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D:\p\ARCHIV\2021\COV Dvur Kralove\ČOV DKNL_2 etapa\SOUPIS PRACI SPOJENY\"/>
    </mc:Choice>
  </mc:AlternateContent>
  <xr:revisionPtr revIDLastSave="0" documentId="13_ncr:1_{7BC9DD7C-5173-444D-8E6E-75219AD46A2E}" xr6:coauthVersionLast="47" xr6:coauthVersionMax="47" xr10:uidLastSave="{00000000-0000-0000-0000-000000000000}"/>
  <bookViews>
    <workbookView xWindow="28680" yWindow="-120" windowWidth="29040" windowHeight="15840" xr2:uid="{00000000-000D-0000-FFFF-FFFF00000000}"/>
  </bookViews>
  <sheets>
    <sheet name="Rekapitulace" sheetId="9" r:id="rId1"/>
    <sheet name="Rekapitulace stavby" sheetId="1" r:id="rId2"/>
    <sheet name="SO_01 - Vstupní čerpací s..." sheetId="2" r:id="rId3"/>
    <sheet name="SO_02.2 - Rozdělovací objekt" sheetId="3" r:id="rId4"/>
    <sheet name="SO_03 - Biologická linka" sheetId="4" r:id="rId5"/>
    <sheet name="SO_05.1 - Propojovací pot..." sheetId="5" r:id="rId6"/>
    <sheet name="SO_05.2 - Energokanál pro..." sheetId="6" r:id="rId7"/>
    <sheet name="SO_06 - Zpevněné plochy ČOV" sheetId="7" r:id="rId8"/>
    <sheet name="VRN - Vedlejší rozpočtové..." sheetId="8" r:id="rId9"/>
    <sheet name="PS_01" sheetId="10" r:id="rId10"/>
    <sheet name="Rek_elektro" sheetId="11" r:id="rId11"/>
    <sheet name="1RM1_Mot" sheetId="12" r:id="rId12"/>
    <sheet name="3RM1_Mot" sheetId="13" r:id="rId13"/>
    <sheet name="3DT1_Mot" sheetId="14" r:id="rId14"/>
    <sheet name="4RM1_Mot" sheetId="15" r:id="rId15"/>
    <sheet name="3RM10_Mot" sheetId="16" r:id="rId16"/>
    <sheet name="3RM20_Mot" sheetId="17" r:id="rId17"/>
    <sheet name="RH1_Mot" sheetId="18" r:id="rId18"/>
    <sheet name="DSP" sheetId="19" r:id="rId19"/>
  </sheets>
  <externalReferences>
    <externalReference r:id="rId20"/>
    <externalReference r:id="rId21"/>
    <externalReference r:id="rId22"/>
  </externalReferences>
  <definedNames>
    <definedName name="_BPK1">'[1]SO 02 PLYN'!#REF!</definedName>
    <definedName name="_BPK2">'[1]SO 02 PLYN'!#REF!</definedName>
    <definedName name="_BPK3">'[1]SO 02 PLYN'!#REF!</definedName>
    <definedName name="_xlnm._FilterDatabase" localSheetId="11" hidden="1">'1RM1_Mot'!$A$1:$L$5</definedName>
    <definedName name="_xlnm._FilterDatabase" localSheetId="13" hidden="1">'3DT1_Mot'!$A$1:$L$5</definedName>
    <definedName name="_xlnm._FilterDatabase" localSheetId="12" hidden="1">'3RM1_Mot'!$A$1:$L$5</definedName>
    <definedName name="_xlnm._FilterDatabase" localSheetId="15" hidden="1">'3RM10_Mot'!$A$1:$L$5</definedName>
    <definedName name="_xlnm._FilterDatabase" localSheetId="16" hidden="1">'3RM20_Mot'!$A$1:$L$5</definedName>
    <definedName name="_xlnm._FilterDatabase" localSheetId="14" hidden="1">'4RM1_Mot'!$A$1:$L$5</definedName>
    <definedName name="_xlnm._FilterDatabase" localSheetId="18" hidden="1">DSP!$A$1:$L$5</definedName>
    <definedName name="_xlnm._FilterDatabase" localSheetId="17" hidden="1">RH1_Mot!$A$1:$L$5</definedName>
    <definedName name="_xlnm._FilterDatabase" localSheetId="2" hidden="1">'SO_01 - Vstupní čerpací s...'!$C$120:$K$142</definedName>
    <definedName name="_xlnm._FilterDatabase" localSheetId="3" hidden="1">'SO_02.2 - Rozdělovací objekt'!$C$130:$K$251</definedName>
    <definedName name="_xlnm._FilterDatabase" localSheetId="4" hidden="1">'SO_03 - Biologická linka'!$C$120:$K$176</definedName>
    <definedName name="_xlnm._FilterDatabase" localSheetId="5" hidden="1">'SO_05.1 - Propojovací pot...'!$C$129:$K$272</definedName>
    <definedName name="_xlnm._FilterDatabase" localSheetId="6" hidden="1">'SO_05.2 - Energokanál pro...'!$C$130:$K$262</definedName>
    <definedName name="_xlnm._FilterDatabase" localSheetId="7" hidden="1">'SO_06 - Zpevněné plochy ČOV'!$C$121:$K$157</definedName>
    <definedName name="_xlnm._FilterDatabase" localSheetId="8" hidden="1">'VRN - Vedlejší rozpočtové...'!$C$116:$K$139</definedName>
    <definedName name="aaaaaaaa">#REF!</definedName>
    <definedName name="aaaaaaaaaa">#REF!</definedName>
    <definedName name="afterdetail_rozpocty_rkap">#REF!</definedName>
    <definedName name="area">#REF!</definedName>
    <definedName name="area2">#REF!</definedName>
    <definedName name="b">#REF!</definedName>
    <definedName name="bb">#REF!</definedName>
    <definedName name="bbbbbbbbbbbb">#REF!</definedName>
    <definedName name="body_rozpocty_rkap">#REF!</definedName>
    <definedName name="body_rozpocty_rozpocty">#REF!</definedName>
    <definedName name="body_rozpocty_rpolozky">#REF!</definedName>
    <definedName name="body_rozpocty_rpolozky.Poznamka2">#REF!</definedName>
    <definedName name="CenyK">#REF!</definedName>
    <definedName name="cisloobjektu">'[2]Krycí list'!$A$4</definedName>
    <definedName name="cislostavby">'[2]Krycí list'!$A$6</definedName>
    <definedName name="Datum">'[3]SO 05.1'!#REF!</definedName>
    <definedName name="Datum2">'[3]SO 05.1'!#REF!</definedName>
    <definedName name="DatumR">#REF!</definedName>
    <definedName name="Dodavka0">'[1]SO 02 PLYN'!#REF!</definedName>
    <definedName name="end_rozpocty_rozpocty">#REF!</definedName>
    <definedName name="euroCALC">#REF!</definedName>
    <definedName name="Excel_BuiltIn_Print_Area_1">#REF!</definedName>
    <definedName name="Excel_BuiltIn_Print_Titles">#REF!</definedName>
    <definedName name="Excel_BuiltIn_Print_Titles_7">#REF!</definedName>
    <definedName name="fff">#REF!</definedName>
    <definedName name="HSV0">'[1]SO 02 PLYN'!#REF!</definedName>
    <definedName name="HZS0">'[1]SO 02 PLYN'!#REF!</definedName>
    <definedName name="Montaz0">'[1]SO 02 PLYN'!#REF!</definedName>
    <definedName name="_xlnm.Print_Titles" localSheetId="11">'1RM1_Mot'!$4:$4</definedName>
    <definedName name="_xlnm.Print_Titles" localSheetId="13">'3DT1_Mot'!$4:$4</definedName>
    <definedName name="_xlnm.Print_Titles" localSheetId="12">'3RM1_Mot'!$4:$4</definedName>
    <definedName name="_xlnm.Print_Titles" localSheetId="15">'3RM10_Mot'!$4:$4</definedName>
    <definedName name="_xlnm.Print_Titles" localSheetId="16">'3RM20_Mot'!$4:$4</definedName>
    <definedName name="_xlnm.Print_Titles" localSheetId="14">'4RM1_Mot'!$4:$4</definedName>
    <definedName name="_xlnm.Print_Titles" localSheetId="18">DSP!$4:$4</definedName>
    <definedName name="_xlnm.Print_Titles" localSheetId="1">'Rekapitulace stavby'!$92:$92</definedName>
    <definedName name="_xlnm.Print_Titles" localSheetId="17">RH1_Mot!$4:$4</definedName>
    <definedName name="_xlnm.Print_Titles" localSheetId="2">'SO_01 - Vstupní čerpací s...'!$120:$120</definedName>
    <definedName name="_xlnm.Print_Titles" localSheetId="3">'SO_02.2 - Rozdělovací objekt'!$130:$130</definedName>
    <definedName name="_xlnm.Print_Titles" localSheetId="4">'SO_03 - Biologická linka'!$120:$120</definedName>
    <definedName name="_xlnm.Print_Titles" localSheetId="5">'SO_05.1 - Propojovací pot...'!$129:$129</definedName>
    <definedName name="_xlnm.Print_Titles" localSheetId="6">'SO_05.2 - Energokanál pro...'!$130:$130</definedName>
    <definedName name="_xlnm.Print_Titles" localSheetId="7">'SO_06 - Zpevněné plochy ČOV'!$121:$121</definedName>
    <definedName name="_xlnm.Print_Titles" localSheetId="8">'VRN - Vedlejší rozpočtové...'!$116:$116</definedName>
    <definedName name="_xlnm.Print_Area" localSheetId="11">'1RM1_Mot'!$A:$L</definedName>
    <definedName name="_xlnm.Print_Area" localSheetId="13">'3DT1_Mot'!$A:$L</definedName>
    <definedName name="_xlnm.Print_Area" localSheetId="12">'3RM1_Mot'!$A:$L</definedName>
    <definedName name="_xlnm.Print_Area" localSheetId="15">'3RM10_Mot'!$A:$L</definedName>
    <definedName name="_xlnm.Print_Area" localSheetId="16">'3RM20_Mot'!$A:$L</definedName>
    <definedName name="_xlnm.Print_Area" localSheetId="14">'4RM1_Mot'!$A:$L</definedName>
    <definedName name="_xlnm.Print_Area" localSheetId="18">DSP!$A:$L</definedName>
    <definedName name="_xlnm.Print_Area" localSheetId="0">Rekapitulace!$B$1:$C$33</definedName>
    <definedName name="_xlnm.Print_Area" localSheetId="1">'Rekapitulace stavby'!$D$4:$AO$76,'Rekapitulace stavby'!$C$82:$AQ$104</definedName>
    <definedName name="_xlnm.Print_Area" localSheetId="17">RH1_Mot!$A:$L</definedName>
    <definedName name="_xlnm.Print_Area" localSheetId="2">'SO_01 - Vstupní čerpací s...'!$C$4:$J$39,'SO_01 - Vstupní čerpací s...'!$C$50:$J$76,'SO_01 - Vstupní čerpací s...'!$C$82:$J$102,'SO_01 - Vstupní čerpací s...'!$C$108:$J$142</definedName>
    <definedName name="_xlnm.Print_Area" localSheetId="3">'SO_02.2 - Rozdělovací objekt'!$C$4:$J$41,'SO_02.2 - Rozdělovací objekt'!$C$50:$J$76,'SO_02.2 - Rozdělovací objekt'!$C$82:$J$110,'SO_02.2 - Rozdělovací objekt'!$C$116:$J$251</definedName>
    <definedName name="_xlnm.Print_Area" localSheetId="4">'SO_03 - Biologická linka'!$C$4:$J$39,'SO_03 - Biologická linka'!$C$50:$J$76,'SO_03 - Biologická linka'!$C$82:$J$102,'SO_03 - Biologická linka'!$C$108:$J$176</definedName>
    <definedName name="_xlnm.Print_Area" localSheetId="5">'SO_05.1 - Propojovací pot...'!$C$4:$J$41,'SO_05.1 - Propojovací pot...'!$C$50:$J$76,'SO_05.1 - Propojovací pot...'!$C$82:$J$109,'SO_05.1 - Propojovací pot...'!$C$115:$J$272</definedName>
    <definedName name="_xlnm.Print_Area" localSheetId="6">'SO_05.2 - Energokanál pro...'!$C$4:$J$41,'SO_05.2 - Energokanál pro...'!$C$50:$J$76,'SO_05.2 - Energokanál pro...'!$C$82:$J$110,'SO_05.2 - Energokanál pro...'!$C$116:$J$262</definedName>
    <definedName name="_xlnm.Print_Area" localSheetId="7">'SO_06 - Zpevněné plochy ČOV'!$C$4:$J$39,'SO_06 - Zpevněné plochy ČOV'!$C$50:$J$76,'SO_06 - Zpevněné plochy ČOV'!$C$82:$J$103,'SO_06 - Zpevněné plochy ČOV'!$C$109:$J$157</definedName>
    <definedName name="_xlnm.Print_Area" localSheetId="8">'VRN - Vedlejší rozpočtové...'!$C$4:$J$39,'VRN - Vedlejší rozpočtové...'!$C$50:$J$76,'VRN - Vedlejší rozpočtové...'!$C$82:$J$98,'VRN - Vedlejší rozpočtové...'!$C$104:$J$139</definedName>
    <definedName name="OLE_LINK1" localSheetId="11">'1RM1_Mot'!#REF!</definedName>
    <definedName name="OLE_LINK1" localSheetId="13">'3DT1_Mot'!#REF!</definedName>
    <definedName name="OLE_LINK1" localSheetId="12">'3RM1_Mot'!#REF!</definedName>
    <definedName name="OLE_LINK1" localSheetId="15">'3RM10_Mot'!#REF!</definedName>
    <definedName name="OLE_LINK1" localSheetId="16">'3RM20_Mot'!#REF!</definedName>
    <definedName name="OLE_LINK1" localSheetId="14">'4RM1_Mot'!#REF!</definedName>
    <definedName name="OLE_LINK1" localSheetId="18">DSP!#REF!</definedName>
    <definedName name="OLE_LINK1" localSheetId="17">RH1_Mot!#REF!</definedName>
    <definedName name="OLE_LINK1_6">#REF!</definedName>
    <definedName name="PolBegin">'[3]SO 05.1'!#REF!</definedName>
    <definedName name="PolBeginR">#REF!</definedName>
    <definedName name="PSV0">'[1]SO 02 PLYN'!#REF!</definedName>
    <definedName name="StrediskoK">#REF!</definedName>
    <definedName name="topstdpage">#REF!</definedName>
    <definedName name="Typ">'[1]SO 02 PLYN'!#REF!</definedName>
    <definedName name="Z_241B17BB_9835_4404_8EFE_6C9848BBEA64_.wvu.Cols" localSheetId="15" hidden="1">'3RM10_Mot'!$A:$A,'3RM10_Mot'!#REF!,'3RM10_Mot'!#REF!</definedName>
    <definedName name="Z_241B17BB_9835_4404_8EFE_6C9848BBEA64_.wvu.FilterData" localSheetId="15" hidden="1">'3RM10_Mot'!$A$1:$L$5</definedName>
    <definedName name="Z_241B17BB_9835_4404_8EFE_6C9848BBEA64_.wvu.PrintArea" localSheetId="15" hidden="1">'3RM10_Mot'!$A:$L</definedName>
    <definedName name="Z_241B17BB_9835_4404_8EFE_6C9848BBEA64_.wvu.PrintTitles" localSheetId="15" hidden="1">'3RM10_Mot'!$4:$4</definedName>
    <definedName name="Z_439ABF6F_E5B8_4D4D_A61B_71FBA093BDB5_.wvu.Cols" localSheetId="16" hidden="1">'3RM20_Mot'!$A:$A,'3RM20_Mot'!#REF!,'3RM20_Mot'!#REF!</definedName>
    <definedName name="Z_439ABF6F_E5B8_4D4D_A61B_71FBA093BDB5_.wvu.FilterData" localSheetId="16" hidden="1">'3RM20_Mot'!$A$1:$L$5</definedName>
    <definedName name="Z_439ABF6F_E5B8_4D4D_A61B_71FBA093BDB5_.wvu.PrintArea" localSheetId="16" hidden="1">'3RM20_Mot'!$A:$L</definedName>
    <definedName name="Z_439ABF6F_E5B8_4D4D_A61B_71FBA093BDB5_.wvu.PrintTitles" localSheetId="16" hidden="1">'3RM20_Mot'!$4:$4</definedName>
    <definedName name="Z_4C4E5CA2_EB87_4831_8AAF_E77B8533C0F0_.wvu.Cols" localSheetId="14" hidden="1">'4RM1_Mot'!$A:$A,'4RM1_Mot'!#REF!,'4RM1_Mot'!#REF!</definedName>
    <definedName name="Z_4C4E5CA2_EB87_4831_8AAF_E77B8533C0F0_.wvu.FilterData" localSheetId="14" hidden="1">'4RM1_Mot'!$A$1:$L$5</definedName>
    <definedName name="Z_4C4E5CA2_EB87_4831_8AAF_E77B8533C0F0_.wvu.PrintArea" localSheetId="14" hidden="1">'4RM1_Mot'!$A:$L</definedName>
    <definedName name="Z_4C4E5CA2_EB87_4831_8AAF_E77B8533C0F0_.wvu.PrintTitles" localSheetId="14" hidden="1">'4RM1_Mot'!$4:$4</definedName>
    <definedName name="Z_50D97A82_62B5_464B_9375_59052E157200_.wvu.FilterData" localSheetId="15" hidden="1">'3RM10_Mot'!$A$1:$L$5</definedName>
    <definedName name="Z_50D97A82_62B5_464B_9375_59052E157200_.wvu.PrintArea" localSheetId="15" hidden="1">'3RM10_Mot'!$A:$L</definedName>
    <definedName name="Z_50D97A82_62B5_464B_9375_59052E157200_.wvu.PrintTitles" localSheetId="15" hidden="1">'3RM10_Mot'!$4:$4</definedName>
    <definedName name="Z_5811B1C5_D8E6_40AD_9FA3_B5AD6E6ED3DB_.wvu.Cols" localSheetId="11" hidden="1">'1RM1_Mot'!$A:$A,'1RM1_Mot'!#REF!,'1RM1_Mot'!#REF!</definedName>
    <definedName name="Z_5811B1C5_D8E6_40AD_9FA3_B5AD6E6ED3DB_.wvu.FilterData" localSheetId="11" hidden="1">'1RM1_Mot'!$A$1:$L$5</definedName>
    <definedName name="Z_5811B1C5_D8E6_40AD_9FA3_B5AD6E6ED3DB_.wvu.PrintArea" localSheetId="11" hidden="1">'1RM1_Mot'!$A:$L</definedName>
    <definedName name="Z_5811B1C5_D8E6_40AD_9FA3_B5AD6E6ED3DB_.wvu.PrintTitles" localSheetId="11" hidden="1">'1RM1_Mot'!$4:$4</definedName>
    <definedName name="Z_6D94BE6E_F75D_4A2B_9B4C_65B0FD5BD888_.wvu.FilterData" localSheetId="17" hidden="1">RH1_Mot!$A$1:$L$5</definedName>
    <definedName name="Z_6D94BE6E_F75D_4A2B_9B4C_65B0FD5BD888_.wvu.PrintArea" localSheetId="17" hidden="1">RH1_Mot!$A:$L</definedName>
    <definedName name="Z_6D94BE6E_F75D_4A2B_9B4C_65B0FD5BD888_.wvu.PrintTitles" localSheetId="17" hidden="1">RH1_Mot!$4:$4</definedName>
    <definedName name="Z_7A19CD8A_0585_4158_8C29_7E4021F94D57_.wvu.FilterData" localSheetId="13" hidden="1">'3DT1_Mot'!$A$1:$L$5</definedName>
    <definedName name="Z_7A19CD8A_0585_4158_8C29_7E4021F94D57_.wvu.PrintArea" localSheetId="13" hidden="1">'3DT1_Mot'!$A:$L</definedName>
    <definedName name="Z_7A19CD8A_0585_4158_8C29_7E4021F94D57_.wvu.PrintTitles" localSheetId="13" hidden="1">'3DT1_Mot'!$4:$4</definedName>
    <definedName name="Z_87C8EFBE_2313_4C95_A66A_1EFF36FD7017_.wvu.Cols" localSheetId="17" hidden="1">RH1_Mot!$A:$A,RH1_Mot!#REF!,RH1_Mot!#REF!</definedName>
    <definedName name="Z_87C8EFBE_2313_4C95_A66A_1EFF36FD7017_.wvu.FilterData" localSheetId="17" hidden="1">RH1_Mot!$A$1:$L$5</definedName>
    <definedName name="Z_87C8EFBE_2313_4C95_A66A_1EFF36FD7017_.wvu.PrintArea" localSheetId="17" hidden="1">RH1_Mot!$A:$L</definedName>
    <definedName name="Z_87C8EFBE_2313_4C95_A66A_1EFF36FD7017_.wvu.PrintTitles" localSheetId="17" hidden="1">RH1_Mot!$4:$4</definedName>
    <definedName name="Z_896F1564_83B6_4157_9389_EC30BA91A068_.wvu.Cols" localSheetId="18" hidden="1">DSP!$A:$A,DSP!#REF!,DSP!#REF!</definedName>
    <definedName name="Z_896F1564_83B6_4157_9389_EC30BA91A068_.wvu.FilterData" localSheetId="18" hidden="1">DSP!$A$1:$L$5</definedName>
    <definedName name="Z_896F1564_83B6_4157_9389_EC30BA91A068_.wvu.PrintArea" localSheetId="18" hidden="1">DSP!$A:$L</definedName>
    <definedName name="Z_896F1564_83B6_4157_9389_EC30BA91A068_.wvu.PrintTitles" localSheetId="18" hidden="1">DSP!$4:$4</definedName>
    <definedName name="Z_90FF0C4E_5A07_42D7_9570_F259E2518CC5_.wvu.FilterData" localSheetId="16" hidden="1">'3RM20_Mot'!$A$1:$L$5</definedName>
    <definedName name="Z_90FF0C4E_5A07_42D7_9570_F259E2518CC5_.wvu.PrintArea" localSheetId="16" hidden="1">'3RM20_Mot'!$A:$L</definedName>
    <definedName name="Z_90FF0C4E_5A07_42D7_9570_F259E2518CC5_.wvu.PrintTitles" localSheetId="16" hidden="1">'3RM20_Mot'!$4:$4</definedName>
    <definedName name="Z_BC7D21DA_61E5_4563_9616_A74D58BAFD97_.wvu.FilterData" localSheetId="18" hidden="1">DSP!$A$1:$L$5</definedName>
    <definedName name="Z_BC7D21DA_61E5_4563_9616_A74D58BAFD97_.wvu.PrintArea" localSheetId="18" hidden="1">DSP!$A:$L</definedName>
    <definedName name="Z_BC7D21DA_61E5_4563_9616_A74D58BAFD97_.wvu.PrintTitles" localSheetId="18" hidden="1">DSP!$4:$4</definedName>
    <definedName name="Z_C4015EF7_7DD5_4ECC_B0F3_E8D6B453DAC2_.wvu.Cols" localSheetId="13" hidden="1">'3DT1_Mot'!$A:$A,'3DT1_Mot'!#REF!,'3DT1_Mot'!#REF!</definedName>
    <definedName name="Z_C4015EF7_7DD5_4ECC_B0F3_E8D6B453DAC2_.wvu.FilterData" localSheetId="13" hidden="1">'3DT1_Mot'!$A$1:$L$5</definedName>
    <definedName name="Z_C4015EF7_7DD5_4ECC_B0F3_E8D6B453DAC2_.wvu.PrintArea" localSheetId="13" hidden="1">'3DT1_Mot'!$A:$L</definedName>
    <definedName name="Z_C4015EF7_7DD5_4ECC_B0F3_E8D6B453DAC2_.wvu.PrintTitles" localSheetId="13" hidden="1">'3DT1_Mot'!$4:$4</definedName>
    <definedName name="Z_D050D01A_C3AB_49A2_A7DA_05D990A1D748_.wvu.FilterData" localSheetId="12" hidden="1">'3RM1_Mot'!$A$1:$L$5</definedName>
    <definedName name="Z_D050D01A_C3AB_49A2_A7DA_05D990A1D748_.wvu.PrintArea" localSheetId="12" hidden="1">'3RM1_Mot'!$A:$L</definedName>
    <definedName name="Z_D050D01A_C3AB_49A2_A7DA_05D990A1D748_.wvu.PrintTitles" localSheetId="12" hidden="1">'3RM1_Mot'!$4:$4</definedName>
    <definedName name="Z_D296CAE1_D58E_495D_81BF_9DA7644FA285_.wvu.Cols" localSheetId="12" hidden="1">'3RM1_Mot'!$A:$A,'3RM1_Mot'!#REF!,'3RM1_Mot'!#REF!</definedName>
    <definedName name="Z_D296CAE1_D58E_495D_81BF_9DA7644FA285_.wvu.FilterData" localSheetId="12" hidden="1">'3RM1_Mot'!$A$1:$L$5</definedName>
    <definedName name="Z_D296CAE1_D58E_495D_81BF_9DA7644FA285_.wvu.PrintArea" localSheetId="12" hidden="1">'3RM1_Mot'!$A:$L</definedName>
    <definedName name="Z_D296CAE1_D58E_495D_81BF_9DA7644FA285_.wvu.PrintTitles" localSheetId="12" hidden="1">'3RM1_Mot'!$4:$4</definedName>
    <definedName name="Z_D55A0D10_170C_41A2_9E78_71445F31E174_.wvu.FilterData" localSheetId="14" hidden="1">'4RM1_Mot'!$A$1:$L$5</definedName>
    <definedName name="Z_D55A0D10_170C_41A2_9E78_71445F31E174_.wvu.PrintArea" localSheetId="14" hidden="1">'4RM1_Mot'!$A:$L</definedName>
    <definedName name="Z_D55A0D10_170C_41A2_9E78_71445F31E174_.wvu.PrintTitles" localSheetId="14" hidden="1">'4RM1_Mot'!$4:$4</definedName>
    <definedName name="Z_F29A1CFD_E991_4A3F_B175_6B557A441A8D_.wvu.FilterData" localSheetId="11" hidden="1">'1RM1_Mot'!$A$1:$L$5</definedName>
    <definedName name="Z_F29A1CFD_E991_4A3F_B175_6B557A441A8D_.wvu.PrintArea" localSheetId="11" hidden="1">'1RM1_Mot'!$A:$L</definedName>
    <definedName name="Z_F29A1CFD_E991_4A3F_B175_6B557A441A8D_.wvu.PrintTitles" localSheetId="11" hidden="1">'1RM1_Mot'!$4:$4</definedName>
    <definedName name="Zpracoval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11" l="1"/>
  <c r="E4" i="11"/>
  <c r="E5" i="11"/>
  <c r="E7" i="11"/>
  <c r="E8" i="11"/>
  <c r="K112" i="19"/>
  <c r="J112" i="19"/>
  <c r="H112" i="19"/>
  <c r="L112" i="19" s="1"/>
  <c r="K108" i="19"/>
  <c r="J108" i="19"/>
  <c r="H108" i="19"/>
  <c r="L108" i="19" s="1"/>
  <c r="K104" i="19"/>
  <c r="J104" i="19"/>
  <c r="L104" i="19" s="1"/>
  <c r="H104" i="19"/>
  <c r="L100" i="19"/>
  <c r="K100" i="19"/>
  <c r="J100" i="19"/>
  <c r="H100" i="19"/>
  <c r="K98" i="19"/>
  <c r="J98" i="19"/>
  <c r="L98" i="19" s="1"/>
  <c r="H98" i="19"/>
  <c r="K96" i="19"/>
  <c r="J96" i="19"/>
  <c r="H96" i="19"/>
  <c r="K94" i="19"/>
  <c r="J94" i="19"/>
  <c r="H94" i="19"/>
  <c r="K86" i="19"/>
  <c r="J86" i="19"/>
  <c r="H86" i="19"/>
  <c r="H85" i="19" s="1"/>
  <c r="K81" i="19"/>
  <c r="J81" i="19"/>
  <c r="H81" i="19"/>
  <c r="K77" i="19"/>
  <c r="J77" i="19"/>
  <c r="H77" i="19"/>
  <c r="K73" i="19"/>
  <c r="J73" i="19"/>
  <c r="H73" i="19"/>
  <c r="K71" i="19"/>
  <c r="J71" i="19"/>
  <c r="L71" i="19" s="1"/>
  <c r="H71" i="19"/>
  <c r="K67" i="19"/>
  <c r="J67" i="19"/>
  <c r="J66" i="19" s="1"/>
  <c r="H67" i="19"/>
  <c r="K61" i="19"/>
  <c r="J61" i="19"/>
  <c r="H61" i="19"/>
  <c r="K57" i="19"/>
  <c r="J57" i="19"/>
  <c r="H57" i="19"/>
  <c r="K55" i="19"/>
  <c r="J55" i="19"/>
  <c r="H55" i="19"/>
  <c r="K53" i="19"/>
  <c r="J53" i="19"/>
  <c r="H53" i="19"/>
  <c r="K46" i="19"/>
  <c r="J46" i="19"/>
  <c r="H46" i="19"/>
  <c r="K42" i="19"/>
  <c r="J42" i="19"/>
  <c r="H42" i="19"/>
  <c r="K37" i="19"/>
  <c r="J37" i="19"/>
  <c r="H37" i="19"/>
  <c r="K31" i="19"/>
  <c r="J31" i="19"/>
  <c r="H31" i="19"/>
  <c r="K22" i="19"/>
  <c r="J22" i="19"/>
  <c r="H22" i="19"/>
  <c r="K20" i="19"/>
  <c r="J20" i="19"/>
  <c r="H20" i="19"/>
  <c r="K16" i="19"/>
  <c r="J16" i="19"/>
  <c r="H16" i="19"/>
  <c r="K9" i="19"/>
  <c r="J9" i="19"/>
  <c r="H9" i="19"/>
  <c r="K34" i="18"/>
  <c r="J34" i="18"/>
  <c r="H34" i="18"/>
  <c r="L32" i="18"/>
  <c r="K32" i="18"/>
  <c r="J32" i="18"/>
  <c r="H32" i="18"/>
  <c r="K30" i="18"/>
  <c r="J30" i="18"/>
  <c r="H30" i="18"/>
  <c r="K28" i="18"/>
  <c r="J28" i="18"/>
  <c r="H28" i="18"/>
  <c r="L28" i="18" s="1"/>
  <c r="L26" i="18"/>
  <c r="K26" i="18"/>
  <c r="J26" i="18"/>
  <c r="H26" i="18"/>
  <c r="K24" i="18"/>
  <c r="J24" i="18"/>
  <c r="L24" i="18" s="1"/>
  <c r="H24" i="18"/>
  <c r="K9" i="18"/>
  <c r="J9" i="18"/>
  <c r="H9" i="18"/>
  <c r="L9" i="18" s="1"/>
  <c r="K212" i="17"/>
  <c r="J212" i="17"/>
  <c r="H212" i="17"/>
  <c r="L212" i="17" s="1"/>
  <c r="L210" i="17"/>
  <c r="L209" i="17" s="1"/>
  <c r="K210" i="17"/>
  <c r="J210" i="17"/>
  <c r="J209" i="17" s="1"/>
  <c r="H210" i="17"/>
  <c r="H209" i="17"/>
  <c r="L206" i="17"/>
  <c r="K206" i="17"/>
  <c r="J206" i="17"/>
  <c r="H206" i="17"/>
  <c r="K204" i="17"/>
  <c r="J204" i="17"/>
  <c r="H204" i="17"/>
  <c r="K202" i="17"/>
  <c r="J202" i="17"/>
  <c r="H202" i="17"/>
  <c r="K198" i="17"/>
  <c r="J198" i="17"/>
  <c r="H198" i="17"/>
  <c r="L198" i="17" s="1"/>
  <c r="K184" i="17"/>
  <c r="J184" i="17"/>
  <c r="L184" i="17" s="1"/>
  <c r="H184" i="17"/>
  <c r="K182" i="17"/>
  <c r="J182" i="17"/>
  <c r="H182" i="17"/>
  <c r="L182" i="17" s="1"/>
  <c r="K179" i="17"/>
  <c r="J179" i="17"/>
  <c r="H179" i="17"/>
  <c r="H178" i="17"/>
  <c r="K175" i="17"/>
  <c r="J175" i="17"/>
  <c r="H175" i="17"/>
  <c r="K172" i="17"/>
  <c r="J172" i="17"/>
  <c r="H172" i="17"/>
  <c r="K169" i="17"/>
  <c r="J169" i="17"/>
  <c r="H169" i="17"/>
  <c r="K166" i="17"/>
  <c r="J166" i="17"/>
  <c r="H166" i="17"/>
  <c r="K163" i="17"/>
  <c r="J163" i="17"/>
  <c r="H163" i="17"/>
  <c r="K161" i="17"/>
  <c r="J161" i="17"/>
  <c r="H161" i="17"/>
  <c r="K159" i="17"/>
  <c r="J159" i="17"/>
  <c r="J158" i="17" s="1"/>
  <c r="H159" i="17"/>
  <c r="K155" i="17"/>
  <c r="J155" i="17"/>
  <c r="H155" i="17"/>
  <c r="L155" i="17" s="1"/>
  <c r="K151" i="17"/>
  <c r="J151" i="17"/>
  <c r="H151" i="17"/>
  <c r="L151" i="17" s="1"/>
  <c r="K147" i="17"/>
  <c r="J147" i="17"/>
  <c r="L147" i="17" s="1"/>
  <c r="H147" i="17"/>
  <c r="K145" i="17"/>
  <c r="J145" i="17"/>
  <c r="H145" i="17"/>
  <c r="L145" i="17" s="1"/>
  <c r="K143" i="17"/>
  <c r="J143" i="17"/>
  <c r="H143" i="17"/>
  <c r="L143" i="17" s="1"/>
  <c r="K141" i="17"/>
  <c r="J141" i="17"/>
  <c r="H141" i="17"/>
  <c r="K139" i="17"/>
  <c r="J139" i="17"/>
  <c r="H139" i="17"/>
  <c r="L139" i="17" s="1"/>
  <c r="L137" i="17"/>
  <c r="K137" i="17"/>
  <c r="J137" i="17"/>
  <c r="H137" i="17"/>
  <c r="K135" i="17"/>
  <c r="J135" i="17"/>
  <c r="H135" i="17"/>
  <c r="K133" i="17"/>
  <c r="J133" i="17"/>
  <c r="H133" i="17"/>
  <c r="K131" i="17"/>
  <c r="J131" i="17"/>
  <c r="H131" i="17"/>
  <c r="L131" i="17" s="1"/>
  <c r="K129" i="17"/>
  <c r="J129" i="17"/>
  <c r="L129" i="17" s="1"/>
  <c r="H129" i="17"/>
  <c r="K127" i="17"/>
  <c r="J127" i="17"/>
  <c r="H127" i="17"/>
  <c r="L127" i="17" s="1"/>
  <c r="K123" i="17"/>
  <c r="J123" i="17"/>
  <c r="H123" i="17"/>
  <c r="K119" i="17"/>
  <c r="J119" i="17"/>
  <c r="H119" i="17"/>
  <c r="L119" i="17" s="1"/>
  <c r="K117" i="17"/>
  <c r="J117" i="17"/>
  <c r="H117" i="17"/>
  <c r="K113" i="17"/>
  <c r="J113" i="17"/>
  <c r="H113" i="17"/>
  <c r="L113" i="17" s="1"/>
  <c r="K111" i="17"/>
  <c r="J111" i="17"/>
  <c r="H111" i="17"/>
  <c r="K109" i="17"/>
  <c r="J109" i="17"/>
  <c r="L109" i="17" s="1"/>
  <c r="H109" i="17"/>
  <c r="K107" i="17"/>
  <c r="J107" i="17"/>
  <c r="H107" i="17"/>
  <c r="K105" i="17"/>
  <c r="J105" i="17"/>
  <c r="H105" i="17"/>
  <c r="K99" i="17"/>
  <c r="J99" i="17"/>
  <c r="H99" i="17"/>
  <c r="K97" i="17"/>
  <c r="J97" i="17"/>
  <c r="H97" i="17"/>
  <c r="K95" i="17"/>
  <c r="J95" i="17"/>
  <c r="H95" i="17"/>
  <c r="K93" i="17"/>
  <c r="J93" i="17"/>
  <c r="H93" i="17"/>
  <c r="K91" i="17"/>
  <c r="J91" i="17"/>
  <c r="H91" i="17"/>
  <c r="K89" i="17"/>
  <c r="J89" i="17"/>
  <c r="H89" i="17"/>
  <c r="L87" i="17"/>
  <c r="K87" i="17"/>
  <c r="J87" i="17"/>
  <c r="H87" i="17"/>
  <c r="K85" i="17"/>
  <c r="J85" i="17"/>
  <c r="H85" i="17"/>
  <c r="H8" i="17" s="1"/>
  <c r="K83" i="17"/>
  <c r="J83" i="17"/>
  <c r="H83" i="17"/>
  <c r="L83" i="17" s="1"/>
  <c r="K9" i="17"/>
  <c r="J9" i="17"/>
  <c r="H9" i="17"/>
  <c r="L9" i="17" s="1"/>
  <c r="K212" i="16"/>
  <c r="J212" i="16"/>
  <c r="H212" i="16"/>
  <c r="L210" i="16"/>
  <c r="K210" i="16"/>
  <c r="J210" i="16"/>
  <c r="H210" i="16"/>
  <c r="J209" i="16"/>
  <c r="H209" i="16"/>
  <c r="K206" i="16"/>
  <c r="J206" i="16"/>
  <c r="H206" i="16"/>
  <c r="L206" i="16" s="1"/>
  <c r="K204" i="16"/>
  <c r="J204" i="16"/>
  <c r="H204" i="16"/>
  <c r="K202" i="16"/>
  <c r="J202" i="16"/>
  <c r="H202" i="16"/>
  <c r="L202" i="16" s="1"/>
  <c r="K198" i="16"/>
  <c r="J198" i="16"/>
  <c r="H198" i="16"/>
  <c r="L184" i="16"/>
  <c r="K184" i="16"/>
  <c r="J184" i="16"/>
  <c r="H184" i="16"/>
  <c r="K182" i="16"/>
  <c r="J182" i="16"/>
  <c r="H182" i="16"/>
  <c r="L182" i="16" s="1"/>
  <c r="K179" i="16"/>
  <c r="J179" i="16"/>
  <c r="H179" i="16"/>
  <c r="L179" i="16" s="1"/>
  <c r="J178" i="16"/>
  <c r="K175" i="16"/>
  <c r="J175" i="16"/>
  <c r="H175" i="16"/>
  <c r="K172" i="16"/>
  <c r="J172" i="16"/>
  <c r="H172" i="16"/>
  <c r="L172" i="16" s="1"/>
  <c r="K169" i="16"/>
  <c r="J169" i="16"/>
  <c r="H169" i="16"/>
  <c r="K166" i="16"/>
  <c r="J166" i="16"/>
  <c r="H166" i="16"/>
  <c r="L166" i="16" s="1"/>
  <c r="L163" i="16"/>
  <c r="K163" i="16"/>
  <c r="J163" i="16"/>
  <c r="H163" i="16"/>
  <c r="K161" i="16"/>
  <c r="J161" i="16"/>
  <c r="H161" i="16"/>
  <c r="K159" i="16"/>
  <c r="J159" i="16"/>
  <c r="H159" i="16"/>
  <c r="L159" i="16" s="1"/>
  <c r="K155" i="16"/>
  <c r="J155" i="16"/>
  <c r="H155" i="16"/>
  <c r="K151" i="16"/>
  <c r="J151" i="16"/>
  <c r="H151" i="16"/>
  <c r="L151" i="16" s="1"/>
  <c r="K147" i="16"/>
  <c r="J147" i="16"/>
  <c r="H147" i="16"/>
  <c r="K145" i="16"/>
  <c r="J145" i="16"/>
  <c r="H145" i="16"/>
  <c r="L145" i="16" s="1"/>
  <c r="K143" i="16"/>
  <c r="J143" i="16"/>
  <c r="H143" i="16"/>
  <c r="K141" i="16"/>
  <c r="J141" i="16"/>
  <c r="H141" i="16"/>
  <c r="L141" i="16" s="1"/>
  <c r="K139" i="16"/>
  <c r="J139" i="16"/>
  <c r="H139" i="16"/>
  <c r="K137" i="16"/>
  <c r="J137" i="16"/>
  <c r="H137" i="16"/>
  <c r="L137" i="16" s="1"/>
  <c r="K135" i="16"/>
  <c r="J135" i="16"/>
  <c r="L135" i="16" s="1"/>
  <c r="H135" i="16"/>
  <c r="K133" i="16"/>
  <c r="J133" i="16"/>
  <c r="H133" i="16"/>
  <c r="L133" i="16" s="1"/>
  <c r="K131" i="16"/>
  <c r="J131" i="16"/>
  <c r="L131" i="16" s="1"/>
  <c r="H131" i="16"/>
  <c r="K129" i="16"/>
  <c r="J129" i="16"/>
  <c r="L129" i="16" s="1"/>
  <c r="H129" i="16"/>
  <c r="K127" i="16"/>
  <c r="J127" i="16"/>
  <c r="H127" i="16"/>
  <c r="L127" i="16" s="1"/>
  <c r="K123" i="16"/>
  <c r="J123" i="16"/>
  <c r="H123" i="16"/>
  <c r="K119" i="16"/>
  <c r="J119" i="16"/>
  <c r="H119" i="16"/>
  <c r="L119" i="16" s="1"/>
  <c r="L117" i="16"/>
  <c r="K117" i="16"/>
  <c r="J117" i="16"/>
  <c r="H117" i="16"/>
  <c r="K113" i="16"/>
  <c r="J113" i="16"/>
  <c r="H113" i="16"/>
  <c r="L113" i="16" s="1"/>
  <c r="K111" i="16"/>
  <c r="J111" i="16"/>
  <c r="H111" i="16"/>
  <c r="L111" i="16" s="1"/>
  <c r="K109" i="16"/>
  <c r="J109" i="16"/>
  <c r="H109" i="16"/>
  <c r="L109" i="16" s="1"/>
  <c r="K107" i="16"/>
  <c r="J107" i="16"/>
  <c r="H107" i="16"/>
  <c r="L107" i="16" s="1"/>
  <c r="K105" i="16"/>
  <c r="J105" i="16"/>
  <c r="H105" i="16"/>
  <c r="L105" i="16" s="1"/>
  <c r="K99" i="16"/>
  <c r="J99" i="16"/>
  <c r="H99" i="16"/>
  <c r="L99" i="16" s="1"/>
  <c r="K97" i="16"/>
  <c r="J97" i="16"/>
  <c r="H97" i="16"/>
  <c r="L97" i="16" s="1"/>
  <c r="K95" i="16"/>
  <c r="J95" i="16"/>
  <c r="H95" i="16"/>
  <c r="L95" i="16" s="1"/>
  <c r="K93" i="16"/>
  <c r="J93" i="16"/>
  <c r="L93" i="16" s="1"/>
  <c r="H93" i="16"/>
  <c r="K91" i="16"/>
  <c r="J91" i="16"/>
  <c r="H91" i="16"/>
  <c r="K89" i="16"/>
  <c r="J89" i="16"/>
  <c r="H89" i="16"/>
  <c r="L89" i="16" s="1"/>
  <c r="K87" i="16"/>
  <c r="J87" i="16"/>
  <c r="H87" i="16"/>
  <c r="K85" i="16"/>
  <c r="J85" i="16"/>
  <c r="H85" i="16"/>
  <c r="L85" i="16" s="1"/>
  <c r="K83" i="16"/>
  <c r="J83" i="16"/>
  <c r="H83" i="16"/>
  <c r="K9" i="16"/>
  <c r="J9" i="16"/>
  <c r="H9" i="16"/>
  <c r="H8" i="16" s="1"/>
  <c r="K301" i="15"/>
  <c r="J301" i="15"/>
  <c r="H301" i="15"/>
  <c r="L301" i="15" s="1"/>
  <c r="K299" i="15"/>
  <c r="J299" i="15"/>
  <c r="H299" i="15"/>
  <c r="L299" i="15" s="1"/>
  <c r="K297" i="15"/>
  <c r="J297" i="15"/>
  <c r="H297" i="15"/>
  <c r="K293" i="15"/>
  <c r="J293" i="15"/>
  <c r="H293" i="15"/>
  <c r="L293" i="15" s="1"/>
  <c r="K284" i="15"/>
  <c r="J284" i="15"/>
  <c r="L284" i="15" s="1"/>
  <c r="H284" i="15"/>
  <c r="K276" i="15"/>
  <c r="J276" i="15"/>
  <c r="H276" i="15"/>
  <c r="K264" i="15"/>
  <c r="J264" i="15"/>
  <c r="H264" i="15"/>
  <c r="L262" i="15"/>
  <c r="K262" i="15"/>
  <c r="J262" i="15"/>
  <c r="H262" i="15"/>
  <c r="K260" i="15"/>
  <c r="J260" i="15"/>
  <c r="H260" i="15"/>
  <c r="K257" i="15"/>
  <c r="J257" i="15"/>
  <c r="H257" i="15"/>
  <c r="K255" i="15"/>
  <c r="J255" i="15"/>
  <c r="H255" i="15"/>
  <c r="L255" i="15" s="1"/>
  <c r="K253" i="15"/>
  <c r="J253" i="15"/>
  <c r="H253" i="15"/>
  <c r="K249" i="15"/>
  <c r="J249" i="15"/>
  <c r="H249" i="15"/>
  <c r="L249" i="15" s="1"/>
  <c r="K229" i="15"/>
  <c r="J229" i="15"/>
  <c r="H229" i="15"/>
  <c r="L229" i="15" s="1"/>
  <c r="K209" i="15"/>
  <c r="J209" i="15"/>
  <c r="H209" i="15"/>
  <c r="L209" i="15" s="1"/>
  <c r="J208" i="15"/>
  <c r="K205" i="15"/>
  <c r="J205" i="15"/>
  <c r="H205" i="15"/>
  <c r="L205" i="15" s="1"/>
  <c r="K199" i="15"/>
  <c r="J199" i="15"/>
  <c r="L199" i="15" s="1"/>
  <c r="H199" i="15"/>
  <c r="K194" i="15"/>
  <c r="J194" i="15"/>
  <c r="H194" i="15"/>
  <c r="K192" i="15"/>
  <c r="J192" i="15"/>
  <c r="J191" i="15" s="1"/>
  <c r="H192" i="15"/>
  <c r="K188" i="15"/>
  <c r="J188" i="15"/>
  <c r="H188" i="15"/>
  <c r="K182" i="15"/>
  <c r="J182" i="15"/>
  <c r="H182" i="15"/>
  <c r="K178" i="15"/>
  <c r="J178" i="15"/>
  <c r="H178" i="15"/>
  <c r="K176" i="15"/>
  <c r="J176" i="15"/>
  <c r="H176" i="15"/>
  <c r="K174" i="15"/>
  <c r="J174" i="15"/>
  <c r="H174" i="15"/>
  <c r="K172" i="15"/>
  <c r="J172" i="15"/>
  <c r="H172" i="15"/>
  <c r="K170" i="15"/>
  <c r="J170" i="15"/>
  <c r="H170" i="15"/>
  <c r="K168" i="15"/>
  <c r="J168" i="15"/>
  <c r="H168" i="15"/>
  <c r="K166" i="15"/>
  <c r="J166" i="15"/>
  <c r="L166" i="15" s="1"/>
  <c r="H166" i="15"/>
  <c r="K164" i="15"/>
  <c r="J164" i="15"/>
  <c r="H164" i="15"/>
  <c r="L164" i="15" s="1"/>
  <c r="K162" i="15"/>
  <c r="J162" i="15"/>
  <c r="H162" i="15"/>
  <c r="L162" i="15" s="1"/>
  <c r="K160" i="15"/>
  <c r="J160" i="15"/>
  <c r="H160" i="15"/>
  <c r="L160" i="15" s="1"/>
  <c r="K158" i="15"/>
  <c r="J158" i="15"/>
  <c r="H158" i="15"/>
  <c r="L158" i="15" s="1"/>
  <c r="K156" i="15"/>
  <c r="J156" i="15"/>
  <c r="H156" i="15"/>
  <c r="L156" i="15" s="1"/>
  <c r="K154" i="15"/>
  <c r="J154" i="15"/>
  <c r="H154" i="15"/>
  <c r="L154" i="15" s="1"/>
  <c r="K152" i="15"/>
  <c r="J152" i="15"/>
  <c r="H152" i="15"/>
  <c r="L152" i="15" s="1"/>
  <c r="K150" i="15"/>
  <c r="J150" i="15"/>
  <c r="H150" i="15"/>
  <c r="L150" i="15" s="1"/>
  <c r="L148" i="15"/>
  <c r="K148" i="15"/>
  <c r="J148" i="15"/>
  <c r="H148" i="15"/>
  <c r="K146" i="15"/>
  <c r="J146" i="15"/>
  <c r="H146" i="15"/>
  <c r="L146" i="15" s="1"/>
  <c r="K144" i="15"/>
  <c r="J144" i="15"/>
  <c r="H144" i="15"/>
  <c r="L144" i="15" s="1"/>
  <c r="K142" i="15"/>
  <c r="J142" i="15"/>
  <c r="H142" i="15"/>
  <c r="L142" i="15" s="1"/>
  <c r="K138" i="15"/>
  <c r="J138" i="15"/>
  <c r="H138" i="15"/>
  <c r="L138" i="15" s="1"/>
  <c r="K132" i="15"/>
  <c r="J132" i="15"/>
  <c r="L132" i="15" s="1"/>
  <c r="H132" i="15"/>
  <c r="K130" i="15"/>
  <c r="J130" i="15"/>
  <c r="H130" i="15"/>
  <c r="L130" i="15" s="1"/>
  <c r="K126" i="15"/>
  <c r="J126" i="15"/>
  <c r="L126" i="15" s="1"/>
  <c r="H126" i="15"/>
  <c r="K124" i="15"/>
  <c r="J124" i="15"/>
  <c r="H124" i="15"/>
  <c r="K122" i="15"/>
  <c r="J122" i="15"/>
  <c r="H122" i="15"/>
  <c r="K120" i="15"/>
  <c r="J120" i="15"/>
  <c r="H120" i="15"/>
  <c r="K118" i="15"/>
  <c r="J118" i="15"/>
  <c r="L118" i="15" s="1"/>
  <c r="H118" i="15"/>
  <c r="K116" i="15"/>
  <c r="J116" i="15"/>
  <c r="H116" i="15"/>
  <c r="K114" i="15"/>
  <c r="J114" i="15"/>
  <c r="H114" i="15"/>
  <c r="K112" i="15"/>
  <c r="J112" i="15"/>
  <c r="L112" i="15" s="1"/>
  <c r="H112" i="15"/>
  <c r="K110" i="15"/>
  <c r="J110" i="15"/>
  <c r="H110" i="15"/>
  <c r="K108" i="15"/>
  <c r="J108" i="15"/>
  <c r="L108" i="15" s="1"/>
  <c r="H108" i="15"/>
  <c r="K106" i="15"/>
  <c r="J106" i="15"/>
  <c r="H106" i="15"/>
  <c r="K104" i="15"/>
  <c r="J104" i="15"/>
  <c r="H104" i="15"/>
  <c r="L104" i="15" s="1"/>
  <c r="K102" i="15"/>
  <c r="J102" i="15"/>
  <c r="H102" i="15"/>
  <c r="L102" i="15" s="1"/>
  <c r="K100" i="15"/>
  <c r="J100" i="15"/>
  <c r="L100" i="15" s="1"/>
  <c r="H100" i="15"/>
  <c r="K98" i="15"/>
  <c r="J98" i="15"/>
  <c r="H98" i="15"/>
  <c r="L98" i="15" s="1"/>
  <c r="K96" i="15"/>
  <c r="J96" i="15"/>
  <c r="H96" i="15"/>
  <c r="L96" i="15" s="1"/>
  <c r="K94" i="15"/>
  <c r="J94" i="15"/>
  <c r="L94" i="15" s="1"/>
  <c r="H94" i="15"/>
  <c r="K92" i="15"/>
  <c r="J92" i="15"/>
  <c r="H92" i="15"/>
  <c r="L92" i="15" s="1"/>
  <c r="L9" i="15"/>
  <c r="K9" i="15"/>
  <c r="J9" i="15"/>
  <c r="H9" i="15"/>
  <c r="H8" i="15" s="1"/>
  <c r="K232" i="14"/>
  <c r="J232" i="14"/>
  <c r="H232" i="14"/>
  <c r="K230" i="14"/>
  <c r="J230" i="14"/>
  <c r="H230" i="14"/>
  <c r="L230" i="14" s="1"/>
  <c r="K228" i="14"/>
  <c r="J228" i="14"/>
  <c r="H228" i="14"/>
  <c r="K224" i="14"/>
  <c r="J224" i="14"/>
  <c r="H224" i="14"/>
  <c r="L224" i="14" s="1"/>
  <c r="L222" i="14"/>
  <c r="K222" i="14"/>
  <c r="J222" i="14"/>
  <c r="H222" i="14"/>
  <c r="K214" i="14"/>
  <c r="J214" i="14"/>
  <c r="H214" i="14"/>
  <c r="K200" i="14"/>
  <c r="J200" i="14"/>
  <c r="H200" i="14"/>
  <c r="K198" i="14"/>
  <c r="J198" i="14"/>
  <c r="L198" i="14" s="1"/>
  <c r="H198" i="14"/>
  <c r="K196" i="14"/>
  <c r="J196" i="14"/>
  <c r="H196" i="14"/>
  <c r="H188" i="14" s="1"/>
  <c r="K193" i="14"/>
  <c r="J193" i="14"/>
  <c r="H193" i="14"/>
  <c r="L193" i="14" s="1"/>
  <c r="K191" i="14"/>
  <c r="J191" i="14"/>
  <c r="H191" i="14"/>
  <c r="L191" i="14" s="1"/>
  <c r="K189" i="14"/>
  <c r="J189" i="14"/>
  <c r="H189" i="14"/>
  <c r="K185" i="14"/>
  <c r="J185" i="14"/>
  <c r="H185" i="14"/>
  <c r="L185" i="14" s="1"/>
  <c r="K182" i="14"/>
  <c r="J182" i="14"/>
  <c r="H182" i="14"/>
  <c r="L182" i="14" s="1"/>
  <c r="K158" i="14"/>
  <c r="J158" i="14"/>
  <c r="H158" i="14"/>
  <c r="L158" i="14" s="1"/>
  <c r="K153" i="14"/>
  <c r="J153" i="14"/>
  <c r="H153" i="14"/>
  <c r="L153" i="14" s="1"/>
  <c r="K146" i="14"/>
  <c r="J146" i="14"/>
  <c r="H146" i="14"/>
  <c r="L146" i="14" s="1"/>
  <c r="K135" i="14"/>
  <c r="J135" i="14"/>
  <c r="H135" i="14"/>
  <c r="L135" i="14" s="1"/>
  <c r="K132" i="14"/>
  <c r="J132" i="14"/>
  <c r="H132" i="14"/>
  <c r="L132" i="14" s="1"/>
  <c r="K129" i="14"/>
  <c r="J129" i="14"/>
  <c r="H129" i="14"/>
  <c r="L129" i="14" s="1"/>
  <c r="K127" i="14"/>
  <c r="J127" i="14"/>
  <c r="H127" i="14"/>
  <c r="L127" i="14" s="1"/>
  <c r="K125" i="14"/>
  <c r="J125" i="14"/>
  <c r="H125" i="14"/>
  <c r="L125" i="14" s="1"/>
  <c r="K123" i="14"/>
  <c r="J123" i="14"/>
  <c r="H123" i="14"/>
  <c r="L123" i="14" s="1"/>
  <c r="K121" i="14"/>
  <c r="J121" i="14"/>
  <c r="J120" i="14" s="1"/>
  <c r="H121" i="14"/>
  <c r="L121" i="14" s="1"/>
  <c r="K117" i="14"/>
  <c r="J117" i="14"/>
  <c r="H117" i="14"/>
  <c r="L117" i="14" s="1"/>
  <c r="K111" i="14"/>
  <c r="J111" i="14"/>
  <c r="H111" i="14"/>
  <c r="K107" i="14"/>
  <c r="J107" i="14"/>
  <c r="L107" i="14" s="1"/>
  <c r="H107" i="14"/>
  <c r="K105" i="14"/>
  <c r="J105" i="14"/>
  <c r="H105" i="14"/>
  <c r="K103" i="14"/>
  <c r="J103" i="14"/>
  <c r="L103" i="14" s="1"/>
  <c r="H103" i="14"/>
  <c r="K101" i="14"/>
  <c r="J101" i="14"/>
  <c r="H101" i="14"/>
  <c r="K99" i="14"/>
  <c r="J99" i="14"/>
  <c r="H99" i="14"/>
  <c r="L99" i="14" s="1"/>
  <c r="L97" i="14"/>
  <c r="K97" i="14"/>
  <c r="J97" i="14"/>
  <c r="H97" i="14"/>
  <c r="K95" i="14"/>
  <c r="J95" i="14"/>
  <c r="H95" i="14"/>
  <c r="H88" i="14" s="1"/>
  <c r="K93" i="14"/>
  <c r="J93" i="14"/>
  <c r="H93" i="14"/>
  <c r="L93" i="14" s="1"/>
  <c r="K91" i="14"/>
  <c r="J91" i="14"/>
  <c r="H91" i="14"/>
  <c r="L91" i="14" s="1"/>
  <c r="K89" i="14"/>
  <c r="J89" i="14"/>
  <c r="L89" i="14" s="1"/>
  <c r="H89" i="14"/>
  <c r="K85" i="14"/>
  <c r="J85" i="14"/>
  <c r="H85" i="14"/>
  <c r="L85" i="14" s="1"/>
  <c r="K79" i="14"/>
  <c r="J79" i="14"/>
  <c r="H79" i="14"/>
  <c r="L79" i="14" s="1"/>
  <c r="K77" i="14"/>
  <c r="J77" i="14"/>
  <c r="H77" i="14"/>
  <c r="L77" i="14" s="1"/>
  <c r="K73" i="14"/>
  <c r="J73" i="14"/>
  <c r="H73" i="14"/>
  <c r="L73" i="14" s="1"/>
  <c r="K71" i="14"/>
  <c r="J71" i="14"/>
  <c r="H71" i="14"/>
  <c r="L71" i="14" s="1"/>
  <c r="K69" i="14"/>
  <c r="J69" i="14"/>
  <c r="H69" i="14"/>
  <c r="L69" i="14" s="1"/>
  <c r="K67" i="14"/>
  <c r="J67" i="14"/>
  <c r="H67" i="14"/>
  <c r="L67" i="14" s="1"/>
  <c r="K65" i="14"/>
  <c r="J65" i="14"/>
  <c r="H65" i="14"/>
  <c r="L65" i="14" s="1"/>
  <c r="K63" i="14"/>
  <c r="J63" i="14"/>
  <c r="H63" i="14"/>
  <c r="L63" i="14" s="1"/>
  <c r="K61" i="14"/>
  <c r="J61" i="14"/>
  <c r="H61" i="14"/>
  <c r="L61" i="14" s="1"/>
  <c r="K59" i="14"/>
  <c r="J59" i="14"/>
  <c r="H59" i="14"/>
  <c r="L59" i="14" s="1"/>
  <c r="K57" i="14"/>
  <c r="J57" i="14"/>
  <c r="H57" i="14"/>
  <c r="L57" i="14" s="1"/>
  <c r="K9" i="14"/>
  <c r="J9" i="14"/>
  <c r="J8" i="14" s="1"/>
  <c r="H9" i="14"/>
  <c r="L9" i="14" s="1"/>
  <c r="K282" i="13"/>
  <c r="J282" i="13"/>
  <c r="H282" i="13"/>
  <c r="L282" i="13" s="1"/>
  <c r="K276" i="13"/>
  <c r="J276" i="13"/>
  <c r="H276" i="13"/>
  <c r="L276" i="13" s="1"/>
  <c r="K274" i="13"/>
  <c r="J274" i="13"/>
  <c r="H274" i="13"/>
  <c r="L274" i="13" s="1"/>
  <c r="K272" i="13"/>
  <c r="J272" i="13"/>
  <c r="H272" i="13"/>
  <c r="L272" i="13" s="1"/>
  <c r="K270" i="13"/>
  <c r="J270" i="13"/>
  <c r="L270" i="13" s="1"/>
  <c r="H270" i="13"/>
  <c r="K266" i="13"/>
  <c r="J266" i="13"/>
  <c r="H266" i="13"/>
  <c r="K262" i="13"/>
  <c r="J262" i="13"/>
  <c r="H262" i="13"/>
  <c r="K256" i="13"/>
  <c r="J256" i="13"/>
  <c r="H256" i="13"/>
  <c r="K254" i="13"/>
  <c r="J254" i="13"/>
  <c r="L254" i="13" s="1"/>
  <c r="H254" i="13"/>
  <c r="K252" i="13"/>
  <c r="J252" i="13"/>
  <c r="H252" i="13"/>
  <c r="K250" i="13"/>
  <c r="J250" i="13"/>
  <c r="H250" i="13"/>
  <c r="H249" i="13"/>
  <c r="K246" i="13"/>
  <c r="J246" i="13"/>
  <c r="H246" i="13"/>
  <c r="K240" i="13"/>
  <c r="J240" i="13"/>
  <c r="H240" i="13"/>
  <c r="K236" i="13"/>
  <c r="J236" i="13"/>
  <c r="H236" i="13"/>
  <c r="K234" i="13"/>
  <c r="J234" i="13"/>
  <c r="H234" i="13"/>
  <c r="K232" i="13"/>
  <c r="J232" i="13"/>
  <c r="H232" i="13"/>
  <c r="K230" i="13"/>
  <c r="J230" i="13"/>
  <c r="H230" i="13"/>
  <c r="K228" i="13"/>
  <c r="J228" i="13"/>
  <c r="H228" i="13"/>
  <c r="L226" i="13"/>
  <c r="K226" i="13"/>
  <c r="J226" i="13"/>
  <c r="H226" i="13"/>
  <c r="K224" i="13"/>
  <c r="J224" i="13"/>
  <c r="H224" i="13"/>
  <c r="L224" i="13" s="1"/>
  <c r="K222" i="13"/>
  <c r="J222" i="13"/>
  <c r="H222" i="13"/>
  <c r="L222" i="13" s="1"/>
  <c r="K220" i="13"/>
  <c r="J220" i="13"/>
  <c r="H220" i="13"/>
  <c r="L220" i="13" s="1"/>
  <c r="K218" i="13"/>
  <c r="J218" i="13"/>
  <c r="H218" i="13"/>
  <c r="L218" i="13" s="1"/>
  <c r="K216" i="13"/>
  <c r="J216" i="13"/>
  <c r="H216" i="13"/>
  <c r="L216" i="13" s="1"/>
  <c r="K214" i="13"/>
  <c r="J214" i="13"/>
  <c r="H214" i="13"/>
  <c r="L214" i="13" s="1"/>
  <c r="K212" i="13"/>
  <c r="J212" i="13"/>
  <c r="H212" i="13"/>
  <c r="L212" i="13" s="1"/>
  <c r="K210" i="13"/>
  <c r="J210" i="13"/>
  <c r="H210" i="13"/>
  <c r="L210" i="13" s="1"/>
  <c r="K208" i="13"/>
  <c r="J208" i="13"/>
  <c r="L208" i="13" s="1"/>
  <c r="H208" i="13"/>
  <c r="K206" i="13"/>
  <c r="J206" i="13"/>
  <c r="H206" i="13"/>
  <c r="K204" i="13"/>
  <c r="J204" i="13"/>
  <c r="H204" i="13"/>
  <c r="K202" i="13"/>
  <c r="J202" i="13"/>
  <c r="H202" i="13"/>
  <c r="K200" i="13"/>
  <c r="J200" i="13"/>
  <c r="H200" i="13"/>
  <c r="K198" i="13"/>
  <c r="J198" i="13"/>
  <c r="H198" i="13"/>
  <c r="K196" i="13"/>
  <c r="J196" i="13"/>
  <c r="H196" i="13"/>
  <c r="K194" i="13"/>
  <c r="J194" i="13"/>
  <c r="H194" i="13"/>
  <c r="K192" i="13"/>
  <c r="J192" i="13"/>
  <c r="J191" i="13" s="1"/>
  <c r="H192" i="13"/>
  <c r="K188" i="13"/>
  <c r="J188" i="13"/>
  <c r="H188" i="13"/>
  <c r="K182" i="13"/>
  <c r="J182" i="13"/>
  <c r="H182" i="13"/>
  <c r="K180" i="13"/>
  <c r="J180" i="13"/>
  <c r="H180" i="13"/>
  <c r="K176" i="13"/>
  <c r="J176" i="13"/>
  <c r="H176" i="13"/>
  <c r="K174" i="13"/>
  <c r="J174" i="13"/>
  <c r="H174" i="13"/>
  <c r="K172" i="13"/>
  <c r="J172" i="13"/>
  <c r="H172" i="13"/>
  <c r="K170" i="13"/>
  <c r="J170" i="13"/>
  <c r="H170" i="13"/>
  <c r="L168" i="13"/>
  <c r="K168" i="13"/>
  <c r="J168" i="13"/>
  <c r="H168" i="13"/>
  <c r="K166" i="13"/>
  <c r="J166" i="13"/>
  <c r="H166" i="13"/>
  <c r="L166" i="13" s="1"/>
  <c r="K164" i="13"/>
  <c r="J164" i="13"/>
  <c r="H164" i="13"/>
  <c r="L164" i="13" s="1"/>
  <c r="K162" i="13"/>
  <c r="J162" i="13"/>
  <c r="H162" i="13"/>
  <c r="L162" i="13" s="1"/>
  <c r="K160" i="13"/>
  <c r="J160" i="13"/>
  <c r="H160" i="13"/>
  <c r="L160" i="13" s="1"/>
  <c r="K158" i="13"/>
  <c r="J158" i="13"/>
  <c r="H158" i="13"/>
  <c r="L158" i="13" s="1"/>
  <c r="K156" i="13"/>
  <c r="J156" i="13"/>
  <c r="H156" i="13"/>
  <c r="L156" i="13" s="1"/>
  <c r="K154" i="13"/>
  <c r="J154" i="13"/>
  <c r="H154" i="13"/>
  <c r="L154" i="13" s="1"/>
  <c r="K152" i="13"/>
  <c r="J152" i="13"/>
  <c r="H152" i="13"/>
  <c r="L152" i="13" s="1"/>
  <c r="K150" i="13"/>
  <c r="J150" i="13"/>
  <c r="L150" i="13" s="1"/>
  <c r="H150" i="13"/>
  <c r="K148" i="13"/>
  <c r="J148" i="13"/>
  <c r="H148" i="13"/>
  <c r="K146" i="13"/>
  <c r="J146" i="13"/>
  <c r="H146" i="13"/>
  <c r="K144" i="13"/>
  <c r="J144" i="13"/>
  <c r="H144" i="13"/>
  <c r="K142" i="13"/>
  <c r="J142" i="13"/>
  <c r="H142" i="13"/>
  <c r="K140" i="13"/>
  <c r="J140" i="13"/>
  <c r="H140" i="13"/>
  <c r="K138" i="13"/>
  <c r="J138" i="13"/>
  <c r="H138" i="13"/>
  <c r="K136" i="13"/>
  <c r="J136" i="13"/>
  <c r="H136" i="13"/>
  <c r="K134" i="13"/>
  <c r="J134" i="13"/>
  <c r="H134" i="13"/>
  <c r="K132" i="13"/>
  <c r="J132" i="13"/>
  <c r="L132" i="13" s="1"/>
  <c r="H132" i="13"/>
  <c r="K130" i="13"/>
  <c r="J130" i="13"/>
  <c r="H130" i="13"/>
  <c r="L130" i="13" s="1"/>
  <c r="K128" i="13"/>
  <c r="J128" i="13"/>
  <c r="H128" i="13"/>
  <c r="K126" i="13"/>
  <c r="J126" i="13"/>
  <c r="H126" i="13"/>
  <c r="L126" i="13" s="1"/>
  <c r="K124" i="13"/>
  <c r="J124" i="13"/>
  <c r="H124" i="13"/>
  <c r="K122" i="13"/>
  <c r="J122" i="13"/>
  <c r="H122" i="13"/>
  <c r="L122" i="13" s="1"/>
  <c r="K120" i="13"/>
  <c r="J120" i="13"/>
  <c r="H120" i="13"/>
  <c r="K118" i="13"/>
  <c r="J118" i="13"/>
  <c r="H118" i="13"/>
  <c r="L118" i="13" s="1"/>
  <c r="K116" i="13"/>
  <c r="J116" i="13"/>
  <c r="H116" i="13"/>
  <c r="L114" i="13"/>
  <c r="K114" i="13"/>
  <c r="J114" i="13"/>
  <c r="H114" i="13"/>
  <c r="K112" i="13"/>
  <c r="J112" i="13"/>
  <c r="H112" i="13"/>
  <c r="L112" i="13" s="1"/>
  <c r="K110" i="13"/>
  <c r="J110" i="13"/>
  <c r="H110" i="13"/>
  <c r="L110" i="13" s="1"/>
  <c r="K108" i="13"/>
  <c r="J108" i="13"/>
  <c r="H108" i="13"/>
  <c r="L108" i="13" s="1"/>
  <c r="K106" i="13"/>
  <c r="J106" i="13"/>
  <c r="H106" i="13"/>
  <c r="L106" i="13" s="1"/>
  <c r="K104" i="13"/>
  <c r="J104" i="13"/>
  <c r="H104" i="13"/>
  <c r="L104" i="13" s="1"/>
  <c r="K102" i="13"/>
  <c r="J102" i="13"/>
  <c r="H102" i="13"/>
  <c r="L102" i="13" s="1"/>
  <c r="K100" i="13"/>
  <c r="J100" i="13"/>
  <c r="H100" i="13"/>
  <c r="L100" i="13" s="1"/>
  <c r="K98" i="13"/>
  <c r="J98" i="13"/>
  <c r="H98" i="13"/>
  <c r="L98" i="13" s="1"/>
  <c r="K96" i="13"/>
  <c r="J96" i="13"/>
  <c r="L96" i="13" s="1"/>
  <c r="H96" i="13"/>
  <c r="K94" i="13"/>
  <c r="J94" i="13"/>
  <c r="H94" i="13"/>
  <c r="K92" i="13"/>
  <c r="J92" i="13"/>
  <c r="H92" i="13"/>
  <c r="K9" i="13"/>
  <c r="J9" i="13"/>
  <c r="H9" i="13"/>
  <c r="H8" i="13" s="1"/>
  <c r="K247" i="12"/>
  <c r="J247" i="12"/>
  <c r="H247" i="12"/>
  <c r="K245" i="12"/>
  <c r="J245" i="12"/>
  <c r="L245" i="12" s="1"/>
  <c r="H245" i="12"/>
  <c r="K243" i="12"/>
  <c r="J243" i="12"/>
  <c r="H243" i="12"/>
  <c r="K239" i="12"/>
  <c r="J239" i="12"/>
  <c r="H239" i="12"/>
  <c r="L239" i="12" s="1"/>
  <c r="K230" i="12"/>
  <c r="J230" i="12"/>
  <c r="H230" i="12"/>
  <c r="L230" i="12" s="1"/>
  <c r="K222" i="12"/>
  <c r="J222" i="12"/>
  <c r="H222" i="12"/>
  <c r="K212" i="12"/>
  <c r="J212" i="12"/>
  <c r="H212" i="12"/>
  <c r="L212" i="12" s="1"/>
  <c r="K210" i="12"/>
  <c r="J210" i="12"/>
  <c r="L210" i="12" s="1"/>
  <c r="H210" i="12"/>
  <c r="K208" i="12"/>
  <c r="J208" i="12"/>
  <c r="H208" i="12"/>
  <c r="K205" i="12"/>
  <c r="J205" i="12"/>
  <c r="H205" i="12"/>
  <c r="L205" i="12" s="1"/>
  <c r="K203" i="12"/>
  <c r="J203" i="12"/>
  <c r="L203" i="12" s="1"/>
  <c r="H203" i="12"/>
  <c r="K201" i="12"/>
  <c r="J201" i="12"/>
  <c r="J200" i="12" s="1"/>
  <c r="H201" i="12"/>
  <c r="K197" i="12"/>
  <c r="J197" i="12"/>
  <c r="L197" i="12" s="1"/>
  <c r="H197" i="12"/>
  <c r="K192" i="12"/>
  <c r="J192" i="12"/>
  <c r="H192" i="12"/>
  <c r="L192" i="12" s="1"/>
  <c r="K185" i="12"/>
  <c r="J185" i="12"/>
  <c r="H185" i="12"/>
  <c r="L185" i="12" s="1"/>
  <c r="K181" i="12"/>
  <c r="J181" i="12"/>
  <c r="H181" i="12"/>
  <c r="L181" i="12" s="1"/>
  <c r="K179" i="12"/>
  <c r="J179" i="12"/>
  <c r="H179" i="12"/>
  <c r="K177" i="12"/>
  <c r="J177" i="12"/>
  <c r="H177" i="12"/>
  <c r="L177" i="12" s="1"/>
  <c r="K175" i="12"/>
  <c r="J175" i="12"/>
  <c r="H175" i="12"/>
  <c r="L175" i="12" s="1"/>
  <c r="L171" i="12"/>
  <c r="K171" i="12"/>
  <c r="J171" i="12"/>
  <c r="H171" i="12"/>
  <c r="K165" i="12"/>
  <c r="J165" i="12"/>
  <c r="H165" i="12"/>
  <c r="K161" i="12"/>
  <c r="J161" i="12"/>
  <c r="H161" i="12"/>
  <c r="L161" i="12" s="1"/>
  <c r="K159" i="12"/>
  <c r="J159" i="12"/>
  <c r="H159" i="12"/>
  <c r="L159" i="12" s="1"/>
  <c r="K157" i="12"/>
  <c r="J157" i="12"/>
  <c r="H157" i="12"/>
  <c r="K155" i="12"/>
  <c r="J155" i="12"/>
  <c r="H155" i="12"/>
  <c r="L155" i="12" s="1"/>
  <c r="K153" i="12"/>
  <c r="J153" i="12"/>
  <c r="H153" i="12"/>
  <c r="L153" i="12" s="1"/>
  <c r="K151" i="12"/>
  <c r="J151" i="12"/>
  <c r="L151" i="12" s="1"/>
  <c r="H151" i="12"/>
  <c r="K149" i="12"/>
  <c r="J149" i="12"/>
  <c r="H149" i="12"/>
  <c r="L149" i="12" s="1"/>
  <c r="K147" i="12"/>
  <c r="J147" i="12"/>
  <c r="L147" i="12" s="1"/>
  <c r="H147" i="12"/>
  <c r="K145" i="12"/>
  <c r="J145" i="12"/>
  <c r="H145" i="12"/>
  <c r="K143" i="12"/>
  <c r="J143" i="12"/>
  <c r="H143" i="12"/>
  <c r="K141" i="12"/>
  <c r="J141" i="12"/>
  <c r="H141" i="12"/>
  <c r="L141" i="12" s="1"/>
  <c r="K139" i="12"/>
  <c r="J139" i="12"/>
  <c r="H139" i="12"/>
  <c r="K137" i="12"/>
  <c r="J137" i="12"/>
  <c r="H137" i="12"/>
  <c r="L137" i="12" s="1"/>
  <c r="K135" i="12"/>
  <c r="J135" i="12"/>
  <c r="H135" i="12"/>
  <c r="K133" i="12"/>
  <c r="J133" i="12"/>
  <c r="H133" i="12"/>
  <c r="L133" i="12" s="1"/>
  <c r="K131" i="12"/>
  <c r="J131" i="12"/>
  <c r="H131" i="12"/>
  <c r="K129" i="12"/>
  <c r="J129" i="12"/>
  <c r="L129" i="12" s="1"/>
  <c r="H129" i="12"/>
  <c r="K125" i="12"/>
  <c r="J125" i="12"/>
  <c r="H125" i="12"/>
  <c r="L125" i="12" s="1"/>
  <c r="K119" i="12"/>
  <c r="J119" i="12"/>
  <c r="H119" i="12"/>
  <c r="L119" i="12" s="1"/>
  <c r="K117" i="12"/>
  <c r="J117" i="12"/>
  <c r="H117" i="12"/>
  <c r="L117" i="12" s="1"/>
  <c r="K113" i="12"/>
  <c r="J113" i="12"/>
  <c r="H113" i="12"/>
  <c r="L113" i="12" s="1"/>
  <c r="L111" i="12"/>
  <c r="K111" i="12"/>
  <c r="J111" i="12"/>
  <c r="H111" i="12"/>
  <c r="K109" i="12"/>
  <c r="J109" i="12"/>
  <c r="H109" i="12"/>
  <c r="L109" i="12" s="1"/>
  <c r="K107" i="12"/>
  <c r="J107" i="12"/>
  <c r="H107" i="12"/>
  <c r="L107" i="12" s="1"/>
  <c r="K105" i="12"/>
  <c r="J105" i="12"/>
  <c r="H105" i="12"/>
  <c r="L105" i="12" s="1"/>
  <c r="K103" i="12"/>
  <c r="J103" i="12"/>
  <c r="H103" i="12"/>
  <c r="L103" i="12" s="1"/>
  <c r="K101" i="12"/>
  <c r="J101" i="12"/>
  <c r="H101" i="12"/>
  <c r="L101" i="12" s="1"/>
  <c r="K99" i="12"/>
  <c r="J99" i="12"/>
  <c r="H99" i="12"/>
  <c r="L99" i="12" s="1"/>
  <c r="K97" i="12"/>
  <c r="J97" i="12"/>
  <c r="H97" i="12"/>
  <c r="L97" i="12" s="1"/>
  <c r="K95" i="12"/>
  <c r="J95" i="12"/>
  <c r="H95" i="12"/>
  <c r="L95" i="12" s="1"/>
  <c r="K93" i="12"/>
  <c r="J93" i="12"/>
  <c r="L93" i="12" s="1"/>
  <c r="H93" i="12"/>
  <c r="K91" i="12"/>
  <c r="J91" i="12"/>
  <c r="H91" i="12"/>
  <c r="L91" i="12" s="1"/>
  <c r="K89" i="12"/>
  <c r="J89" i="12"/>
  <c r="H89" i="12"/>
  <c r="K87" i="12"/>
  <c r="J87" i="12"/>
  <c r="H87" i="12"/>
  <c r="L87" i="12" s="1"/>
  <c r="K85" i="12"/>
  <c r="J85" i="12"/>
  <c r="H85" i="12"/>
  <c r="K83" i="12"/>
  <c r="J83" i="12"/>
  <c r="H83" i="12"/>
  <c r="L83" i="12" s="1"/>
  <c r="K81" i="12"/>
  <c r="J81" i="12"/>
  <c r="H81" i="12"/>
  <c r="K9" i="12"/>
  <c r="J9" i="12"/>
  <c r="H9" i="12"/>
  <c r="L9" i="19" l="1"/>
  <c r="L20" i="19"/>
  <c r="L31" i="19"/>
  <c r="L42" i="19"/>
  <c r="L53" i="19"/>
  <c r="L57" i="19"/>
  <c r="L67" i="19"/>
  <c r="L73" i="19"/>
  <c r="L66" i="19" s="1"/>
  <c r="L81" i="19"/>
  <c r="L94" i="19"/>
  <c r="L16" i="19"/>
  <c r="L8" i="19" s="1"/>
  <c r="L22" i="19"/>
  <c r="L37" i="19"/>
  <c r="L46" i="19"/>
  <c r="L55" i="19"/>
  <c r="L61" i="19"/>
  <c r="L77" i="19"/>
  <c r="J8" i="19"/>
  <c r="J85" i="19"/>
  <c r="H8" i="19"/>
  <c r="L86" i="19"/>
  <c r="L96" i="19"/>
  <c r="L30" i="18"/>
  <c r="L8" i="18" s="1"/>
  <c r="L7" i="18" s="1"/>
  <c r="L34" i="18"/>
  <c r="J8" i="17"/>
  <c r="L89" i="17"/>
  <c r="L93" i="17"/>
  <c r="L97" i="17"/>
  <c r="L105" i="17"/>
  <c r="L159" i="17"/>
  <c r="L163" i="17"/>
  <c r="L169" i="17"/>
  <c r="L175" i="17"/>
  <c r="J126" i="17"/>
  <c r="J7" i="17" s="1"/>
  <c r="D7" i="11" s="1"/>
  <c r="L91" i="17"/>
  <c r="L95" i="17"/>
  <c r="L99" i="17"/>
  <c r="L107" i="17"/>
  <c r="L161" i="17"/>
  <c r="L166" i="17"/>
  <c r="L158" i="17" s="1"/>
  <c r="L172" i="17"/>
  <c r="L111" i="17"/>
  <c r="L117" i="17"/>
  <c r="L123" i="17"/>
  <c r="L133" i="17"/>
  <c r="L179" i="17"/>
  <c r="L202" i="17"/>
  <c r="L135" i="17"/>
  <c r="L204" i="17"/>
  <c r="L141" i="17"/>
  <c r="J8" i="16"/>
  <c r="L83" i="16"/>
  <c r="L87" i="16"/>
  <c r="L91" i="16"/>
  <c r="J126" i="16"/>
  <c r="J158" i="16"/>
  <c r="L169" i="16"/>
  <c r="L175" i="16"/>
  <c r="L123" i="16"/>
  <c r="L139" i="16"/>
  <c r="L143" i="16"/>
  <c r="L147" i="16"/>
  <c r="L155" i="16"/>
  <c r="L161" i="16"/>
  <c r="L158" i="16" s="1"/>
  <c r="L198" i="16"/>
  <c r="L178" i="16" s="1"/>
  <c r="L204" i="16"/>
  <c r="L212" i="16"/>
  <c r="L209" i="16" s="1"/>
  <c r="L9" i="16"/>
  <c r="L116" i="15"/>
  <c r="L120" i="15"/>
  <c r="L170" i="15"/>
  <c r="L141" i="15" s="1"/>
  <c r="L174" i="15"/>
  <c r="L178" i="15"/>
  <c r="L188" i="15"/>
  <c r="L264" i="15"/>
  <c r="L257" i="15"/>
  <c r="L110" i="15"/>
  <c r="L114" i="15"/>
  <c r="L122" i="15"/>
  <c r="L168" i="15"/>
  <c r="L172" i="15"/>
  <c r="L176" i="15"/>
  <c r="L182" i="15"/>
  <c r="L192" i="15"/>
  <c r="L191" i="15" s="1"/>
  <c r="J141" i="15"/>
  <c r="L276" i="15"/>
  <c r="L253" i="15"/>
  <c r="L297" i="15"/>
  <c r="L252" i="15" s="1"/>
  <c r="L106" i="15"/>
  <c r="L8" i="15" s="1"/>
  <c r="L124" i="15"/>
  <c r="L194" i="15"/>
  <c r="L260" i="15"/>
  <c r="L105" i="14"/>
  <c r="L111" i="14"/>
  <c r="L232" i="14"/>
  <c r="L200" i="14"/>
  <c r="L101" i="14"/>
  <c r="L214" i="14"/>
  <c r="L95" i="14"/>
  <c r="L120" i="14"/>
  <c r="L196" i="14"/>
  <c r="L189" i="14"/>
  <c r="L228" i="14"/>
  <c r="L92" i="13"/>
  <c r="L134" i="13"/>
  <c r="L138" i="13"/>
  <c r="L142" i="13"/>
  <c r="L146" i="13"/>
  <c r="L192" i="13"/>
  <c r="L196" i="13"/>
  <c r="L200" i="13"/>
  <c r="L204" i="13"/>
  <c r="L250" i="13"/>
  <c r="L249" i="13" s="1"/>
  <c r="L262" i="13"/>
  <c r="L116" i="13"/>
  <c r="L120" i="13"/>
  <c r="L124" i="13"/>
  <c r="L128" i="13"/>
  <c r="L170" i="13"/>
  <c r="L174" i="13"/>
  <c r="L180" i="13"/>
  <c r="L188" i="13"/>
  <c r="L228" i="13"/>
  <c r="L232" i="13"/>
  <c r="L236" i="13"/>
  <c r="L246" i="13"/>
  <c r="L94" i="13"/>
  <c r="L136" i="13"/>
  <c r="L140" i="13"/>
  <c r="L144" i="13"/>
  <c r="L148" i="13"/>
  <c r="L194" i="13"/>
  <c r="L191" i="13" s="1"/>
  <c r="L198" i="13"/>
  <c r="L202" i="13"/>
  <c r="L206" i="13"/>
  <c r="L252" i="13"/>
  <c r="L256" i="13"/>
  <c r="J8" i="13"/>
  <c r="L172" i="13"/>
  <c r="L176" i="13"/>
  <c r="L182" i="13"/>
  <c r="L230" i="13"/>
  <c r="L234" i="13"/>
  <c r="L240" i="13"/>
  <c r="L266" i="13"/>
  <c r="L9" i="13"/>
  <c r="J8" i="12"/>
  <c r="J7" i="12" s="1"/>
  <c r="D2" i="11" s="1"/>
  <c r="J128" i="12"/>
  <c r="L81" i="12"/>
  <c r="L85" i="12"/>
  <c r="L89" i="12"/>
  <c r="L131" i="12"/>
  <c r="L135" i="12"/>
  <c r="L139" i="12"/>
  <c r="L143" i="12"/>
  <c r="J174" i="12"/>
  <c r="L247" i="12"/>
  <c r="L145" i="12"/>
  <c r="L165" i="12"/>
  <c r="H174" i="12"/>
  <c r="H8" i="12"/>
  <c r="H7" i="12" s="1"/>
  <c r="C2" i="11" s="1"/>
  <c r="H200" i="12"/>
  <c r="L222" i="12"/>
  <c r="L208" i="12"/>
  <c r="H128" i="12"/>
  <c r="L243" i="12"/>
  <c r="L157" i="12"/>
  <c r="L128" i="12" s="1"/>
  <c r="J7" i="19"/>
  <c r="D9" i="11" s="1"/>
  <c r="H66" i="19"/>
  <c r="H7" i="19" s="1"/>
  <c r="C9" i="11" s="1"/>
  <c r="J8" i="18"/>
  <c r="J7" i="18" s="1"/>
  <c r="D8" i="11" s="1"/>
  <c r="H8" i="18"/>
  <c r="H7" i="18" s="1"/>
  <c r="C8" i="11" s="1"/>
  <c r="J178" i="17"/>
  <c r="L85" i="17"/>
  <c r="L8" i="17" s="1"/>
  <c r="H126" i="17"/>
  <c r="H158" i="17"/>
  <c r="H7" i="16"/>
  <c r="C6" i="11" s="1"/>
  <c r="L126" i="16"/>
  <c r="H178" i="16"/>
  <c r="H126" i="16"/>
  <c r="H158" i="16"/>
  <c r="L208" i="15"/>
  <c r="J8" i="15"/>
  <c r="H208" i="15"/>
  <c r="H141" i="15"/>
  <c r="H252" i="15"/>
  <c r="J252" i="15"/>
  <c r="H191" i="15"/>
  <c r="J7" i="14"/>
  <c r="D4" i="11" s="1"/>
  <c r="L8" i="14"/>
  <c r="H120" i="14"/>
  <c r="H8" i="14"/>
  <c r="H7" i="14" s="1"/>
  <c r="C4" i="11" s="1"/>
  <c r="J88" i="14"/>
  <c r="J188" i="14"/>
  <c r="H191" i="13"/>
  <c r="H7" i="13" s="1"/>
  <c r="C3" i="11" s="1"/>
  <c r="J249" i="13"/>
  <c r="L9" i="12"/>
  <c r="L179" i="12"/>
  <c r="L174" i="12" s="1"/>
  <c r="L201" i="12"/>
  <c r="L8" i="16" l="1"/>
  <c r="L85" i="19"/>
  <c r="E9" i="11"/>
  <c r="L7" i="19"/>
  <c r="L126" i="17"/>
  <c r="L178" i="17"/>
  <c r="H7" i="17"/>
  <c r="C7" i="11" s="1"/>
  <c r="L7" i="17"/>
  <c r="J7" i="16"/>
  <c r="D6" i="11" s="1"/>
  <c r="E6" i="11" s="1"/>
  <c r="L7" i="16"/>
  <c r="J7" i="15"/>
  <c r="D5" i="11" s="1"/>
  <c r="L7" i="15"/>
  <c r="H7" i="15"/>
  <c r="C5" i="11" s="1"/>
  <c r="C10" i="11" s="1"/>
  <c r="L188" i="14"/>
  <c r="L88" i="14"/>
  <c r="L7" i="14"/>
  <c r="J7" i="13"/>
  <c r="D3" i="11" s="1"/>
  <c r="L8" i="13"/>
  <c r="L7" i="13" s="1"/>
  <c r="E2" i="11"/>
  <c r="L200" i="12"/>
  <c r="L7" i="12" s="1"/>
  <c r="L8" i="12"/>
  <c r="D10" i="11" l="1"/>
  <c r="E10" i="11"/>
  <c r="C26" i="9" s="1"/>
  <c r="J319" i="10"/>
  <c r="J314" i="10"/>
  <c r="J312" i="10"/>
  <c r="J311" i="10"/>
  <c r="J310" i="10"/>
  <c r="J309" i="10"/>
  <c r="J308" i="10"/>
  <c r="J306" i="10"/>
  <c r="J304" i="10"/>
  <c r="J301" i="10"/>
  <c r="J298" i="10"/>
  <c r="J296" i="10"/>
  <c r="J293" i="10"/>
  <c r="J291" i="10"/>
  <c r="J288" i="10"/>
  <c r="J286" i="10"/>
  <c r="J284" i="10"/>
  <c r="J282" i="10"/>
  <c r="J280" i="10"/>
  <c r="J278" i="10"/>
  <c r="J276" i="10"/>
  <c r="J273" i="10"/>
  <c r="J271" i="10"/>
  <c r="J269" i="10"/>
  <c r="J267" i="10"/>
  <c r="J265" i="10"/>
  <c r="J263" i="10"/>
  <c r="J262" i="10"/>
  <c r="J260" i="10"/>
  <c r="J258" i="10"/>
  <c r="J256" i="10"/>
  <c r="J254" i="10"/>
  <c r="J252" i="10"/>
  <c r="J250" i="10"/>
  <c r="J248" i="10"/>
  <c r="J246" i="10"/>
  <c r="J244" i="10"/>
  <c r="J243" i="10"/>
  <c r="J241" i="10"/>
  <c r="J239" i="10"/>
  <c r="J237" i="10"/>
  <c r="J235" i="10"/>
  <c r="J233" i="10"/>
  <c r="J231" i="10"/>
  <c r="J229" i="10"/>
  <c r="J227" i="10"/>
  <c r="J225" i="10"/>
  <c r="J223" i="10"/>
  <c r="J221" i="10"/>
  <c r="J219" i="10"/>
  <c r="J217" i="10"/>
  <c r="J215" i="10"/>
  <c r="J213" i="10"/>
  <c r="J211" i="10"/>
  <c r="J209" i="10"/>
  <c r="J207" i="10"/>
  <c r="J205" i="10"/>
  <c r="J204" i="10"/>
  <c r="J203" i="10"/>
  <c r="J202" i="10"/>
  <c r="J201" i="10"/>
  <c r="J200" i="10"/>
  <c r="J198" i="10"/>
  <c r="J196" i="10"/>
  <c r="J194" i="10"/>
  <c r="J192" i="10"/>
  <c r="J190" i="10"/>
  <c r="J188" i="10"/>
  <c r="T187" i="10"/>
  <c r="R187" i="10"/>
  <c r="P187" i="10"/>
  <c r="T186" i="10"/>
  <c r="R186" i="10"/>
  <c r="P186" i="10"/>
  <c r="J186" i="10"/>
  <c r="T185" i="10"/>
  <c r="R185" i="10"/>
  <c r="P185" i="10"/>
  <c r="T184" i="10"/>
  <c r="R184" i="10"/>
  <c r="P184" i="10"/>
  <c r="J184" i="10"/>
  <c r="T183" i="10"/>
  <c r="R183" i="10"/>
  <c r="P183" i="10"/>
  <c r="T182" i="10"/>
  <c r="R182" i="10"/>
  <c r="P182" i="10"/>
  <c r="J182" i="10"/>
  <c r="T181" i="10"/>
  <c r="R181" i="10"/>
  <c r="P181" i="10"/>
  <c r="T180" i="10"/>
  <c r="R180" i="10"/>
  <c r="P180" i="10"/>
  <c r="J180" i="10"/>
  <c r="T179" i="10"/>
  <c r="R179" i="10"/>
  <c r="P179" i="10"/>
  <c r="T178" i="10"/>
  <c r="R178" i="10"/>
  <c r="P178" i="10"/>
  <c r="J178" i="10"/>
  <c r="T177" i="10"/>
  <c r="R177" i="10"/>
  <c r="P177" i="10"/>
  <c r="T176" i="10"/>
  <c r="R176" i="10"/>
  <c r="P176" i="10"/>
  <c r="J176" i="10"/>
  <c r="T175" i="10"/>
  <c r="R175" i="10"/>
  <c r="P175" i="10"/>
  <c r="T174" i="10"/>
  <c r="R174" i="10"/>
  <c r="P174" i="10"/>
  <c r="J174" i="10"/>
  <c r="T173" i="10"/>
  <c r="R173" i="10"/>
  <c r="P173" i="10"/>
  <c r="T172" i="10"/>
  <c r="R172" i="10"/>
  <c r="P172" i="10"/>
  <c r="J172" i="10"/>
  <c r="T171" i="10"/>
  <c r="R171" i="10"/>
  <c r="P171" i="10"/>
  <c r="T170" i="10"/>
  <c r="R170" i="10"/>
  <c r="P170" i="10"/>
  <c r="J170" i="10"/>
  <c r="T169" i="10"/>
  <c r="R169" i="10"/>
  <c r="P169" i="10"/>
  <c r="T168" i="10"/>
  <c r="R168" i="10"/>
  <c r="P168" i="10"/>
  <c r="J168" i="10"/>
  <c r="T167" i="10"/>
  <c r="R167" i="10"/>
  <c r="P167" i="10"/>
  <c r="T166" i="10"/>
  <c r="R166" i="10"/>
  <c r="P166" i="10"/>
  <c r="J166" i="10"/>
  <c r="T165" i="10"/>
  <c r="R165" i="10"/>
  <c r="P165" i="10"/>
  <c r="T164" i="10"/>
  <c r="R164" i="10"/>
  <c r="P164" i="10"/>
  <c r="J164" i="10"/>
  <c r="T163" i="10"/>
  <c r="R163" i="10"/>
  <c r="P163" i="10"/>
  <c r="T162" i="10"/>
  <c r="R162" i="10"/>
  <c r="P162" i="10"/>
  <c r="J162" i="10"/>
  <c r="T161" i="10"/>
  <c r="R161" i="10"/>
  <c r="P161" i="10"/>
  <c r="T160" i="10"/>
  <c r="R160" i="10"/>
  <c r="P160" i="10"/>
  <c r="J160" i="10"/>
  <c r="T159" i="10"/>
  <c r="R159" i="10"/>
  <c r="P159" i="10"/>
  <c r="T158" i="10"/>
  <c r="R158" i="10"/>
  <c r="P158" i="10"/>
  <c r="J158" i="10"/>
  <c r="T157" i="10"/>
  <c r="R157" i="10"/>
  <c r="P157" i="10"/>
  <c r="T156" i="10"/>
  <c r="R156" i="10"/>
  <c r="P156" i="10"/>
  <c r="J156" i="10"/>
  <c r="T155" i="10"/>
  <c r="R155" i="10"/>
  <c r="P155" i="10"/>
  <c r="T154" i="10"/>
  <c r="R154" i="10"/>
  <c r="P154" i="10"/>
  <c r="J154" i="10"/>
  <c r="T153" i="10"/>
  <c r="R153" i="10"/>
  <c r="P153" i="10"/>
  <c r="T152" i="10"/>
  <c r="R152" i="10"/>
  <c r="P152" i="10"/>
  <c r="J152" i="10"/>
  <c r="T151" i="10"/>
  <c r="R151" i="10"/>
  <c r="P151" i="10"/>
  <c r="T150" i="10"/>
  <c r="R150" i="10"/>
  <c r="P150" i="10"/>
  <c r="J150" i="10"/>
  <c r="T149" i="10"/>
  <c r="R149" i="10"/>
  <c r="P149" i="10"/>
  <c r="T148" i="10"/>
  <c r="R148" i="10"/>
  <c r="P148" i="10"/>
  <c r="J148" i="10"/>
  <c r="T147" i="10"/>
  <c r="R147" i="10"/>
  <c r="P147" i="10"/>
  <c r="T145" i="10"/>
  <c r="R145" i="10"/>
  <c r="P145" i="10"/>
  <c r="J145" i="10"/>
  <c r="T144" i="10"/>
  <c r="R144" i="10"/>
  <c r="P144" i="10"/>
  <c r="T143" i="10"/>
  <c r="R143" i="10"/>
  <c r="P143" i="10"/>
  <c r="J143" i="10"/>
  <c r="T142" i="10"/>
  <c r="R142" i="10"/>
  <c r="P142" i="10"/>
  <c r="T141" i="10"/>
  <c r="R141" i="10"/>
  <c r="P141" i="10"/>
  <c r="J141" i="10"/>
  <c r="T140" i="10"/>
  <c r="R140" i="10"/>
  <c r="P140" i="10"/>
  <c r="T139" i="10"/>
  <c r="R139" i="10"/>
  <c r="P139" i="10"/>
  <c r="J139" i="10"/>
  <c r="T138" i="10"/>
  <c r="R138" i="10"/>
  <c r="P138" i="10"/>
  <c r="T137" i="10"/>
  <c r="R137" i="10"/>
  <c r="P137" i="10"/>
  <c r="J137" i="10"/>
  <c r="T136" i="10"/>
  <c r="R136" i="10"/>
  <c r="P136" i="10"/>
  <c r="T135" i="10"/>
  <c r="R135" i="10"/>
  <c r="P135" i="10"/>
  <c r="J135" i="10"/>
  <c r="T133" i="10"/>
  <c r="R133" i="10"/>
  <c r="P133" i="10"/>
  <c r="J133" i="10"/>
  <c r="T132" i="10"/>
  <c r="R132" i="10"/>
  <c r="P132" i="10"/>
  <c r="J132" i="10"/>
  <c r="T131" i="10"/>
  <c r="R131" i="10"/>
  <c r="P131" i="10"/>
  <c r="J131" i="10"/>
  <c r="T130" i="10"/>
  <c r="R130" i="10"/>
  <c r="P130" i="10"/>
  <c r="J130" i="10"/>
  <c r="T128" i="10"/>
  <c r="R128" i="10"/>
  <c r="P128" i="10"/>
  <c r="J128" i="10"/>
  <c r="T126" i="10"/>
  <c r="R126" i="10"/>
  <c r="P126" i="10"/>
  <c r="J126" i="10"/>
  <c r="J124" i="10"/>
  <c r="T122" i="10"/>
  <c r="R122" i="10"/>
  <c r="P122" i="10"/>
  <c r="J122" i="10"/>
  <c r="T121" i="10"/>
  <c r="R121" i="10"/>
  <c r="P121" i="10"/>
  <c r="J121" i="10"/>
  <c r="T120" i="10"/>
  <c r="R120" i="10"/>
  <c r="P120" i="10"/>
  <c r="J120" i="10"/>
  <c r="T118" i="10"/>
  <c r="R118" i="10"/>
  <c r="P118" i="10"/>
  <c r="J118" i="10"/>
  <c r="T116" i="10"/>
  <c r="R116" i="10"/>
  <c r="P116" i="10"/>
  <c r="J116" i="10"/>
  <c r="T114" i="10"/>
  <c r="R114" i="10"/>
  <c r="P114" i="10"/>
  <c r="J114" i="10"/>
  <c r="T112" i="10"/>
  <c r="R112" i="10"/>
  <c r="P112" i="10"/>
  <c r="J112" i="10"/>
  <c r="T110" i="10"/>
  <c r="R110" i="10"/>
  <c r="P110" i="10"/>
  <c r="J110" i="10"/>
  <c r="T108" i="10"/>
  <c r="R108" i="10"/>
  <c r="P108" i="10"/>
  <c r="J108" i="10"/>
  <c r="T106" i="10"/>
  <c r="R106" i="10"/>
  <c r="P106" i="10"/>
  <c r="J106" i="10"/>
  <c r="T103" i="10"/>
  <c r="R103" i="10"/>
  <c r="P103" i="10"/>
  <c r="J103" i="10"/>
  <c r="T101" i="10"/>
  <c r="R101" i="10"/>
  <c r="P101" i="10"/>
  <c r="J101" i="10"/>
  <c r="T99" i="10"/>
  <c r="R99" i="10"/>
  <c r="P99" i="10"/>
  <c r="J99" i="10"/>
  <c r="T97" i="10"/>
  <c r="R97" i="10"/>
  <c r="P97" i="10"/>
  <c r="J97" i="10"/>
  <c r="T95" i="10"/>
  <c r="R95" i="10"/>
  <c r="P95" i="10"/>
  <c r="J95" i="10"/>
  <c r="T93" i="10"/>
  <c r="R93" i="10"/>
  <c r="P93" i="10"/>
  <c r="J93" i="10"/>
  <c r="T91" i="10"/>
  <c r="R91" i="10"/>
  <c r="P91" i="10"/>
  <c r="J91" i="10"/>
  <c r="T89" i="10"/>
  <c r="R89" i="10"/>
  <c r="P89" i="10"/>
  <c r="J89" i="10"/>
  <c r="T87" i="10"/>
  <c r="R87" i="10"/>
  <c r="P87" i="10"/>
  <c r="J87" i="10"/>
  <c r="T85" i="10"/>
  <c r="R85" i="10"/>
  <c r="R81" i="10" s="1"/>
  <c r="R80" i="10" s="1"/>
  <c r="P85" i="10"/>
  <c r="P81" i="10" s="1"/>
  <c r="P80" i="10" s="1"/>
  <c r="J85" i="10"/>
  <c r="T83" i="10"/>
  <c r="R83" i="10"/>
  <c r="P83" i="10"/>
  <c r="J83" i="10"/>
  <c r="T81" i="10"/>
  <c r="T80" i="10" s="1"/>
  <c r="J74" i="10"/>
  <c r="F74" i="10"/>
  <c r="E72" i="10"/>
  <c r="E70" i="10"/>
  <c r="J55" i="10"/>
  <c r="J52" i="10"/>
  <c r="F52" i="10"/>
  <c r="E50" i="10"/>
  <c r="E48" i="10"/>
  <c r="J37" i="10"/>
  <c r="F37" i="10"/>
  <c r="J36" i="10"/>
  <c r="F36" i="10"/>
  <c r="J35" i="10"/>
  <c r="F35" i="10"/>
  <c r="J34" i="10"/>
  <c r="F34" i="10"/>
  <c r="J33" i="10"/>
  <c r="F33" i="10"/>
  <c r="J77" i="10"/>
  <c r="J54" i="10"/>
  <c r="F55" i="10"/>
  <c r="F54" i="10"/>
  <c r="J81" i="10" l="1"/>
  <c r="J80" i="10" s="1"/>
  <c r="J30" i="10" s="1"/>
  <c r="J39" i="10" s="1"/>
  <c r="F76" i="10"/>
  <c r="J76" i="10"/>
  <c r="F77" i="10"/>
  <c r="J60" i="10" l="1"/>
  <c r="J59" i="10"/>
  <c r="C23" i="9" s="1"/>
  <c r="C28" i="9"/>
  <c r="J37" i="8"/>
  <c r="J36" i="8"/>
  <c r="AY103" i="1"/>
  <c r="J35" i="8"/>
  <c r="AX103" i="1"/>
  <c r="BI139" i="8"/>
  <c r="BH139" i="8"/>
  <c r="BG139" i="8"/>
  <c r="BF139" i="8"/>
  <c r="T139" i="8"/>
  <c r="R139" i="8"/>
  <c r="P139" i="8"/>
  <c r="BI138" i="8"/>
  <c r="BH138" i="8"/>
  <c r="BG138" i="8"/>
  <c r="BF138" i="8"/>
  <c r="T138" i="8"/>
  <c r="R138" i="8"/>
  <c r="P138" i="8"/>
  <c r="BI137" i="8"/>
  <c r="BH137" i="8"/>
  <c r="BG137" i="8"/>
  <c r="BF137" i="8"/>
  <c r="T137" i="8"/>
  <c r="R137" i="8"/>
  <c r="P137" i="8"/>
  <c r="BI135" i="8"/>
  <c r="BH135" i="8"/>
  <c r="BG135" i="8"/>
  <c r="BF135" i="8"/>
  <c r="T135" i="8"/>
  <c r="R135" i="8"/>
  <c r="P135" i="8"/>
  <c r="BI134" i="8"/>
  <c r="BH134" i="8"/>
  <c r="BG134" i="8"/>
  <c r="BF134" i="8"/>
  <c r="T134" i="8"/>
  <c r="R134" i="8"/>
  <c r="P134" i="8"/>
  <c r="BI133" i="8"/>
  <c r="BH133" i="8"/>
  <c r="BG133" i="8"/>
  <c r="BF133" i="8"/>
  <c r="T133" i="8"/>
  <c r="R133" i="8"/>
  <c r="P133" i="8"/>
  <c r="BI132" i="8"/>
  <c r="BH132" i="8"/>
  <c r="BG132" i="8"/>
  <c r="BF132" i="8"/>
  <c r="T132" i="8"/>
  <c r="R132" i="8"/>
  <c r="P132" i="8"/>
  <c r="BI131" i="8"/>
  <c r="BH131" i="8"/>
  <c r="BG131" i="8"/>
  <c r="BF131" i="8"/>
  <c r="T131" i="8"/>
  <c r="R131" i="8"/>
  <c r="P131" i="8"/>
  <c r="BI130" i="8"/>
  <c r="BH130" i="8"/>
  <c r="BG130" i="8"/>
  <c r="BF130" i="8"/>
  <c r="T130" i="8"/>
  <c r="R130" i="8"/>
  <c r="P130" i="8"/>
  <c r="BI129" i="8"/>
  <c r="BH129" i="8"/>
  <c r="BG129" i="8"/>
  <c r="BF129" i="8"/>
  <c r="T129" i="8"/>
  <c r="R129" i="8"/>
  <c r="P129" i="8"/>
  <c r="BI128" i="8"/>
  <c r="BH128" i="8"/>
  <c r="BG128" i="8"/>
  <c r="BF128" i="8"/>
  <c r="T128" i="8"/>
  <c r="R128" i="8"/>
  <c r="P128" i="8"/>
  <c r="BI127" i="8"/>
  <c r="BH127" i="8"/>
  <c r="BG127" i="8"/>
  <c r="BF127" i="8"/>
  <c r="T127" i="8"/>
  <c r="R127" i="8"/>
  <c r="P127" i="8"/>
  <c r="BI126" i="8"/>
  <c r="BH126" i="8"/>
  <c r="BG126" i="8"/>
  <c r="BF126" i="8"/>
  <c r="T126" i="8"/>
  <c r="R126" i="8"/>
  <c r="P126" i="8"/>
  <c r="BI125" i="8"/>
  <c r="BH125" i="8"/>
  <c r="BG125" i="8"/>
  <c r="BF125" i="8"/>
  <c r="T125" i="8"/>
  <c r="R125" i="8"/>
  <c r="P125" i="8"/>
  <c r="BI124" i="8"/>
  <c r="BH124" i="8"/>
  <c r="BG124" i="8"/>
  <c r="BF124" i="8"/>
  <c r="T124" i="8"/>
  <c r="R124" i="8"/>
  <c r="P124" i="8"/>
  <c r="BI123" i="8"/>
  <c r="BH123" i="8"/>
  <c r="BG123" i="8"/>
  <c r="BF123" i="8"/>
  <c r="T123" i="8"/>
  <c r="R123" i="8"/>
  <c r="P123" i="8"/>
  <c r="BI122" i="8"/>
  <c r="BH122" i="8"/>
  <c r="BG122" i="8"/>
  <c r="BF122" i="8"/>
  <c r="T122" i="8"/>
  <c r="R122" i="8"/>
  <c r="P122" i="8"/>
  <c r="BI121" i="8"/>
  <c r="BH121" i="8"/>
  <c r="BG121" i="8"/>
  <c r="BF121" i="8"/>
  <c r="T121" i="8"/>
  <c r="R121" i="8"/>
  <c r="P121" i="8"/>
  <c r="BI120" i="8"/>
  <c r="BH120" i="8"/>
  <c r="BG120" i="8"/>
  <c r="BF120" i="8"/>
  <c r="T120" i="8"/>
  <c r="R120" i="8"/>
  <c r="P120" i="8"/>
  <c r="BI119" i="8"/>
  <c r="BH119" i="8"/>
  <c r="BG119" i="8"/>
  <c r="BF119" i="8"/>
  <c r="T119" i="8"/>
  <c r="R119" i="8"/>
  <c r="P119" i="8"/>
  <c r="J113" i="8"/>
  <c r="F111" i="8"/>
  <c r="E109" i="8"/>
  <c r="J91" i="8"/>
  <c r="F89" i="8"/>
  <c r="E87" i="8"/>
  <c r="J24" i="8"/>
  <c r="E24" i="8"/>
  <c r="J114" i="8"/>
  <c r="J23" i="8"/>
  <c r="J18" i="8"/>
  <c r="E18" i="8"/>
  <c r="F92" i="8"/>
  <c r="J17" i="8"/>
  <c r="J15" i="8"/>
  <c r="E15" i="8"/>
  <c r="F91" i="8"/>
  <c r="J14" i="8"/>
  <c r="J12" i="8"/>
  <c r="J111" i="8"/>
  <c r="E7" i="8"/>
  <c r="E107" i="8"/>
  <c r="J37" i="7"/>
  <c r="J36" i="7"/>
  <c r="AY102" i="1"/>
  <c r="J35" i="7"/>
  <c r="AX102" i="1"/>
  <c r="BI157" i="7"/>
  <c r="BH157" i="7"/>
  <c r="BG157" i="7"/>
  <c r="BF157" i="7"/>
  <c r="T157" i="7"/>
  <c r="T156" i="7"/>
  <c r="R157" i="7"/>
  <c r="R156" i="7"/>
  <c r="P157" i="7"/>
  <c r="P156" i="7"/>
  <c r="BI154" i="7"/>
  <c r="BH154" i="7"/>
  <c r="BG154" i="7"/>
  <c r="BF154" i="7"/>
  <c r="T154" i="7"/>
  <c r="R154" i="7"/>
  <c r="P154" i="7"/>
  <c r="BI152" i="7"/>
  <c r="BH152" i="7"/>
  <c r="BG152" i="7"/>
  <c r="BF152" i="7"/>
  <c r="T152" i="7"/>
  <c r="R152" i="7"/>
  <c r="P152" i="7"/>
  <c r="BI150" i="7"/>
  <c r="BH150" i="7"/>
  <c r="BG150" i="7"/>
  <c r="BF150" i="7"/>
  <c r="T150" i="7"/>
  <c r="R150" i="7"/>
  <c r="P150" i="7"/>
  <c r="BI147" i="7"/>
  <c r="BH147" i="7"/>
  <c r="BG147" i="7"/>
  <c r="BF147" i="7"/>
  <c r="T147" i="7"/>
  <c r="R147" i="7"/>
  <c r="P147" i="7"/>
  <c r="BI144" i="7"/>
  <c r="BH144" i="7"/>
  <c r="BG144" i="7"/>
  <c r="BF144" i="7"/>
  <c r="T144" i="7"/>
  <c r="R144" i="7"/>
  <c r="P144" i="7"/>
  <c r="BI141" i="7"/>
  <c r="BH141" i="7"/>
  <c r="BG141" i="7"/>
  <c r="BF141" i="7"/>
  <c r="T141" i="7"/>
  <c r="R141" i="7"/>
  <c r="P141" i="7"/>
  <c r="BI139" i="7"/>
  <c r="BH139" i="7"/>
  <c r="BG139" i="7"/>
  <c r="BF139" i="7"/>
  <c r="T139" i="7"/>
  <c r="T138" i="7"/>
  <c r="R139" i="7"/>
  <c r="R138" i="7"/>
  <c r="P139" i="7"/>
  <c r="P138" i="7"/>
  <c r="BI137" i="7"/>
  <c r="BH137" i="7"/>
  <c r="BG137" i="7"/>
  <c r="BF137" i="7"/>
  <c r="T137" i="7"/>
  <c r="R137" i="7"/>
  <c r="P137" i="7"/>
  <c r="BI135" i="7"/>
  <c r="BH135" i="7"/>
  <c r="BG135" i="7"/>
  <c r="BF135" i="7"/>
  <c r="T135" i="7"/>
  <c r="R135" i="7"/>
  <c r="P135" i="7"/>
  <c r="BI134" i="7"/>
  <c r="BH134" i="7"/>
  <c r="BG134" i="7"/>
  <c r="BF134" i="7"/>
  <c r="T134" i="7"/>
  <c r="R134" i="7"/>
  <c r="P134" i="7"/>
  <c r="BI133" i="7"/>
  <c r="BH133" i="7"/>
  <c r="BG133" i="7"/>
  <c r="BF133" i="7"/>
  <c r="T133" i="7"/>
  <c r="R133" i="7"/>
  <c r="P133" i="7"/>
  <c r="BI132" i="7"/>
  <c r="BH132" i="7"/>
  <c r="BG132" i="7"/>
  <c r="BF132" i="7"/>
  <c r="T132" i="7"/>
  <c r="R132" i="7"/>
  <c r="P132" i="7"/>
  <c r="BI130" i="7"/>
  <c r="BH130" i="7"/>
  <c r="BG130" i="7"/>
  <c r="BF130" i="7"/>
  <c r="T130" i="7"/>
  <c r="R130" i="7"/>
  <c r="P130" i="7"/>
  <c r="BI129" i="7"/>
  <c r="BH129" i="7"/>
  <c r="BG129" i="7"/>
  <c r="BF129" i="7"/>
  <c r="T129" i="7"/>
  <c r="R129" i="7"/>
  <c r="P129" i="7"/>
  <c r="BI127" i="7"/>
  <c r="BH127" i="7"/>
  <c r="BG127" i="7"/>
  <c r="BF127" i="7"/>
  <c r="T127" i="7"/>
  <c r="R127" i="7"/>
  <c r="P127" i="7"/>
  <c r="BI125" i="7"/>
  <c r="BH125" i="7"/>
  <c r="BG125" i="7"/>
  <c r="BF125" i="7"/>
  <c r="T125" i="7"/>
  <c r="R125" i="7"/>
  <c r="P125" i="7"/>
  <c r="F116" i="7"/>
  <c r="E114" i="7"/>
  <c r="F89" i="7"/>
  <c r="E87" i="7"/>
  <c r="J24" i="7"/>
  <c r="E24" i="7"/>
  <c r="J119" i="7"/>
  <c r="J23" i="7"/>
  <c r="J21" i="7"/>
  <c r="E21" i="7"/>
  <c r="J118" i="7"/>
  <c r="J20" i="7"/>
  <c r="J18" i="7"/>
  <c r="E18" i="7"/>
  <c r="F92" i="7"/>
  <c r="J17" i="7"/>
  <c r="J15" i="7"/>
  <c r="E15" i="7"/>
  <c r="F91" i="7"/>
  <c r="J14" i="7"/>
  <c r="J12" i="7"/>
  <c r="J116" i="7" s="1"/>
  <c r="E7" i="7"/>
  <c r="E112" i="7"/>
  <c r="J39" i="6"/>
  <c r="J38" i="6"/>
  <c r="AY101" i="1"/>
  <c r="J37" i="6"/>
  <c r="AX101" i="1" s="1"/>
  <c r="BI262" i="6"/>
  <c r="BH262" i="6"/>
  <c r="BG262" i="6"/>
  <c r="BF262" i="6"/>
  <c r="T262" i="6"/>
  <c r="R262" i="6"/>
  <c r="P262" i="6"/>
  <c r="BI260" i="6"/>
  <c r="BH260" i="6"/>
  <c r="BG260" i="6"/>
  <c r="BF260" i="6"/>
  <c r="T260" i="6"/>
  <c r="R260" i="6"/>
  <c r="P260" i="6"/>
  <c r="BI259" i="6"/>
  <c r="BH259" i="6"/>
  <c r="BG259" i="6"/>
  <c r="BF259" i="6"/>
  <c r="T259" i="6"/>
  <c r="R259" i="6"/>
  <c r="P259" i="6"/>
  <c r="BI258" i="6"/>
  <c r="BH258" i="6"/>
  <c r="BG258" i="6"/>
  <c r="BF258" i="6"/>
  <c r="T258" i="6"/>
  <c r="R258" i="6"/>
  <c r="P258" i="6"/>
  <c r="BI256" i="6"/>
  <c r="BH256" i="6"/>
  <c r="BG256" i="6"/>
  <c r="BF256" i="6"/>
  <c r="T256" i="6"/>
  <c r="R256" i="6"/>
  <c r="P256" i="6"/>
  <c r="BI254" i="6"/>
  <c r="BH254" i="6"/>
  <c r="BG254" i="6"/>
  <c r="BF254" i="6"/>
  <c r="T254" i="6"/>
  <c r="R254" i="6"/>
  <c r="P254" i="6"/>
  <c r="BI251" i="6"/>
  <c r="BH251" i="6"/>
  <c r="BG251" i="6"/>
  <c r="BF251" i="6"/>
  <c r="T251" i="6"/>
  <c r="R251" i="6"/>
  <c r="P251" i="6"/>
  <c r="BI248" i="6"/>
  <c r="BH248" i="6"/>
  <c r="BG248" i="6"/>
  <c r="BF248" i="6"/>
  <c r="T248" i="6"/>
  <c r="R248" i="6"/>
  <c r="P248" i="6"/>
  <c r="BI246" i="6"/>
  <c r="BH246" i="6"/>
  <c r="BG246" i="6"/>
  <c r="BF246" i="6"/>
  <c r="T246" i="6"/>
  <c r="R246" i="6"/>
  <c r="P246" i="6"/>
  <c r="BI244" i="6"/>
  <c r="BH244" i="6"/>
  <c r="BG244" i="6"/>
  <c r="BF244" i="6"/>
  <c r="T244" i="6"/>
  <c r="R244" i="6"/>
  <c r="P244" i="6"/>
  <c r="BI240" i="6"/>
  <c r="BH240" i="6"/>
  <c r="BG240" i="6"/>
  <c r="BF240" i="6"/>
  <c r="T240" i="6"/>
  <c r="R240" i="6"/>
  <c r="P240" i="6"/>
  <c r="BI238" i="6"/>
  <c r="BH238" i="6"/>
  <c r="BG238" i="6"/>
  <c r="BF238" i="6"/>
  <c r="T238" i="6"/>
  <c r="R238" i="6"/>
  <c r="P238" i="6"/>
  <c r="BI236" i="6"/>
  <c r="BH236" i="6"/>
  <c r="BG236" i="6"/>
  <c r="BF236" i="6"/>
  <c r="T236" i="6"/>
  <c r="R236" i="6"/>
  <c r="P236" i="6"/>
  <c r="BI235" i="6"/>
  <c r="BH235" i="6"/>
  <c r="BG235" i="6"/>
  <c r="BF235" i="6"/>
  <c r="T235" i="6"/>
  <c r="R235" i="6"/>
  <c r="P235" i="6"/>
  <c r="BI233" i="6"/>
  <c r="BH233" i="6"/>
  <c r="BG233" i="6"/>
  <c r="BF233" i="6"/>
  <c r="T233" i="6"/>
  <c r="R233" i="6"/>
  <c r="P233" i="6"/>
  <c r="BI232" i="6"/>
  <c r="BH232" i="6"/>
  <c r="BG232" i="6"/>
  <c r="BF232" i="6"/>
  <c r="T232" i="6"/>
  <c r="R232" i="6"/>
  <c r="P232" i="6"/>
  <c r="BI230" i="6"/>
  <c r="BH230" i="6"/>
  <c r="BG230" i="6"/>
  <c r="BF230" i="6"/>
  <c r="T230" i="6"/>
  <c r="T229" i="6"/>
  <c r="R230" i="6"/>
  <c r="R229" i="6" s="1"/>
  <c r="P230" i="6"/>
  <c r="P229" i="6"/>
  <c r="BI227" i="6"/>
  <c r="BH227" i="6"/>
  <c r="BG227" i="6"/>
  <c r="BF227" i="6"/>
  <c r="T227" i="6"/>
  <c r="R227" i="6"/>
  <c r="P227" i="6"/>
  <c r="BI226" i="6"/>
  <c r="BH226" i="6"/>
  <c r="BG226" i="6"/>
  <c r="BF226" i="6"/>
  <c r="T226" i="6"/>
  <c r="R226" i="6"/>
  <c r="P226" i="6"/>
  <c r="BI225" i="6"/>
  <c r="BH225" i="6"/>
  <c r="BG225" i="6"/>
  <c r="BF225" i="6"/>
  <c r="T225" i="6"/>
  <c r="R225" i="6"/>
  <c r="P225" i="6"/>
  <c r="BI223" i="6"/>
  <c r="BH223" i="6"/>
  <c r="BG223" i="6"/>
  <c r="BF223" i="6"/>
  <c r="T223" i="6"/>
  <c r="R223" i="6"/>
  <c r="P223" i="6"/>
  <c r="BI221" i="6"/>
  <c r="BH221" i="6"/>
  <c r="BG221" i="6"/>
  <c r="BF221" i="6"/>
  <c r="T221" i="6"/>
  <c r="R221" i="6"/>
  <c r="P221" i="6"/>
  <c r="BI219" i="6"/>
  <c r="BH219" i="6"/>
  <c r="BG219" i="6"/>
  <c r="BF219" i="6"/>
  <c r="T219" i="6"/>
  <c r="R219" i="6"/>
  <c r="P219" i="6"/>
  <c r="BI217" i="6"/>
  <c r="BH217" i="6"/>
  <c r="BG217" i="6"/>
  <c r="BF217" i="6"/>
  <c r="T217" i="6"/>
  <c r="R217" i="6"/>
  <c r="P217" i="6"/>
  <c r="BI216" i="6"/>
  <c r="BH216" i="6"/>
  <c r="BG216" i="6"/>
  <c r="BF216" i="6"/>
  <c r="T216" i="6"/>
  <c r="R216" i="6"/>
  <c r="P216" i="6"/>
  <c r="BI214" i="6"/>
  <c r="BH214" i="6"/>
  <c r="BG214" i="6"/>
  <c r="BF214" i="6"/>
  <c r="T214" i="6"/>
  <c r="R214" i="6"/>
  <c r="P214" i="6"/>
  <c r="BI213" i="6"/>
  <c r="BH213" i="6"/>
  <c r="BG213" i="6"/>
  <c r="BF213" i="6"/>
  <c r="T213" i="6"/>
  <c r="R213" i="6"/>
  <c r="P213" i="6"/>
  <c r="BI211" i="6"/>
  <c r="BH211" i="6"/>
  <c r="BG211" i="6"/>
  <c r="BF211" i="6"/>
  <c r="T211" i="6"/>
  <c r="R211" i="6"/>
  <c r="P211" i="6"/>
  <c r="BI210" i="6"/>
  <c r="BH210" i="6"/>
  <c r="BG210" i="6"/>
  <c r="BF210" i="6"/>
  <c r="T210" i="6"/>
  <c r="R210" i="6"/>
  <c r="P210" i="6"/>
  <c r="BI206" i="6"/>
  <c r="BH206" i="6"/>
  <c r="BG206" i="6"/>
  <c r="BF206" i="6"/>
  <c r="T206" i="6"/>
  <c r="R206" i="6"/>
  <c r="P206" i="6"/>
  <c r="BI204" i="6"/>
  <c r="BH204" i="6"/>
  <c r="BG204" i="6"/>
  <c r="BF204" i="6"/>
  <c r="T204" i="6"/>
  <c r="R204" i="6"/>
  <c r="P204" i="6"/>
  <c r="BI202" i="6"/>
  <c r="BH202" i="6"/>
  <c r="BG202" i="6"/>
  <c r="BF202" i="6"/>
  <c r="T202" i="6"/>
  <c r="R202" i="6"/>
  <c r="P202" i="6"/>
  <c r="BI199" i="6"/>
  <c r="BH199" i="6"/>
  <c r="BG199" i="6"/>
  <c r="BF199" i="6"/>
  <c r="T199" i="6"/>
  <c r="R199" i="6"/>
  <c r="P199" i="6"/>
  <c r="BI197" i="6"/>
  <c r="BH197" i="6"/>
  <c r="BG197" i="6"/>
  <c r="BF197" i="6"/>
  <c r="T197" i="6"/>
  <c r="R197" i="6"/>
  <c r="P197" i="6"/>
  <c r="BI194" i="6"/>
  <c r="BH194" i="6"/>
  <c r="BG194" i="6"/>
  <c r="BF194" i="6"/>
  <c r="T194" i="6"/>
  <c r="R194" i="6"/>
  <c r="P194" i="6"/>
  <c r="BI190" i="6"/>
  <c r="BH190" i="6"/>
  <c r="BG190" i="6"/>
  <c r="BF190" i="6"/>
  <c r="T190" i="6"/>
  <c r="R190" i="6"/>
  <c r="P190" i="6"/>
  <c r="BI187" i="6"/>
  <c r="BH187" i="6"/>
  <c r="BG187" i="6"/>
  <c r="BF187" i="6"/>
  <c r="T187" i="6"/>
  <c r="R187" i="6"/>
  <c r="P187" i="6"/>
  <c r="BI185" i="6"/>
  <c r="BH185" i="6"/>
  <c r="BG185" i="6"/>
  <c r="BF185" i="6"/>
  <c r="T185" i="6"/>
  <c r="R185" i="6"/>
  <c r="P185" i="6"/>
  <c r="BI184" i="6"/>
  <c r="BH184" i="6"/>
  <c r="BG184" i="6"/>
  <c r="BF184" i="6"/>
  <c r="T184" i="6"/>
  <c r="R184" i="6"/>
  <c r="P184" i="6"/>
  <c r="BI183" i="6"/>
  <c r="BH183" i="6"/>
  <c r="BG183" i="6"/>
  <c r="BF183" i="6"/>
  <c r="T183" i="6"/>
  <c r="R183" i="6"/>
  <c r="P183" i="6"/>
  <c r="BI181" i="6"/>
  <c r="BH181" i="6"/>
  <c r="BG181" i="6"/>
  <c r="BF181" i="6"/>
  <c r="T181" i="6"/>
  <c r="R181" i="6"/>
  <c r="P181" i="6"/>
  <c r="BI179" i="6"/>
  <c r="BH179" i="6"/>
  <c r="BG179" i="6"/>
  <c r="BF179" i="6"/>
  <c r="T179" i="6"/>
  <c r="T178" i="6"/>
  <c r="R179" i="6"/>
  <c r="R178" i="6"/>
  <c r="P179" i="6"/>
  <c r="P178" i="6" s="1"/>
  <c r="BI176" i="6"/>
  <c r="BH176" i="6"/>
  <c r="BG176" i="6"/>
  <c r="BF176" i="6"/>
  <c r="T176" i="6"/>
  <c r="R176" i="6"/>
  <c r="P176" i="6"/>
  <c r="BI175" i="6"/>
  <c r="BH175" i="6"/>
  <c r="BG175" i="6"/>
  <c r="BF175" i="6"/>
  <c r="T175" i="6"/>
  <c r="R175" i="6"/>
  <c r="P175" i="6"/>
  <c r="BI173" i="6"/>
  <c r="BH173" i="6"/>
  <c r="BG173" i="6"/>
  <c r="BF173" i="6"/>
  <c r="T173" i="6"/>
  <c r="R173" i="6"/>
  <c r="P173" i="6"/>
  <c r="BI171" i="6"/>
  <c r="BH171" i="6"/>
  <c r="BG171" i="6"/>
  <c r="BF171" i="6"/>
  <c r="T171" i="6"/>
  <c r="R171" i="6"/>
  <c r="P171" i="6"/>
  <c r="BI169" i="6"/>
  <c r="BH169" i="6"/>
  <c r="BG169" i="6"/>
  <c r="BF169" i="6"/>
  <c r="T169" i="6"/>
  <c r="R169" i="6"/>
  <c r="P169" i="6"/>
  <c r="BI166" i="6"/>
  <c r="BH166" i="6"/>
  <c r="BG166" i="6"/>
  <c r="BF166" i="6"/>
  <c r="T166" i="6"/>
  <c r="R166" i="6"/>
  <c r="P166" i="6"/>
  <c r="BI164" i="6"/>
  <c r="BH164" i="6"/>
  <c r="BG164" i="6"/>
  <c r="BF164" i="6"/>
  <c r="T164" i="6"/>
  <c r="R164" i="6"/>
  <c r="P164" i="6"/>
  <c r="BI162" i="6"/>
  <c r="BH162" i="6"/>
  <c r="BG162" i="6"/>
  <c r="BF162" i="6"/>
  <c r="T162" i="6"/>
  <c r="R162" i="6"/>
  <c r="P162" i="6"/>
  <c r="BI161" i="6"/>
  <c r="BH161" i="6"/>
  <c r="BG161" i="6"/>
  <c r="BF161" i="6"/>
  <c r="T161" i="6"/>
  <c r="R161" i="6"/>
  <c r="P161" i="6"/>
  <c r="BI159" i="6"/>
  <c r="BH159" i="6"/>
  <c r="BG159" i="6"/>
  <c r="BF159" i="6"/>
  <c r="T159" i="6"/>
  <c r="R159" i="6"/>
  <c r="P159" i="6"/>
  <c r="BI158" i="6"/>
  <c r="BH158" i="6"/>
  <c r="BG158" i="6"/>
  <c r="BF158" i="6"/>
  <c r="T158" i="6"/>
  <c r="R158" i="6"/>
  <c r="P158" i="6"/>
  <c r="BI156" i="6"/>
  <c r="BH156" i="6"/>
  <c r="BG156" i="6"/>
  <c r="BF156" i="6"/>
  <c r="T156" i="6"/>
  <c r="R156" i="6"/>
  <c r="P156" i="6"/>
  <c r="BI153" i="6"/>
  <c r="BH153" i="6"/>
  <c r="BG153" i="6"/>
  <c r="BF153" i="6"/>
  <c r="T153" i="6"/>
  <c r="R153" i="6"/>
  <c r="P153" i="6"/>
  <c r="BI150" i="6"/>
  <c r="BH150" i="6"/>
  <c r="BG150" i="6"/>
  <c r="BF150" i="6"/>
  <c r="T150" i="6"/>
  <c r="R150" i="6"/>
  <c r="P150" i="6"/>
  <c r="BI148" i="6"/>
  <c r="BH148" i="6"/>
  <c r="BG148" i="6"/>
  <c r="BF148" i="6"/>
  <c r="T148" i="6"/>
  <c r="R148" i="6"/>
  <c r="P148" i="6"/>
  <c r="BI146" i="6"/>
  <c r="BH146" i="6"/>
  <c r="BG146" i="6"/>
  <c r="BF146" i="6"/>
  <c r="T146" i="6"/>
  <c r="R146" i="6"/>
  <c r="P146" i="6"/>
  <c r="BI145" i="6"/>
  <c r="BH145" i="6"/>
  <c r="BG145" i="6"/>
  <c r="BF145" i="6"/>
  <c r="T145" i="6"/>
  <c r="R145" i="6"/>
  <c r="P145" i="6"/>
  <c r="BI143" i="6"/>
  <c r="BH143" i="6"/>
  <c r="BG143" i="6"/>
  <c r="BF143" i="6"/>
  <c r="T143" i="6"/>
  <c r="R143" i="6"/>
  <c r="P143" i="6"/>
  <c r="BI141" i="6"/>
  <c r="BH141" i="6"/>
  <c r="BG141" i="6"/>
  <c r="BF141" i="6"/>
  <c r="T141" i="6"/>
  <c r="R141" i="6"/>
  <c r="P141" i="6"/>
  <c r="BI139" i="6"/>
  <c r="BH139" i="6"/>
  <c r="BG139" i="6"/>
  <c r="BF139" i="6"/>
  <c r="T139" i="6"/>
  <c r="R139" i="6"/>
  <c r="P139" i="6"/>
  <c r="BI137" i="6"/>
  <c r="BH137" i="6"/>
  <c r="BG137" i="6"/>
  <c r="BF137" i="6"/>
  <c r="T137" i="6"/>
  <c r="R137" i="6"/>
  <c r="P137" i="6"/>
  <c r="BI136" i="6"/>
  <c r="BH136" i="6"/>
  <c r="BG136" i="6"/>
  <c r="BF136" i="6"/>
  <c r="T136" i="6"/>
  <c r="R136" i="6"/>
  <c r="P136" i="6"/>
  <c r="BI134" i="6"/>
  <c r="BH134" i="6"/>
  <c r="BG134" i="6"/>
  <c r="BF134" i="6"/>
  <c r="T134" i="6"/>
  <c r="R134" i="6"/>
  <c r="P134" i="6"/>
  <c r="F125" i="6"/>
  <c r="E123" i="6"/>
  <c r="F91" i="6"/>
  <c r="E89" i="6"/>
  <c r="J26" i="6"/>
  <c r="E26" i="6"/>
  <c r="J94" i="6" s="1"/>
  <c r="J25" i="6"/>
  <c r="J23" i="6"/>
  <c r="E23" i="6"/>
  <c r="J93" i="6"/>
  <c r="J22" i="6"/>
  <c r="J20" i="6"/>
  <c r="E20" i="6"/>
  <c r="F128" i="6"/>
  <c r="J19" i="6"/>
  <c r="J17" i="6"/>
  <c r="E17" i="6"/>
  <c r="F127" i="6" s="1"/>
  <c r="J16" i="6"/>
  <c r="J14" i="6"/>
  <c r="J91" i="6"/>
  <c r="E7" i="6"/>
  <c r="E119" i="6" s="1"/>
  <c r="J39" i="5"/>
  <c r="J38" i="5"/>
  <c r="AY100" i="1"/>
  <c r="J37" i="5"/>
  <c r="AX100" i="1"/>
  <c r="BI272" i="5"/>
  <c r="BH272" i="5"/>
  <c r="BG272" i="5"/>
  <c r="BF272" i="5"/>
  <c r="T272" i="5"/>
  <c r="R272" i="5"/>
  <c r="P272" i="5"/>
  <c r="BI270" i="5"/>
  <c r="BH270" i="5"/>
  <c r="BG270" i="5"/>
  <c r="BF270" i="5"/>
  <c r="T270" i="5"/>
  <c r="R270" i="5"/>
  <c r="P270" i="5"/>
  <c r="BI267" i="5"/>
  <c r="BH267" i="5"/>
  <c r="BG267" i="5"/>
  <c r="BF267" i="5"/>
  <c r="T267" i="5"/>
  <c r="R267" i="5"/>
  <c r="P267" i="5"/>
  <c r="BI263" i="5"/>
  <c r="BH263" i="5"/>
  <c r="BG263" i="5"/>
  <c r="BF263" i="5"/>
  <c r="T263" i="5"/>
  <c r="R263" i="5"/>
  <c r="P263" i="5"/>
  <c r="BI262" i="5"/>
  <c r="BH262" i="5"/>
  <c r="BG262" i="5"/>
  <c r="BF262" i="5"/>
  <c r="T262" i="5"/>
  <c r="R262" i="5"/>
  <c r="P262" i="5"/>
  <c r="BI260" i="5"/>
  <c r="BH260" i="5"/>
  <c r="BG260" i="5"/>
  <c r="BF260" i="5"/>
  <c r="T260" i="5"/>
  <c r="R260" i="5"/>
  <c r="P260" i="5"/>
  <c r="BI259" i="5"/>
  <c r="BH259" i="5"/>
  <c r="BG259" i="5"/>
  <c r="BF259" i="5"/>
  <c r="T259" i="5"/>
  <c r="R259" i="5"/>
  <c r="P259" i="5"/>
  <c r="BI257" i="5"/>
  <c r="BH257" i="5"/>
  <c r="BG257" i="5"/>
  <c r="BF257" i="5"/>
  <c r="T257" i="5"/>
  <c r="T256" i="5" s="1"/>
  <c r="R257" i="5"/>
  <c r="R256" i="5"/>
  <c r="P257" i="5"/>
  <c r="P256" i="5"/>
  <c r="BI255" i="5"/>
  <c r="BH255" i="5"/>
  <c r="BG255" i="5"/>
  <c r="BF255" i="5"/>
  <c r="T255" i="5"/>
  <c r="R255" i="5"/>
  <c r="P255" i="5"/>
  <c r="BI254" i="5"/>
  <c r="BH254" i="5"/>
  <c r="BG254" i="5"/>
  <c r="BF254" i="5"/>
  <c r="T254" i="5"/>
  <c r="R254" i="5"/>
  <c r="P254" i="5"/>
  <c r="BI252" i="5"/>
  <c r="BH252" i="5"/>
  <c r="BG252" i="5"/>
  <c r="BF252" i="5"/>
  <c r="T252" i="5"/>
  <c r="R252" i="5"/>
  <c r="P252" i="5"/>
  <c r="BI250" i="5"/>
  <c r="BH250" i="5"/>
  <c r="BG250" i="5"/>
  <c r="BF250" i="5"/>
  <c r="T250" i="5"/>
  <c r="R250" i="5"/>
  <c r="P250" i="5"/>
  <c r="BI248" i="5"/>
  <c r="BH248" i="5"/>
  <c r="BG248" i="5"/>
  <c r="BF248" i="5"/>
  <c r="T248" i="5"/>
  <c r="R248" i="5"/>
  <c r="P248" i="5"/>
  <c r="BI246" i="5"/>
  <c r="BH246" i="5"/>
  <c r="BG246" i="5"/>
  <c r="BF246" i="5"/>
  <c r="T246" i="5"/>
  <c r="R246" i="5"/>
  <c r="P246" i="5"/>
  <c r="BI244" i="5"/>
  <c r="BH244" i="5"/>
  <c r="BG244" i="5"/>
  <c r="BF244" i="5"/>
  <c r="T244" i="5"/>
  <c r="R244" i="5"/>
  <c r="P244" i="5"/>
  <c r="BI243" i="5"/>
  <c r="BH243" i="5"/>
  <c r="BG243" i="5"/>
  <c r="BF243" i="5"/>
  <c r="T243" i="5"/>
  <c r="R243" i="5"/>
  <c r="P243" i="5"/>
  <c r="BI242" i="5"/>
  <c r="BH242" i="5"/>
  <c r="BG242" i="5"/>
  <c r="BF242" i="5"/>
  <c r="T242" i="5"/>
  <c r="R242" i="5"/>
  <c r="P242" i="5"/>
  <c r="BI240" i="5"/>
  <c r="BH240" i="5"/>
  <c r="BG240" i="5"/>
  <c r="BF240" i="5"/>
  <c r="T240" i="5"/>
  <c r="R240" i="5"/>
  <c r="P240" i="5"/>
  <c r="BI238" i="5"/>
  <c r="BH238" i="5"/>
  <c r="BG238" i="5"/>
  <c r="BF238" i="5"/>
  <c r="T238" i="5"/>
  <c r="R238" i="5"/>
  <c r="P238" i="5"/>
  <c r="BI237" i="5"/>
  <c r="BH237" i="5"/>
  <c r="BG237" i="5"/>
  <c r="BF237" i="5"/>
  <c r="T237" i="5"/>
  <c r="R237" i="5"/>
  <c r="P237" i="5"/>
  <c r="BI236" i="5"/>
  <c r="BH236" i="5"/>
  <c r="BG236" i="5"/>
  <c r="BF236" i="5"/>
  <c r="T236" i="5"/>
  <c r="R236" i="5"/>
  <c r="P236" i="5"/>
  <c r="BI235" i="5"/>
  <c r="BH235" i="5"/>
  <c r="BG235" i="5"/>
  <c r="BF235" i="5"/>
  <c r="T235" i="5"/>
  <c r="R235" i="5"/>
  <c r="P235" i="5"/>
  <c r="BI234" i="5"/>
  <c r="BH234" i="5"/>
  <c r="BG234" i="5"/>
  <c r="BF234" i="5"/>
  <c r="T234" i="5"/>
  <c r="R234" i="5"/>
  <c r="P234" i="5"/>
  <c r="BI233" i="5"/>
  <c r="BH233" i="5"/>
  <c r="BG233" i="5"/>
  <c r="BF233" i="5"/>
  <c r="T233" i="5"/>
  <c r="R233" i="5"/>
  <c r="P233" i="5"/>
  <c r="BI232" i="5"/>
  <c r="BH232" i="5"/>
  <c r="BG232" i="5"/>
  <c r="BF232" i="5"/>
  <c r="T232" i="5"/>
  <c r="R232" i="5"/>
  <c r="P232" i="5"/>
  <c r="BI231" i="5"/>
  <c r="BH231" i="5"/>
  <c r="BG231" i="5"/>
  <c r="BF231" i="5"/>
  <c r="T231" i="5"/>
  <c r="R231" i="5"/>
  <c r="P231" i="5"/>
  <c r="BI230" i="5"/>
  <c r="BH230" i="5"/>
  <c r="BG230" i="5"/>
  <c r="BF230" i="5"/>
  <c r="T230" i="5"/>
  <c r="R230" i="5"/>
  <c r="P230" i="5"/>
  <c r="BI229" i="5"/>
  <c r="BH229" i="5"/>
  <c r="BG229" i="5"/>
  <c r="BF229" i="5"/>
  <c r="T229" i="5"/>
  <c r="R229" i="5"/>
  <c r="P229" i="5"/>
  <c r="BI228" i="5"/>
  <c r="BH228" i="5"/>
  <c r="BG228" i="5"/>
  <c r="BF228" i="5"/>
  <c r="T228" i="5"/>
  <c r="R228" i="5"/>
  <c r="P228" i="5"/>
  <c r="BI227" i="5"/>
  <c r="BH227" i="5"/>
  <c r="BG227" i="5"/>
  <c r="BF227" i="5"/>
  <c r="T227" i="5"/>
  <c r="R227" i="5"/>
  <c r="P227" i="5"/>
  <c r="BI226" i="5"/>
  <c r="BH226" i="5"/>
  <c r="BG226" i="5"/>
  <c r="BF226" i="5"/>
  <c r="T226" i="5"/>
  <c r="R226" i="5"/>
  <c r="P226" i="5"/>
  <c r="BI225" i="5"/>
  <c r="BH225" i="5"/>
  <c r="BG225" i="5"/>
  <c r="BF225" i="5"/>
  <c r="T225" i="5"/>
  <c r="R225" i="5"/>
  <c r="P225" i="5"/>
  <c r="BI224" i="5"/>
  <c r="BH224" i="5"/>
  <c r="BG224" i="5"/>
  <c r="BF224" i="5"/>
  <c r="T224" i="5"/>
  <c r="R224" i="5"/>
  <c r="P224" i="5"/>
  <c r="BI223" i="5"/>
  <c r="BH223" i="5"/>
  <c r="BG223" i="5"/>
  <c r="BF223" i="5"/>
  <c r="T223" i="5"/>
  <c r="R223" i="5"/>
  <c r="P223" i="5"/>
  <c r="BI222" i="5"/>
  <c r="BH222" i="5"/>
  <c r="BG222" i="5"/>
  <c r="BF222" i="5"/>
  <c r="T222" i="5"/>
  <c r="R222" i="5"/>
  <c r="P222" i="5"/>
  <c r="BI221" i="5"/>
  <c r="BH221" i="5"/>
  <c r="BG221" i="5"/>
  <c r="BF221" i="5"/>
  <c r="T221" i="5"/>
  <c r="R221" i="5"/>
  <c r="P221" i="5"/>
  <c r="BI220" i="5"/>
  <c r="BH220" i="5"/>
  <c r="BG220" i="5"/>
  <c r="BF220" i="5"/>
  <c r="T220" i="5"/>
  <c r="R220" i="5"/>
  <c r="P220" i="5"/>
  <c r="BI219" i="5"/>
  <c r="BH219" i="5"/>
  <c r="BG219" i="5"/>
  <c r="BF219" i="5"/>
  <c r="T219" i="5"/>
  <c r="R219" i="5"/>
  <c r="P219" i="5"/>
  <c r="BI218" i="5"/>
  <c r="BH218" i="5"/>
  <c r="BG218" i="5"/>
  <c r="BF218" i="5"/>
  <c r="T218" i="5"/>
  <c r="R218" i="5"/>
  <c r="P218" i="5"/>
  <c r="BI217" i="5"/>
  <c r="BH217" i="5"/>
  <c r="BG217" i="5"/>
  <c r="BF217" i="5"/>
  <c r="T217" i="5"/>
  <c r="R217" i="5"/>
  <c r="P217" i="5"/>
  <c r="BI216" i="5"/>
  <c r="BH216" i="5"/>
  <c r="BG216" i="5"/>
  <c r="BF216" i="5"/>
  <c r="T216" i="5"/>
  <c r="R216" i="5"/>
  <c r="P216" i="5"/>
  <c r="BI215" i="5"/>
  <c r="BH215" i="5"/>
  <c r="BG215" i="5"/>
  <c r="BF215" i="5"/>
  <c r="T215" i="5"/>
  <c r="R215" i="5"/>
  <c r="P215" i="5"/>
  <c r="BI214" i="5"/>
  <c r="BH214" i="5"/>
  <c r="BG214" i="5"/>
  <c r="BF214" i="5"/>
  <c r="T214" i="5"/>
  <c r="R214" i="5"/>
  <c r="P214" i="5"/>
  <c r="BI213" i="5"/>
  <c r="BH213" i="5"/>
  <c r="BG213" i="5"/>
  <c r="BF213" i="5"/>
  <c r="T213" i="5"/>
  <c r="R213" i="5"/>
  <c r="P213" i="5"/>
  <c r="BI211" i="5"/>
  <c r="BH211" i="5"/>
  <c r="BG211" i="5"/>
  <c r="BF211" i="5"/>
  <c r="T211" i="5"/>
  <c r="R211" i="5"/>
  <c r="P211" i="5"/>
  <c r="BI209" i="5"/>
  <c r="BH209" i="5"/>
  <c r="BG209" i="5"/>
  <c r="BF209" i="5"/>
  <c r="T209" i="5"/>
  <c r="R209" i="5"/>
  <c r="P209" i="5"/>
  <c r="BI207" i="5"/>
  <c r="BH207" i="5"/>
  <c r="BG207" i="5"/>
  <c r="BF207" i="5"/>
  <c r="T207" i="5"/>
  <c r="R207" i="5"/>
  <c r="P207" i="5"/>
  <c r="BI206" i="5"/>
  <c r="BH206" i="5"/>
  <c r="BG206" i="5"/>
  <c r="BF206" i="5"/>
  <c r="T206" i="5"/>
  <c r="R206" i="5"/>
  <c r="P206" i="5"/>
  <c r="BI203" i="5"/>
  <c r="BH203" i="5"/>
  <c r="BG203" i="5"/>
  <c r="BF203" i="5"/>
  <c r="T203" i="5"/>
  <c r="R203" i="5"/>
  <c r="P203" i="5"/>
  <c r="BI202" i="5"/>
  <c r="BH202" i="5"/>
  <c r="BG202" i="5"/>
  <c r="BF202" i="5"/>
  <c r="T202" i="5"/>
  <c r="R202" i="5"/>
  <c r="P202" i="5"/>
  <c r="BI196" i="5"/>
  <c r="BH196" i="5"/>
  <c r="BG196" i="5"/>
  <c r="BF196" i="5"/>
  <c r="T196" i="5"/>
  <c r="T195" i="5"/>
  <c r="R196" i="5"/>
  <c r="R195" i="5" s="1"/>
  <c r="P196" i="5"/>
  <c r="P195" i="5"/>
  <c r="BI194" i="5"/>
  <c r="BH194" i="5"/>
  <c r="BG194" i="5"/>
  <c r="BF194" i="5"/>
  <c r="T194" i="5"/>
  <c r="T193" i="5"/>
  <c r="R194" i="5"/>
  <c r="R193" i="5"/>
  <c r="P194" i="5"/>
  <c r="P193" i="5" s="1"/>
  <c r="BI191" i="5"/>
  <c r="BH191" i="5"/>
  <c r="BG191" i="5"/>
  <c r="BF191" i="5"/>
  <c r="T191" i="5"/>
  <c r="R191" i="5"/>
  <c r="P191" i="5"/>
  <c r="BI190" i="5"/>
  <c r="BH190" i="5"/>
  <c r="BG190" i="5"/>
  <c r="BF190" i="5"/>
  <c r="T190" i="5"/>
  <c r="R190" i="5"/>
  <c r="P190" i="5"/>
  <c r="BI189" i="5"/>
  <c r="BH189" i="5"/>
  <c r="BG189" i="5"/>
  <c r="BF189" i="5"/>
  <c r="T189" i="5"/>
  <c r="R189" i="5"/>
  <c r="P189" i="5"/>
  <c r="BI187" i="5"/>
  <c r="BH187" i="5"/>
  <c r="BG187" i="5"/>
  <c r="BF187" i="5"/>
  <c r="T187" i="5"/>
  <c r="R187" i="5"/>
  <c r="P187" i="5"/>
  <c r="BI183" i="5"/>
  <c r="BH183" i="5"/>
  <c r="BG183" i="5"/>
  <c r="BF183" i="5"/>
  <c r="T183" i="5"/>
  <c r="R183" i="5"/>
  <c r="P183" i="5"/>
  <c r="BI179" i="5"/>
  <c r="BH179" i="5"/>
  <c r="BG179" i="5"/>
  <c r="BF179" i="5"/>
  <c r="T179" i="5"/>
  <c r="R179" i="5"/>
  <c r="P179" i="5"/>
  <c r="BI176" i="5"/>
  <c r="BH176" i="5"/>
  <c r="BG176" i="5"/>
  <c r="BF176" i="5"/>
  <c r="T176" i="5"/>
  <c r="R176" i="5"/>
  <c r="P176" i="5"/>
  <c r="BI175" i="5"/>
  <c r="BH175" i="5"/>
  <c r="BG175" i="5"/>
  <c r="BF175" i="5"/>
  <c r="T175" i="5"/>
  <c r="R175" i="5"/>
  <c r="P175" i="5"/>
  <c r="BI173" i="5"/>
  <c r="BH173" i="5"/>
  <c r="BG173" i="5"/>
  <c r="BF173" i="5"/>
  <c r="T173" i="5"/>
  <c r="R173" i="5"/>
  <c r="P173" i="5"/>
  <c r="BI171" i="5"/>
  <c r="BH171" i="5"/>
  <c r="BG171" i="5"/>
  <c r="BF171" i="5"/>
  <c r="T171" i="5"/>
  <c r="R171" i="5"/>
  <c r="P171" i="5"/>
  <c r="BI170" i="5"/>
  <c r="BH170" i="5"/>
  <c r="BG170" i="5"/>
  <c r="BF170" i="5"/>
  <c r="T170" i="5"/>
  <c r="R170" i="5"/>
  <c r="P170" i="5"/>
  <c r="BI167" i="5"/>
  <c r="BH167" i="5"/>
  <c r="BG167" i="5"/>
  <c r="BF167" i="5"/>
  <c r="T167" i="5"/>
  <c r="R167" i="5"/>
  <c r="P167" i="5"/>
  <c r="BI164" i="5"/>
  <c r="BH164" i="5"/>
  <c r="BG164" i="5"/>
  <c r="BF164" i="5"/>
  <c r="T164" i="5"/>
  <c r="R164" i="5"/>
  <c r="P164" i="5"/>
  <c r="BI163" i="5"/>
  <c r="BH163" i="5"/>
  <c r="BG163" i="5"/>
  <c r="BF163" i="5"/>
  <c r="T163" i="5"/>
  <c r="R163" i="5"/>
  <c r="P163" i="5"/>
  <c r="BI158" i="5"/>
  <c r="BH158" i="5"/>
  <c r="BG158" i="5"/>
  <c r="BF158" i="5"/>
  <c r="T158" i="5"/>
  <c r="R158" i="5"/>
  <c r="P158" i="5"/>
  <c r="BI155" i="5"/>
  <c r="BH155" i="5"/>
  <c r="BG155" i="5"/>
  <c r="BF155" i="5"/>
  <c r="T155" i="5"/>
  <c r="R155" i="5"/>
  <c r="P155" i="5"/>
  <c r="BI152" i="5"/>
  <c r="BH152" i="5"/>
  <c r="BG152" i="5"/>
  <c r="BF152" i="5"/>
  <c r="T152" i="5"/>
  <c r="R152" i="5"/>
  <c r="P152" i="5"/>
  <c r="BI149" i="5"/>
  <c r="BH149" i="5"/>
  <c r="BG149" i="5"/>
  <c r="BF149" i="5"/>
  <c r="T149" i="5"/>
  <c r="R149" i="5"/>
  <c r="P149" i="5"/>
  <c r="BI144" i="5"/>
  <c r="BH144" i="5"/>
  <c r="BG144" i="5"/>
  <c r="BF144" i="5"/>
  <c r="T144" i="5"/>
  <c r="R144" i="5"/>
  <c r="P144" i="5"/>
  <c r="BI139" i="5"/>
  <c r="BH139" i="5"/>
  <c r="BG139" i="5"/>
  <c r="BF139" i="5"/>
  <c r="T139" i="5"/>
  <c r="R139" i="5"/>
  <c r="P139" i="5"/>
  <c r="BI137" i="5"/>
  <c r="BH137" i="5"/>
  <c r="BG137" i="5"/>
  <c r="BF137" i="5"/>
  <c r="T137" i="5"/>
  <c r="R137" i="5"/>
  <c r="P137" i="5"/>
  <c r="BI135" i="5"/>
  <c r="BH135" i="5"/>
  <c r="BG135" i="5"/>
  <c r="BF135" i="5"/>
  <c r="T135" i="5"/>
  <c r="R135" i="5"/>
  <c r="P135" i="5"/>
  <c r="BI133" i="5"/>
  <c r="BH133" i="5"/>
  <c r="BG133" i="5"/>
  <c r="BF133" i="5"/>
  <c r="T133" i="5"/>
  <c r="R133" i="5"/>
  <c r="P133" i="5"/>
  <c r="F124" i="5"/>
  <c r="E122" i="5"/>
  <c r="F91" i="5"/>
  <c r="E89" i="5"/>
  <c r="J26" i="5"/>
  <c r="E26" i="5"/>
  <c r="J94" i="5" s="1"/>
  <c r="J25" i="5"/>
  <c r="J23" i="5"/>
  <c r="E23" i="5"/>
  <c r="J126" i="5"/>
  <c r="J22" i="5"/>
  <c r="J20" i="5"/>
  <c r="E20" i="5"/>
  <c r="F127" i="5"/>
  <c r="J19" i="5"/>
  <c r="J17" i="5"/>
  <c r="E17" i="5"/>
  <c r="F126" i="5" s="1"/>
  <c r="J16" i="5"/>
  <c r="J14" i="5"/>
  <c r="J91" i="5"/>
  <c r="E7" i="5"/>
  <c r="E85" i="5"/>
  <c r="J37" i="4"/>
  <c r="J36" i="4"/>
  <c r="AY98" i="1"/>
  <c r="J35" i="4"/>
  <c r="AX98" i="1"/>
  <c r="BI174" i="4"/>
  <c r="BH174" i="4"/>
  <c r="BG174" i="4"/>
  <c r="BF174" i="4"/>
  <c r="T174" i="4"/>
  <c r="R174" i="4"/>
  <c r="P174" i="4"/>
  <c r="BI172" i="4"/>
  <c r="BH172" i="4"/>
  <c r="BG172" i="4"/>
  <c r="BF172" i="4"/>
  <c r="T172" i="4"/>
  <c r="R172" i="4"/>
  <c r="P172" i="4"/>
  <c r="BI171" i="4"/>
  <c r="BH171" i="4"/>
  <c r="BG171" i="4"/>
  <c r="BF171" i="4"/>
  <c r="T171" i="4"/>
  <c r="R171" i="4"/>
  <c r="P171" i="4"/>
  <c r="BI167" i="4"/>
  <c r="BH167" i="4"/>
  <c r="BG167" i="4"/>
  <c r="BF167" i="4"/>
  <c r="T167" i="4"/>
  <c r="R167" i="4"/>
  <c r="P167" i="4"/>
  <c r="BI165" i="4"/>
  <c r="BH165" i="4"/>
  <c r="BG165" i="4"/>
  <c r="BF165" i="4"/>
  <c r="T165" i="4"/>
  <c r="R165" i="4"/>
  <c r="P165" i="4"/>
  <c r="BI163" i="4"/>
  <c r="BH163" i="4"/>
  <c r="BG163" i="4"/>
  <c r="BF163" i="4"/>
  <c r="T163" i="4"/>
  <c r="R163" i="4"/>
  <c r="P163" i="4"/>
  <c r="BI161" i="4"/>
  <c r="BH161" i="4"/>
  <c r="BG161" i="4"/>
  <c r="BF161" i="4"/>
  <c r="T161" i="4"/>
  <c r="R161" i="4"/>
  <c r="P161" i="4"/>
  <c r="BI159" i="4"/>
  <c r="BH159" i="4"/>
  <c r="BG159" i="4"/>
  <c r="BF159" i="4"/>
  <c r="T159" i="4"/>
  <c r="R159" i="4"/>
  <c r="P159" i="4"/>
  <c r="BI157" i="4"/>
  <c r="BH157" i="4"/>
  <c r="BG157" i="4"/>
  <c r="BF157" i="4"/>
  <c r="T157" i="4"/>
  <c r="R157" i="4"/>
  <c r="P157" i="4"/>
  <c r="BI154" i="4"/>
  <c r="BH154" i="4"/>
  <c r="BG154" i="4"/>
  <c r="BF154" i="4"/>
  <c r="T154" i="4"/>
  <c r="R154" i="4"/>
  <c r="P154" i="4"/>
  <c r="BI152" i="4"/>
  <c r="BH152" i="4"/>
  <c r="BG152" i="4"/>
  <c r="BF152" i="4"/>
  <c r="T152" i="4"/>
  <c r="R152" i="4"/>
  <c r="P152" i="4"/>
  <c r="BI151" i="4"/>
  <c r="BH151" i="4"/>
  <c r="BG151" i="4"/>
  <c r="BF151" i="4"/>
  <c r="T151" i="4"/>
  <c r="R151" i="4"/>
  <c r="P151" i="4"/>
  <c r="BI148" i="4"/>
  <c r="BH148" i="4"/>
  <c r="BG148" i="4"/>
  <c r="BF148" i="4"/>
  <c r="T148" i="4"/>
  <c r="R148" i="4"/>
  <c r="P148" i="4"/>
  <c r="BI142" i="4"/>
  <c r="BH142" i="4"/>
  <c r="BG142" i="4"/>
  <c r="BF142" i="4"/>
  <c r="T142" i="4"/>
  <c r="R142" i="4"/>
  <c r="P142" i="4"/>
  <c r="BI138" i="4"/>
  <c r="BH138" i="4"/>
  <c r="BG138" i="4"/>
  <c r="BF138" i="4"/>
  <c r="T138" i="4"/>
  <c r="R138" i="4"/>
  <c r="P138" i="4"/>
  <c r="BI135" i="4"/>
  <c r="BH135" i="4"/>
  <c r="BG135" i="4"/>
  <c r="BF135" i="4"/>
  <c r="T135" i="4"/>
  <c r="R135" i="4"/>
  <c r="P135" i="4"/>
  <c r="BI133" i="4"/>
  <c r="BH133" i="4"/>
  <c r="BG133" i="4"/>
  <c r="BF133" i="4"/>
  <c r="T133" i="4"/>
  <c r="R133" i="4"/>
  <c r="P133" i="4"/>
  <c r="BI129" i="4"/>
  <c r="BH129" i="4"/>
  <c r="BG129" i="4"/>
  <c r="BF129" i="4"/>
  <c r="T129" i="4"/>
  <c r="T128" i="4"/>
  <c r="R129" i="4"/>
  <c r="R128" i="4"/>
  <c r="P129" i="4"/>
  <c r="P128" i="4" s="1"/>
  <c r="BI127" i="4"/>
  <c r="BH127" i="4"/>
  <c r="BG127" i="4"/>
  <c r="BF127" i="4"/>
  <c r="T127" i="4"/>
  <c r="R127" i="4"/>
  <c r="P127" i="4"/>
  <c r="BI124" i="4"/>
  <c r="BH124" i="4"/>
  <c r="BG124" i="4"/>
  <c r="BF124" i="4"/>
  <c r="T124" i="4"/>
  <c r="R124" i="4"/>
  <c r="P124" i="4"/>
  <c r="F115" i="4"/>
  <c r="E113" i="4"/>
  <c r="F89" i="4"/>
  <c r="E87" i="4"/>
  <c r="J24" i="4"/>
  <c r="E24" i="4"/>
  <c r="J118" i="4"/>
  <c r="J23" i="4"/>
  <c r="J21" i="4"/>
  <c r="E21" i="4"/>
  <c r="J117" i="4"/>
  <c r="J20" i="4"/>
  <c r="J18" i="4"/>
  <c r="E18" i="4"/>
  <c r="F118" i="4" s="1"/>
  <c r="J17" i="4"/>
  <c r="J15" i="4"/>
  <c r="E15" i="4"/>
  <c r="F117" i="4"/>
  <c r="J14" i="4"/>
  <c r="J12" i="4"/>
  <c r="J115" i="4" s="1"/>
  <c r="E7" i="4"/>
  <c r="E111" i="4"/>
  <c r="J39" i="3"/>
  <c r="J38" i="3"/>
  <c r="AY97" i="1" s="1"/>
  <c r="J37" i="3"/>
  <c r="AX97" i="1"/>
  <c r="BI251" i="3"/>
  <c r="BH251" i="3"/>
  <c r="BG251" i="3"/>
  <c r="BF251" i="3"/>
  <c r="T251" i="3"/>
  <c r="R251" i="3"/>
  <c r="P251" i="3"/>
  <c r="BI249" i="3"/>
  <c r="BH249" i="3"/>
  <c r="BG249" i="3"/>
  <c r="BF249" i="3"/>
  <c r="T249" i="3"/>
  <c r="R249" i="3"/>
  <c r="P249" i="3"/>
  <c r="BI246" i="3"/>
  <c r="BH246" i="3"/>
  <c r="BG246" i="3"/>
  <c r="BF246" i="3"/>
  <c r="T246" i="3"/>
  <c r="R246" i="3"/>
  <c r="P246" i="3"/>
  <c r="BI244" i="3"/>
  <c r="BH244" i="3"/>
  <c r="BG244" i="3"/>
  <c r="BF244" i="3"/>
  <c r="T244" i="3"/>
  <c r="R244" i="3"/>
  <c r="P244" i="3"/>
  <c r="BI242" i="3"/>
  <c r="BH242" i="3"/>
  <c r="BG242" i="3"/>
  <c r="BF242" i="3"/>
  <c r="T242" i="3"/>
  <c r="R242" i="3"/>
  <c r="P242" i="3"/>
  <c r="BI239" i="3"/>
  <c r="BH239" i="3"/>
  <c r="BG239" i="3"/>
  <c r="BF239" i="3"/>
  <c r="T239" i="3"/>
  <c r="R239" i="3"/>
  <c r="P239" i="3"/>
  <c r="BI236" i="3"/>
  <c r="BH236" i="3"/>
  <c r="BG236" i="3"/>
  <c r="BF236" i="3"/>
  <c r="T236" i="3"/>
  <c r="T235" i="3"/>
  <c r="R236" i="3"/>
  <c r="R235" i="3"/>
  <c r="P236" i="3"/>
  <c r="P235" i="3" s="1"/>
  <c r="BI234" i="3"/>
  <c r="BH234" i="3"/>
  <c r="BG234" i="3"/>
  <c r="BF234" i="3"/>
  <c r="T234" i="3"/>
  <c r="R234" i="3"/>
  <c r="P234" i="3"/>
  <c r="BI232" i="3"/>
  <c r="BH232" i="3"/>
  <c r="BG232" i="3"/>
  <c r="BF232" i="3"/>
  <c r="T232" i="3"/>
  <c r="R232" i="3"/>
  <c r="P232" i="3"/>
  <c r="BI231" i="3"/>
  <c r="BH231" i="3"/>
  <c r="BG231" i="3"/>
  <c r="BF231" i="3"/>
  <c r="T231" i="3"/>
  <c r="R231" i="3"/>
  <c r="P231" i="3"/>
  <c r="BI227" i="3"/>
  <c r="BH227" i="3"/>
  <c r="BG227" i="3"/>
  <c r="BF227" i="3"/>
  <c r="T227" i="3"/>
  <c r="R227" i="3"/>
  <c r="P227" i="3"/>
  <c r="BI224" i="3"/>
  <c r="BH224" i="3"/>
  <c r="BG224" i="3"/>
  <c r="BF224" i="3"/>
  <c r="T224" i="3"/>
  <c r="R224" i="3"/>
  <c r="P224" i="3"/>
  <c r="BI223" i="3"/>
  <c r="BH223" i="3"/>
  <c r="BG223" i="3"/>
  <c r="BF223" i="3"/>
  <c r="T223" i="3"/>
  <c r="R223" i="3"/>
  <c r="P223" i="3"/>
  <c r="BI222" i="3"/>
  <c r="BH222" i="3"/>
  <c r="BG222" i="3"/>
  <c r="BF222" i="3"/>
  <c r="T222" i="3"/>
  <c r="R222" i="3"/>
  <c r="P222" i="3"/>
  <c r="BI221" i="3"/>
  <c r="BH221" i="3"/>
  <c r="BG221" i="3"/>
  <c r="BF221" i="3"/>
  <c r="T221" i="3"/>
  <c r="R221" i="3"/>
  <c r="P221" i="3"/>
  <c r="BI220" i="3"/>
  <c r="BH220" i="3"/>
  <c r="BG220" i="3"/>
  <c r="BF220" i="3"/>
  <c r="T220" i="3"/>
  <c r="R220" i="3"/>
  <c r="P220" i="3"/>
  <c r="BI219" i="3"/>
  <c r="BH219" i="3"/>
  <c r="BG219" i="3"/>
  <c r="BF219" i="3"/>
  <c r="T219" i="3"/>
  <c r="R219" i="3"/>
  <c r="P219" i="3"/>
  <c r="BI214" i="3"/>
  <c r="BH214" i="3"/>
  <c r="BG214" i="3"/>
  <c r="BF214" i="3"/>
  <c r="T214" i="3"/>
  <c r="R214" i="3"/>
  <c r="P214" i="3"/>
  <c r="BI209" i="3"/>
  <c r="BH209" i="3"/>
  <c r="BG209" i="3"/>
  <c r="BF209" i="3"/>
  <c r="T209" i="3"/>
  <c r="R209" i="3"/>
  <c r="P209" i="3"/>
  <c r="BI207" i="3"/>
  <c r="BH207" i="3"/>
  <c r="BG207" i="3"/>
  <c r="BF207" i="3"/>
  <c r="T207" i="3"/>
  <c r="R207" i="3"/>
  <c r="P207" i="3"/>
  <c r="BI204" i="3"/>
  <c r="BH204" i="3"/>
  <c r="BG204" i="3"/>
  <c r="BF204" i="3"/>
  <c r="T204" i="3"/>
  <c r="R204" i="3"/>
  <c r="P204" i="3"/>
  <c r="BI200" i="3"/>
  <c r="BH200" i="3"/>
  <c r="BG200" i="3"/>
  <c r="BF200" i="3"/>
  <c r="T200" i="3"/>
  <c r="R200" i="3"/>
  <c r="P200" i="3"/>
  <c r="BI196" i="3"/>
  <c r="BH196" i="3"/>
  <c r="BG196" i="3"/>
  <c r="BF196" i="3"/>
  <c r="T196" i="3"/>
  <c r="R196" i="3"/>
  <c r="P196" i="3"/>
  <c r="BI195" i="3"/>
  <c r="BH195" i="3"/>
  <c r="BG195" i="3"/>
  <c r="BF195" i="3"/>
  <c r="T195" i="3"/>
  <c r="R195" i="3"/>
  <c r="P195" i="3"/>
  <c r="BI190" i="3"/>
  <c r="BH190" i="3"/>
  <c r="BG190" i="3"/>
  <c r="BF190" i="3"/>
  <c r="T190" i="3"/>
  <c r="R190" i="3"/>
  <c r="P190" i="3"/>
  <c r="BI179" i="3"/>
  <c r="BH179" i="3"/>
  <c r="BG179" i="3"/>
  <c r="BF179" i="3"/>
  <c r="T179" i="3"/>
  <c r="R179" i="3"/>
  <c r="P179" i="3"/>
  <c r="BI177" i="3"/>
  <c r="BH177" i="3"/>
  <c r="BG177" i="3"/>
  <c r="BF177" i="3"/>
  <c r="T177" i="3"/>
  <c r="R177" i="3"/>
  <c r="P177" i="3"/>
  <c r="BI174" i="3"/>
  <c r="BH174" i="3"/>
  <c r="BG174" i="3"/>
  <c r="BF174" i="3"/>
  <c r="T174" i="3"/>
  <c r="R174" i="3"/>
  <c r="P174" i="3"/>
  <c r="BI170" i="3"/>
  <c r="BH170" i="3"/>
  <c r="BG170" i="3"/>
  <c r="BF170" i="3"/>
  <c r="T170" i="3"/>
  <c r="R170" i="3"/>
  <c r="P170" i="3"/>
  <c r="BI169" i="3"/>
  <c r="BH169" i="3"/>
  <c r="BG169" i="3"/>
  <c r="BF169" i="3"/>
  <c r="T169" i="3"/>
  <c r="R169" i="3"/>
  <c r="P169" i="3"/>
  <c r="BI165" i="3"/>
  <c r="BH165" i="3"/>
  <c r="BG165" i="3"/>
  <c r="BF165" i="3"/>
  <c r="T165" i="3"/>
  <c r="R165" i="3"/>
  <c r="P165" i="3"/>
  <c r="BI162" i="3"/>
  <c r="BH162" i="3"/>
  <c r="BG162" i="3"/>
  <c r="BF162" i="3"/>
  <c r="T162" i="3"/>
  <c r="R162" i="3"/>
  <c r="P162" i="3"/>
  <c r="BI160" i="3"/>
  <c r="BH160" i="3"/>
  <c r="BG160" i="3"/>
  <c r="BF160" i="3"/>
  <c r="T160" i="3"/>
  <c r="R160" i="3"/>
  <c r="P160" i="3"/>
  <c r="BI157" i="3"/>
  <c r="BH157" i="3"/>
  <c r="BG157" i="3"/>
  <c r="BF157" i="3"/>
  <c r="T157" i="3"/>
  <c r="R157" i="3"/>
  <c r="P157" i="3"/>
  <c r="BI155" i="3"/>
  <c r="BH155" i="3"/>
  <c r="BG155" i="3"/>
  <c r="BF155" i="3"/>
  <c r="T155" i="3"/>
  <c r="R155" i="3"/>
  <c r="P155" i="3"/>
  <c r="BI153" i="3"/>
  <c r="BH153" i="3"/>
  <c r="BG153" i="3"/>
  <c r="BF153" i="3"/>
  <c r="T153" i="3"/>
  <c r="R153" i="3"/>
  <c r="P153" i="3"/>
  <c r="BI151" i="3"/>
  <c r="BH151" i="3"/>
  <c r="BG151" i="3"/>
  <c r="BF151" i="3"/>
  <c r="T151" i="3"/>
  <c r="R151" i="3"/>
  <c r="P151" i="3"/>
  <c r="BI149" i="3"/>
  <c r="BH149" i="3"/>
  <c r="BG149" i="3"/>
  <c r="BF149" i="3"/>
  <c r="T149" i="3"/>
  <c r="R149" i="3"/>
  <c r="P149" i="3"/>
  <c r="BI148" i="3"/>
  <c r="BH148" i="3"/>
  <c r="BG148" i="3"/>
  <c r="BF148" i="3"/>
  <c r="T148" i="3"/>
  <c r="R148" i="3"/>
  <c r="P148" i="3"/>
  <c r="BI146" i="3"/>
  <c r="BH146" i="3"/>
  <c r="BG146" i="3"/>
  <c r="BF146" i="3"/>
  <c r="T146" i="3"/>
  <c r="R146" i="3"/>
  <c r="P146" i="3"/>
  <c r="BI145" i="3"/>
  <c r="BH145" i="3"/>
  <c r="BG145" i="3"/>
  <c r="BF145" i="3"/>
  <c r="T145" i="3"/>
  <c r="R145" i="3"/>
  <c r="P145" i="3"/>
  <c r="BI143" i="3"/>
  <c r="BH143" i="3"/>
  <c r="BG143" i="3"/>
  <c r="BF143" i="3"/>
  <c r="T143" i="3"/>
  <c r="R143" i="3"/>
  <c r="P143" i="3"/>
  <c r="BI138" i="3"/>
  <c r="BH138" i="3"/>
  <c r="BG138" i="3"/>
  <c r="BF138" i="3"/>
  <c r="T138" i="3"/>
  <c r="R138" i="3"/>
  <c r="P138" i="3"/>
  <c r="BI136" i="3"/>
  <c r="BH136" i="3"/>
  <c r="BG136" i="3"/>
  <c r="BF136" i="3"/>
  <c r="T136" i="3"/>
  <c r="R136" i="3"/>
  <c r="P136" i="3"/>
  <c r="BI134" i="3"/>
  <c r="BH134" i="3"/>
  <c r="BG134" i="3"/>
  <c r="BF134" i="3"/>
  <c r="T134" i="3"/>
  <c r="R134" i="3"/>
  <c r="P134" i="3"/>
  <c r="F125" i="3"/>
  <c r="E123" i="3"/>
  <c r="F91" i="3"/>
  <c r="E89" i="3"/>
  <c r="J26" i="3"/>
  <c r="E26" i="3"/>
  <c r="J94" i="3"/>
  <c r="J25" i="3"/>
  <c r="J23" i="3"/>
  <c r="E23" i="3"/>
  <c r="J127" i="3" s="1"/>
  <c r="J22" i="3"/>
  <c r="J20" i="3"/>
  <c r="E20" i="3"/>
  <c r="F128" i="3"/>
  <c r="J19" i="3"/>
  <c r="J17" i="3"/>
  <c r="E17" i="3"/>
  <c r="F127" i="3"/>
  <c r="J16" i="3"/>
  <c r="J14" i="3"/>
  <c r="J125" i="3" s="1"/>
  <c r="E7" i="3"/>
  <c r="E85" i="3"/>
  <c r="J37" i="2"/>
  <c r="J36" i="2"/>
  <c r="AY95" i="1"/>
  <c r="J35" i="2"/>
  <c r="AX95" i="1" s="1"/>
  <c r="BI142" i="2"/>
  <c r="BH142" i="2"/>
  <c r="BG142" i="2"/>
  <c r="BF142" i="2"/>
  <c r="T142" i="2"/>
  <c r="T141" i="2" s="1"/>
  <c r="R142" i="2"/>
  <c r="R141" i="2"/>
  <c r="P142" i="2"/>
  <c r="P141" i="2"/>
  <c r="BI140" i="2"/>
  <c r="BH140" i="2"/>
  <c r="BG140" i="2"/>
  <c r="BF140" i="2"/>
  <c r="T140" i="2"/>
  <c r="R140" i="2"/>
  <c r="P140" i="2"/>
  <c r="BI138" i="2"/>
  <c r="BH138" i="2"/>
  <c r="BG138" i="2"/>
  <c r="BF138" i="2"/>
  <c r="T138" i="2"/>
  <c r="R138" i="2"/>
  <c r="P138" i="2"/>
  <c r="BI137" i="2"/>
  <c r="BH137" i="2"/>
  <c r="BG137" i="2"/>
  <c r="BF137" i="2"/>
  <c r="T137" i="2"/>
  <c r="R137" i="2"/>
  <c r="P137" i="2"/>
  <c r="BI135" i="2"/>
  <c r="BH135" i="2"/>
  <c r="BG135" i="2"/>
  <c r="BF135" i="2"/>
  <c r="T135" i="2"/>
  <c r="R135" i="2"/>
  <c r="P135" i="2"/>
  <c r="BI130" i="2"/>
  <c r="BH130" i="2"/>
  <c r="BG130" i="2"/>
  <c r="BF130" i="2"/>
  <c r="T130" i="2"/>
  <c r="R130" i="2"/>
  <c r="P130" i="2"/>
  <c r="BI124" i="2"/>
  <c r="BH124" i="2"/>
  <c r="BG124" i="2"/>
  <c r="BF124" i="2"/>
  <c r="T124" i="2"/>
  <c r="T123" i="2"/>
  <c r="R124" i="2"/>
  <c r="R123" i="2" s="1"/>
  <c r="P124" i="2"/>
  <c r="P123" i="2"/>
  <c r="F115" i="2"/>
  <c r="E113" i="2"/>
  <c r="F89" i="2"/>
  <c r="E87" i="2"/>
  <c r="J24" i="2"/>
  <c r="E24" i="2"/>
  <c r="J118" i="2"/>
  <c r="J23" i="2"/>
  <c r="J21" i="2"/>
  <c r="E21" i="2"/>
  <c r="J117" i="2" s="1"/>
  <c r="J20" i="2"/>
  <c r="J18" i="2"/>
  <c r="E18" i="2"/>
  <c r="F118" i="2"/>
  <c r="J17" i="2"/>
  <c r="J15" i="2"/>
  <c r="E15" i="2"/>
  <c r="F117" i="2"/>
  <c r="J14" i="2"/>
  <c r="J12" i="2"/>
  <c r="J115" i="2" s="1"/>
  <c r="E7" i="2"/>
  <c r="E111" i="2"/>
  <c r="L90" i="1"/>
  <c r="AM90" i="1"/>
  <c r="AM89" i="1"/>
  <c r="L89" i="1"/>
  <c r="AM87" i="1"/>
  <c r="L87" i="1"/>
  <c r="L85" i="1"/>
  <c r="L84" i="1"/>
  <c r="AS99" i="1"/>
  <c r="BK140" i="2"/>
  <c r="BK138" i="2"/>
  <c r="BK137" i="2"/>
  <c r="J135" i="2"/>
  <c r="BK130" i="2"/>
  <c r="BK124" i="2"/>
  <c r="J251" i="3"/>
  <c r="BK246" i="3"/>
  <c r="BK244" i="3"/>
  <c r="BK239" i="3"/>
  <c r="J234" i="3"/>
  <c r="J231" i="3"/>
  <c r="BK224" i="3"/>
  <c r="BK222" i="3"/>
  <c r="J220" i="3"/>
  <c r="J214" i="3"/>
  <c r="BK207" i="3"/>
  <c r="J200" i="3"/>
  <c r="BK195" i="3"/>
  <c r="J179" i="3"/>
  <c r="J177" i="3"/>
  <c r="BK170" i="3"/>
  <c r="J165" i="3"/>
  <c r="J160" i="3"/>
  <c r="BK155" i="3"/>
  <c r="J151" i="3"/>
  <c r="J148" i="3"/>
  <c r="J145" i="3"/>
  <c r="J138" i="3"/>
  <c r="BK134" i="3"/>
  <c r="BK249" i="3"/>
  <c r="J242" i="3"/>
  <c r="BK236" i="3"/>
  <c r="J232" i="3"/>
  <c r="J224" i="3"/>
  <c r="J222" i="3"/>
  <c r="BK221" i="3"/>
  <c r="BK214" i="3"/>
  <c r="J207" i="3"/>
  <c r="BK200" i="3"/>
  <c r="J195" i="3"/>
  <c r="BK179" i="3"/>
  <c r="J170" i="3"/>
  <c r="BK165" i="3"/>
  <c r="BK160" i="3"/>
  <c r="J155" i="3"/>
  <c r="BK151" i="3"/>
  <c r="BK148" i="3"/>
  <c r="BK145" i="3"/>
  <c r="BK138" i="3"/>
  <c r="J134" i="3"/>
  <c r="BK172" i="4"/>
  <c r="J167" i="4"/>
  <c r="J163" i="4"/>
  <c r="BK159" i="4"/>
  <c r="BK154" i="4"/>
  <c r="BK151" i="4"/>
  <c r="J142" i="4"/>
  <c r="J135" i="4"/>
  <c r="BK129" i="4"/>
  <c r="BK124" i="4"/>
  <c r="J172" i="4"/>
  <c r="BK167" i="4"/>
  <c r="BK163" i="4"/>
  <c r="J159" i="4"/>
  <c r="J152" i="4"/>
  <c r="J151" i="4"/>
  <c r="BK142" i="4"/>
  <c r="BK135" i="4"/>
  <c r="J129" i="4"/>
  <c r="J124" i="4"/>
  <c r="J270" i="5"/>
  <c r="BK263" i="5"/>
  <c r="J260" i="5"/>
  <c r="BK257" i="5"/>
  <c r="J254" i="5"/>
  <c r="J250" i="5"/>
  <c r="BK246" i="5"/>
  <c r="BK243" i="5"/>
  <c r="J240" i="5"/>
  <c r="J237" i="5"/>
  <c r="BK235" i="5"/>
  <c r="J233" i="5"/>
  <c r="J231" i="5"/>
  <c r="BK229" i="5"/>
  <c r="BK227" i="5"/>
  <c r="J225" i="5"/>
  <c r="BK223" i="5"/>
  <c r="J221" i="5"/>
  <c r="J219" i="5"/>
  <c r="BK217" i="5"/>
  <c r="BK215" i="5"/>
  <c r="BK213" i="5"/>
  <c r="J209" i="5"/>
  <c r="BK206" i="5"/>
  <c r="BK202" i="5"/>
  <c r="BK194" i="5"/>
  <c r="BK190" i="5"/>
  <c r="BK187" i="5"/>
  <c r="BK179" i="5"/>
  <c r="J175" i="5"/>
  <c r="J171" i="5"/>
  <c r="BK167" i="5"/>
  <c r="BK163" i="5"/>
  <c r="J152" i="5"/>
  <c r="J144" i="5"/>
  <c r="J137" i="5"/>
  <c r="J133" i="5"/>
  <c r="BK270" i="5"/>
  <c r="J263" i="5"/>
  <c r="BK260" i="5"/>
  <c r="J257" i="5"/>
  <c r="BK254" i="5"/>
  <c r="BK250" i="5"/>
  <c r="J246" i="5"/>
  <c r="J242" i="5"/>
  <c r="J238" i="5"/>
  <c r="BK236" i="5"/>
  <c r="J234" i="5"/>
  <c r="BK233" i="5"/>
  <c r="J230" i="5"/>
  <c r="J228" i="5"/>
  <c r="BK226" i="5"/>
  <c r="BK224" i="5"/>
  <c r="J223" i="5"/>
  <c r="BK221" i="5"/>
  <c r="BK219" i="5"/>
  <c r="J216" i="5"/>
  <c r="J214" i="5"/>
  <c r="J211" i="5"/>
  <c r="BK207" i="5"/>
  <c r="J206" i="5"/>
  <c r="J202" i="5"/>
  <c r="J194" i="5"/>
  <c r="J190" i="5"/>
  <c r="J187" i="5"/>
  <c r="J179" i="5"/>
  <c r="BK175" i="5"/>
  <c r="BK171" i="5"/>
  <c r="J167" i="5"/>
  <c r="J163" i="5"/>
  <c r="J158" i="5"/>
  <c r="BK152" i="5"/>
  <c r="BK144" i="5"/>
  <c r="BK137" i="5"/>
  <c r="BK133" i="5"/>
  <c r="BK260" i="6"/>
  <c r="BK258" i="6"/>
  <c r="J254" i="6"/>
  <c r="J248" i="6"/>
  <c r="J244" i="6"/>
  <c r="BK238" i="6"/>
  <c r="BK235" i="6"/>
  <c r="BK232" i="6"/>
  <c r="BK227" i="6"/>
  <c r="J225" i="6"/>
  <c r="J221" i="6"/>
  <c r="J217" i="6"/>
  <c r="BK214" i="6"/>
  <c r="J211" i="6"/>
  <c r="BK206" i="6"/>
  <c r="BK202" i="6"/>
  <c r="BK197" i="6"/>
  <c r="J190" i="6"/>
  <c r="BK185" i="6"/>
  <c r="BK183" i="6"/>
  <c r="BK179" i="6"/>
  <c r="BK175" i="6"/>
  <c r="J171" i="6"/>
  <c r="BK166" i="6"/>
  <c r="J162" i="6"/>
  <c r="J159" i="6"/>
  <c r="BK156" i="6"/>
  <c r="J150" i="6"/>
  <c r="J146" i="6"/>
  <c r="J143" i="6"/>
  <c r="J139" i="6"/>
  <c r="BK136" i="6"/>
  <c r="J262" i="6"/>
  <c r="BK259" i="6"/>
  <c r="BK256" i="6"/>
  <c r="BK251" i="6"/>
  <c r="BK246" i="6"/>
  <c r="J240" i="6"/>
  <c r="J236" i="6"/>
  <c r="BK233" i="6"/>
  <c r="J230" i="6"/>
  <c r="BK226" i="6"/>
  <c r="BK223" i="6"/>
  <c r="J219" i="6"/>
  <c r="J216" i="6"/>
  <c r="J213" i="6"/>
  <c r="J210" i="6"/>
  <c r="BK204" i="6"/>
  <c r="J199" i="6"/>
  <c r="J194" i="6"/>
  <c r="BK190" i="6"/>
  <c r="J184" i="6"/>
  <c r="BK181" i="6"/>
  <c r="J176" i="6"/>
  <c r="BK173" i="6"/>
  <c r="BK169" i="6"/>
  <c r="BK164" i="6"/>
  <c r="BK161" i="6"/>
  <c r="BK158" i="6"/>
  <c r="J153" i="6"/>
  <c r="J148" i="6"/>
  <c r="BK145" i="6"/>
  <c r="J141" i="6"/>
  <c r="BK137" i="6"/>
  <c r="BK134" i="6"/>
  <c r="BK154" i="7"/>
  <c r="BK150" i="7"/>
  <c r="BK144" i="7"/>
  <c r="J139" i="7"/>
  <c r="BK135" i="7"/>
  <c r="BK133" i="7"/>
  <c r="J130" i="7"/>
  <c r="BK127" i="7"/>
  <c r="BK157" i="7"/>
  <c r="BK152" i="7"/>
  <c r="J147" i="7"/>
  <c r="J141" i="7"/>
  <c r="J137" i="7"/>
  <c r="BK134" i="7"/>
  <c r="J132" i="7"/>
  <c r="J129" i="7"/>
  <c r="J125" i="7"/>
  <c r="BK139" i="8"/>
  <c r="BK138" i="8"/>
  <c r="BK135" i="8"/>
  <c r="BK133" i="8"/>
  <c r="J131" i="8"/>
  <c r="J129" i="8"/>
  <c r="J127" i="8"/>
  <c r="BK125" i="8"/>
  <c r="BK123" i="8"/>
  <c r="BK122" i="8"/>
  <c r="BK120" i="8"/>
  <c r="J139" i="8"/>
  <c r="BK137" i="8"/>
  <c r="J134" i="8"/>
  <c r="J132" i="8"/>
  <c r="J130" i="8"/>
  <c r="J128" i="8"/>
  <c r="J126" i="8"/>
  <c r="J124" i="8"/>
  <c r="J122" i="8"/>
  <c r="J120" i="8"/>
  <c r="BK119" i="8"/>
  <c r="AS96" i="1"/>
  <c r="BK142" i="2"/>
  <c r="J142" i="2"/>
  <c r="J140" i="2"/>
  <c r="J138" i="2"/>
  <c r="J137" i="2"/>
  <c r="BK135" i="2"/>
  <c r="J130" i="2"/>
  <c r="J124" i="2"/>
  <c r="J249" i="3"/>
  <c r="J246" i="3"/>
  <c r="BK242" i="3"/>
  <c r="J236" i="3"/>
  <c r="BK232" i="3"/>
  <c r="J227" i="3"/>
  <c r="J223" i="3"/>
  <c r="J221" i="3"/>
  <c r="BK219" i="3"/>
  <c r="BK209" i="3"/>
  <c r="J204" i="3"/>
  <c r="J196" i="3"/>
  <c r="BK190" i="3"/>
  <c r="BK177" i="3"/>
  <c r="J174" i="3"/>
  <c r="BK169" i="3"/>
  <c r="J162" i="3"/>
  <c r="J157" i="3"/>
  <c r="J153" i="3"/>
  <c r="J149" i="3"/>
  <c r="J146" i="3"/>
  <c r="J143" i="3"/>
  <c r="BK136" i="3"/>
  <c r="BK251" i="3"/>
  <c r="J244" i="3"/>
  <c r="J239" i="3"/>
  <c r="BK234" i="3"/>
  <c r="BK231" i="3"/>
  <c r="BK227" i="3"/>
  <c r="BK223" i="3"/>
  <c r="BK220" i="3"/>
  <c r="J219" i="3"/>
  <c r="J209" i="3"/>
  <c r="BK204" i="3"/>
  <c r="BK196" i="3"/>
  <c r="J190" i="3"/>
  <c r="BK174" i="3"/>
  <c r="J169" i="3"/>
  <c r="BK162" i="3"/>
  <c r="BK157" i="3"/>
  <c r="BK153" i="3"/>
  <c r="BK149" i="3"/>
  <c r="BK146" i="3"/>
  <c r="BK143" i="3"/>
  <c r="J136" i="3"/>
  <c r="BK174" i="4"/>
  <c r="BK171" i="4"/>
  <c r="J165" i="4"/>
  <c r="J161" i="4"/>
  <c r="BK157" i="4"/>
  <c r="BK152" i="4"/>
  <c r="BK148" i="4"/>
  <c r="J138" i="4"/>
  <c r="BK133" i="4"/>
  <c r="BK127" i="4"/>
  <c r="J174" i="4"/>
  <c r="J171" i="4"/>
  <c r="BK165" i="4"/>
  <c r="BK161" i="4"/>
  <c r="J157" i="4"/>
  <c r="J154" i="4"/>
  <c r="J148" i="4"/>
  <c r="BK138" i="4"/>
  <c r="J133" i="4"/>
  <c r="J127" i="4"/>
  <c r="BK272" i="5"/>
  <c r="BK267" i="5"/>
  <c r="J262" i="5"/>
  <c r="J259" i="5"/>
  <c r="BK255" i="5"/>
  <c r="BK252" i="5"/>
  <c r="BK248" i="5"/>
  <c r="BK244" i="5"/>
  <c r="BK242" i="5"/>
  <c r="BK238" i="5"/>
  <c r="J236" i="5"/>
  <c r="BK234" i="5"/>
  <c r="BK232" i="5"/>
  <c r="BK230" i="5"/>
  <c r="BK228" i="5"/>
  <c r="J226" i="5"/>
  <c r="J224" i="5"/>
  <c r="BK222" i="5"/>
  <c r="BK220" i="5"/>
  <c r="BK218" i="5"/>
  <c r="BK216" i="5"/>
  <c r="BK214" i="5"/>
  <c r="BK211" i="5"/>
  <c r="J207" i="5"/>
  <c r="BK203" i="5"/>
  <c r="J196" i="5"/>
  <c r="J191" i="5"/>
  <c r="J189" i="5"/>
  <c r="BK183" i="5"/>
  <c r="BK176" i="5"/>
  <c r="J173" i="5"/>
  <c r="BK170" i="5"/>
  <c r="J164" i="5"/>
  <c r="J155" i="5"/>
  <c r="J149" i="5"/>
  <c r="J139" i="5"/>
  <c r="J135" i="5"/>
  <c r="J272" i="5"/>
  <c r="J267" i="5"/>
  <c r="BK262" i="5"/>
  <c r="BK259" i="5"/>
  <c r="J255" i="5"/>
  <c r="J252" i="5"/>
  <c r="J248" i="5"/>
  <c r="J244" i="5"/>
  <c r="J243" i="5"/>
  <c r="BK240" i="5"/>
  <c r="BK237" i="5"/>
  <c r="J235" i="5"/>
  <c r="J232" i="5"/>
  <c r="BK231" i="5"/>
  <c r="J229" i="5"/>
  <c r="J227" i="5"/>
  <c r="BK225" i="5"/>
  <c r="J222" i="5"/>
  <c r="J220" i="5"/>
  <c r="J218" i="5"/>
  <c r="J217" i="5"/>
  <c r="J215" i="5"/>
  <c r="J213" i="5"/>
  <c r="BK209" i="5"/>
  <c r="J203" i="5"/>
  <c r="BK196" i="5"/>
  <c r="BK191" i="5"/>
  <c r="BK189" i="5"/>
  <c r="J183" i="5"/>
  <c r="J176" i="5"/>
  <c r="BK173" i="5"/>
  <c r="J170" i="5"/>
  <c r="BK164" i="5"/>
  <c r="BK158" i="5"/>
  <c r="BK155" i="5"/>
  <c r="BK149" i="5"/>
  <c r="BK139" i="5"/>
  <c r="BK135" i="5"/>
  <c r="BK262" i="6"/>
  <c r="J259" i="6"/>
  <c r="J256" i="6"/>
  <c r="J251" i="6"/>
  <c r="J246" i="6"/>
  <c r="BK240" i="6"/>
  <c r="BK236" i="6"/>
  <c r="J233" i="6"/>
  <c r="BK230" i="6"/>
  <c r="J226" i="6"/>
  <c r="J223" i="6"/>
  <c r="BK219" i="6"/>
  <c r="BK216" i="6"/>
  <c r="BK213" i="6"/>
  <c r="BK210" i="6"/>
  <c r="J204" i="6"/>
  <c r="BK199" i="6"/>
  <c r="BK194" i="6"/>
  <c r="BK187" i="6"/>
  <c r="BK184" i="6"/>
  <c r="J181" i="6"/>
  <c r="BK176" i="6"/>
  <c r="J173" i="6"/>
  <c r="J169" i="6"/>
  <c r="J164" i="6"/>
  <c r="J161" i="6"/>
  <c r="J158" i="6"/>
  <c r="BK153" i="6"/>
  <c r="BK148" i="6"/>
  <c r="J145" i="6"/>
  <c r="BK141" i="6"/>
  <c r="J137" i="6"/>
  <c r="J134" i="6"/>
  <c r="J260" i="6"/>
  <c r="J258" i="6"/>
  <c r="BK254" i="6"/>
  <c r="BK248" i="6"/>
  <c r="BK244" i="6"/>
  <c r="J238" i="6"/>
  <c r="J235" i="6"/>
  <c r="J232" i="6"/>
  <c r="J227" i="6"/>
  <c r="BK225" i="6"/>
  <c r="BK221" i="6"/>
  <c r="BK217" i="6"/>
  <c r="J214" i="6"/>
  <c r="BK211" i="6"/>
  <c r="J206" i="6"/>
  <c r="J202" i="6"/>
  <c r="J197" i="6"/>
  <c r="J187" i="6"/>
  <c r="J185" i="6"/>
  <c r="J183" i="6"/>
  <c r="J179" i="6"/>
  <c r="J175" i="6"/>
  <c r="BK171" i="6"/>
  <c r="J166" i="6"/>
  <c r="BK162" i="6"/>
  <c r="BK159" i="6"/>
  <c r="J156" i="6"/>
  <c r="BK150" i="6"/>
  <c r="BK146" i="6"/>
  <c r="BK143" i="6"/>
  <c r="BK139" i="6"/>
  <c r="J136" i="6"/>
  <c r="J157" i="7"/>
  <c r="J152" i="7"/>
  <c r="BK147" i="7"/>
  <c r="BK141" i="7"/>
  <c r="BK137" i="7"/>
  <c r="J134" i="7"/>
  <c r="BK132" i="7"/>
  <c r="BK129" i="7"/>
  <c r="BK125" i="7"/>
  <c r="J154" i="7"/>
  <c r="J150" i="7"/>
  <c r="J144" i="7"/>
  <c r="BK139" i="7"/>
  <c r="J135" i="7"/>
  <c r="J133" i="7"/>
  <c r="BK130" i="7"/>
  <c r="J127" i="7"/>
  <c r="J137" i="8"/>
  <c r="BK134" i="8"/>
  <c r="BK132" i="8"/>
  <c r="BK130" i="8"/>
  <c r="BK128" i="8"/>
  <c r="BK126" i="8"/>
  <c r="BK124" i="8"/>
  <c r="J121" i="8"/>
  <c r="J119" i="8"/>
  <c r="J138" i="8"/>
  <c r="J135" i="8"/>
  <c r="J133" i="8"/>
  <c r="BK131" i="8"/>
  <c r="BK129" i="8"/>
  <c r="BK127" i="8"/>
  <c r="J125" i="8"/>
  <c r="J123" i="8"/>
  <c r="BK121" i="8"/>
  <c r="P129" i="2" l="1"/>
  <c r="T129" i="2"/>
  <c r="T122" i="2"/>
  <c r="T121" i="2" s="1"/>
  <c r="P136" i="2"/>
  <c r="P122" i="2" s="1"/>
  <c r="P121" i="2" s="1"/>
  <c r="AU95" i="1" s="1"/>
  <c r="R136" i="2"/>
  <c r="P133" i="3"/>
  <c r="R133" i="3"/>
  <c r="BK154" i="3"/>
  <c r="J154" i="3" s="1"/>
  <c r="J101" i="3" s="1"/>
  <c r="P154" i="3"/>
  <c r="R154" i="3"/>
  <c r="T154" i="3"/>
  <c r="BK178" i="3"/>
  <c r="J178" i="3" s="1"/>
  <c r="J102" i="3" s="1"/>
  <c r="P178" i="3"/>
  <c r="R178" i="3"/>
  <c r="T178" i="3"/>
  <c r="BK199" i="3"/>
  <c r="J199" i="3" s="1"/>
  <c r="J103" i="3" s="1"/>
  <c r="P199" i="3"/>
  <c r="R199" i="3"/>
  <c r="T199" i="3"/>
  <c r="BK206" i="3"/>
  <c r="J206" i="3" s="1"/>
  <c r="J104" i="3" s="1"/>
  <c r="P206" i="3"/>
  <c r="R206" i="3"/>
  <c r="T206" i="3"/>
  <c r="BK230" i="3"/>
  <c r="J230" i="3" s="1"/>
  <c r="J105" i="3" s="1"/>
  <c r="P230" i="3"/>
  <c r="R230" i="3"/>
  <c r="T230" i="3"/>
  <c r="BK238" i="3"/>
  <c r="J238" i="3" s="1"/>
  <c r="J108" i="3" s="1"/>
  <c r="P238" i="3"/>
  <c r="R238" i="3"/>
  <c r="T238" i="3"/>
  <c r="BK245" i="3"/>
  <c r="J245" i="3" s="1"/>
  <c r="J109" i="3" s="1"/>
  <c r="P245" i="3"/>
  <c r="R245" i="3"/>
  <c r="T245" i="3"/>
  <c r="BK123" i="4"/>
  <c r="J123" i="4" s="1"/>
  <c r="J98" i="4" s="1"/>
  <c r="P123" i="4"/>
  <c r="R123" i="4"/>
  <c r="T123" i="4"/>
  <c r="BK132" i="4"/>
  <c r="J132" i="4" s="1"/>
  <c r="J100" i="4" s="1"/>
  <c r="P132" i="4"/>
  <c r="R132" i="4"/>
  <c r="T132" i="4"/>
  <c r="BK170" i="4"/>
  <c r="J170" i="4" s="1"/>
  <c r="J101" i="4" s="1"/>
  <c r="P170" i="4"/>
  <c r="R170" i="4"/>
  <c r="T170" i="4"/>
  <c r="BK132" i="5"/>
  <c r="J132" i="5" s="1"/>
  <c r="J100" i="5" s="1"/>
  <c r="R132" i="5"/>
  <c r="BK201" i="5"/>
  <c r="J201" i="5" s="1"/>
  <c r="J103" i="5" s="1"/>
  <c r="R201" i="5"/>
  <c r="BK253" i="5"/>
  <c r="J253" i="5" s="1"/>
  <c r="J104" i="5" s="1"/>
  <c r="R253" i="5"/>
  <c r="P258" i="5"/>
  <c r="T258" i="5"/>
  <c r="BK266" i="5"/>
  <c r="J266" i="5" s="1"/>
  <c r="J108" i="5" s="1"/>
  <c r="T266" i="5"/>
  <c r="T265" i="5"/>
  <c r="BK133" i="6"/>
  <c r="J133" i="6" s="1"/>
  <c r="J100" i="6" s="1"/>
  <c r="T133" i="6"/>
  <c r="BK180" i="6"/>
  <c r="J180" i="6"/>
  <c r="J102" i="6" s="1"/>
  <c r="R180" i="6"/>
  <c r="BK193" i="6"/>
  <c r="J193" i="6" s="1"/>
  <c r="J103" i="6" s="1"/>
  <c r="R193" i="6"/>
  <c r="P209" i="6"/>
  <c r="T209" i="6"/>
  <c r="P218" i="6"/>
  <c r="R218" i="6"/>
  <c r="P231" i="6"/>
  <c r="T231" i="6"/>
  <c r="BK243" i="6"/>
  <c r="J243" i="6"/>
  <c r="J109" i="6" s="1"/>
  <c r="T243" i="6"/>
  <c r="T242" i="6" s="1"/>
  <c r="P124" i="7"/>
  <c r="T124" i="7"/>
  <c r="P140" i="7"/>
  <c r="T140" i="7"/>
  <c r="P149" i="7"/>
  <c r="R149" i="7"/>
  <c r="BK118" i="8"/>
  <c r="J118" i="8" s="1"/>
  <c r="J97" i="8" s="1"/>
  <c r="R118" i="8"/>
  <c r="R117" i="8"/>
  <c r="BK129" i="2"/>
  <c r="J129" i="2"/>
  <c r="J99" i="2" s="1"/>
  <c r="R129" i="2"/>
  <c r="R122" i="2" s="1"/>
  <c r="R121" i="2" s="1"/>
  <c r="BK136" i="2"/>
  <c r="J136" i="2"/>
  <c r="J100" i="2" s="1"/>
  <c r="T136" i="2"/>
  <c r="BK133" i="3"/>
  <c r="J133" i="3" s="1"/>
  <c r="J100" i="3" s="1"/>
  <c r="T133" i="3"/>
  <c r="T132" i="3" s="1"/>
  <c r="P132" i="5"/>
  <c r="T132" i="5"/>
  <c r="P201" i="5"/>
  <c r="T201" i="5"/>
  <c r="P253" i="5"/>
  <c r="T253" i="5"/>
  <c r="BK258" i="5"/>
  <c r="J258" i="5" s="1"/>
  <c r="J106" i="5" s="1"/>
  <c r="R258" i="5"/>
  <c r="P266" i="5"/>
  <c r="P265" i="5" s="1"/>
  <c r="R266" i="5"/>
  <c r="R265" i="5" s="1"/>
  <c r="P133" i="6"/>
  <c r="R133" i="6"/>
  <c r="P180" i="6"/>
  <c r="T180" i="6"/>
  <c r="P193" i="6"/>
  <c r="T193" i="6"/>
  <c r="BK209" i="6"/>
  <c r="J209" i="6" s="1"/>
  <c r="J104" i="6" s="1"/>
  <c r="R209" i="6"/>
  <c r="BK218" i="6"/>
  <c r="J218" i="6" s="1"/>
  <c r="J105" i="6" s="1"/>
  <c r="T218" i="6"/>
  <c r="BK231" i="6"/>
  <c r="J231" i="6" s="1"/>
  <c r="J107" i="6" s="1"/>
  <c r="R231" i="6"/>
  <c r="P243" i="6"/>
  <c r="P242" i="6" s="1"/>
  <c r="R243" i="6"/>
  <c r="R242" i="6" s="1"/>
  <c r="BK124" i="7"/>
  <c r="J124" i="7" s="1"/>
  <c r="J98" i="7" s="1"/>
  <c r="R124" i="7"/>
  <c r="BK140" i="7"/>
  <c r="J140" i="7" s="1"/>
  <c r="J100" i="7" s="1"/>
  <c r="R140" i="7"/>
  <c r="BK149" i="7"/>
  <c r="J149" i="7" s="1"/>
  <c r="J101" i="7" s="1"/>
  <c r="T149" i="7"/>
  <c r="P118" i="8"/>
  <c r="P117" i="8" s="1"/>
  <c r="AU103" i="1" s="1"/>
  <c r="T118" i="8"/>
  <c r="T117" i="8"/>
  <c r="BK141" i="2"/>
  <c r="J141" i="2"/>
  <c r="J101" i="2" s="1"/>
  <c r="BK235" i="3"/>
  <c r="J235" i="3" s="1"/>
  <c r="J106" i="3" s="1"/>
  <c r="BK128" i="4"/>
  <c r="J128" i="4"/>
  <c r="J99" i="4" s="1"/>
  <c r="BK195" i="5"/>
  <c r="J195" i="5" s="1"/>
  <c r="J102" i="5" s="1"/>
  <c r="BK256" i="5"/>
  <c r="J256" i="5"/>
  <c r="J105" i="5" s="1"/>
  <c r="BK229" i="6"/>
  <c r="J229" i="6" s="1"/>
  <c r="J106" i="6" s="1"/>
  <c r="BK156" i="7"/>
  <c r="J156" i="7" s="1"/>
  <c r="J102" i="7" s="1"/>
  <c r="BK123" i="2"/>
  <c r="J123" i="2" s="1"/>
  <c r="J98" i="2" s="1"/>
  <c r="BK193" i="5"/>
  <c r="J193" i="5"/>
  <c r="J101" i="5" s="1"/>
  <c r="BK178" i="6"/>
  <c r="J178" i="6" s="1"/>
  <c r="J101" i="6" s="1"/>
  <c r="BK138" i="7"/>
  <c r="J138" i="7" s="1"/>
  <c r="J99" i="7" s="1"/>
  <c r="E85" i="8"/>
  <c r="J89" i="8"/>
  <c r="J92" i="8"/>
  <c r="F113" i="8"/>
  <c r="F114" i="8"/>
  <c r="BE120" i="8"/>
  <c r="BE121" i="8"/>
  <c r="BE123" i="8"/>
  <c r="BE126" i="8"/>
  <c r="BE128" i="8"/>
  <c r="BE130" i="8"/>
  <c r="BE132" i="8"/>
  <c r="BE135" i="8"/>
  <c r="BE137" i="8"/>
  <c r="BE119" i="8"/>
  <c r="BE122" i="8"/>
  <c r="BE124" i="8"/>
  <c r="BE125" i="8"/>
  <c r="BE127" i="8"/>
  <c r="BE129" i="8"/>
  <c r="BE131" i="8"/>
  <c r="BE133" i="8"/>
  <c r="BE134" i="8"/>
  <c r="BE138" i="8"/>
  <c r="BE139" i="8"/>
  <c r="J89" i="7"/>
  <c r="J91" i="7"/>
  <c r="J92" i="7"/>
  <c r="F118" i="7"/>
  <c r="F119" i="7"/>
  <c r="BE127" i="7"/>
  <c r="BE133" i="7"/>
  <c r="BE137" i="7"/>
  <c r="BE150" i="7"/>
  <c r="BE154" i="7"/>
  <c r="E85" i="7"/>
  <c r="BE125" i="7"/>
  <c r="BE129" i="7"/>
  <c r="BE130" i="7"/>
  <c r="BE132" i="7"/>
  <c r="BE134" i="7"/>
  <c r="BE135" i="7"/>
  <c r="BE139" i="7"/>
  <c r="BE141" i="7"/>
  <c r="BE144" i="7"/>
  <c r="BE147" i="7"/>
  <c r="BE152" i="7"/>
  <c r="BE157" i="7"/>
  <c r="E85" i="6"/>
  <c r="F93" i="6"/>
  <c r="F94" i="6"/>
  <c r="J125" i="6"/>
  <c r="J127" i="6"/>
  <c r="J128" i="6"/>
  <c r="BE136" i="6"/>
  <c r="BE139" i="6"/>
  <c r="BE141" i="6"/>
  <c r="BE143" i="6"/>
  <c r="BE146" i="6"/>
  <c r="BE148" i="6"/>
  <c r="BE150" i="6"/>
  <c r="BE158" i="6"/>
  <c r="BE161" i="6"/>
  <c r="BE164" i="6"/>
  <c r="BE169" i="6"/>
  <c r="BE173" i="6"/>
  <c r="BE179" i="6"/>
  <c r="BE181" i="6"/>
  <c r="BE184" i="6"/>
  <c r="BE187" i="6"/>
  <c r="BE202" i="6"/>
  <c r="BE210" i="6"/>
  <c r="BE214" i="6"/>
  <c r="BE217" i="6"/>
  <c r="BE219" i="6"/>
  <c r="BE221" i="6"/>
  <c r="BE225" i="6"/>
  <c r="BE230" i="6"/>
  <c r="BE232" i="6"/>
  <c r="BE236" i="6"/>
  <c r="BE240" i="6"/>
  <c r="BE248" i="6"/>
  <c r="BE254" i="6"/>
  <c r="BE258" i="6"/>
  <c r="BE134" i="6"/>
  <c r="BE137" i="6"/>
  <c r="BE145" i="6"/>
  <c r="BE153" i="6"/>
  <c r="BE156" i="6"/>
  <c r="BE159" i="6"/>
  <c r="BE162" i="6"/>
  <c r="BE166" i="6"/>
  <c r="BE171" i="6"/>
  <c r="BE175" i="6"/>
  <c r="BE176" i="6"/>
  <c r="BE183" i="6"/>
  <c r="BE185" i="6"/>
  <c r="BE190" i="6"/>
  <c r="BE194" i="6"/>
  <c r="BE197" i="6"/>
  <c r="BE199" i="6"/>
  <c r="BE204" i="6"/>
  <c r="BE206" i="6"/>
  <c r="BE211" i="6"/>
  <c r="BE213" i="6"/>
  <c r="BE216" i="6"/>
  <c r="BE223" i="6"/>
  <c r="BE226" i="6"/>
  <c r="BE227" i="6"/>
  <c r="BE233" i="6"/>
  <c r="BE235" i="6"/>
  <c r="BE238" i="6"/>
  <c r="BE244" i="6"/>
  <c r="BE246" i="6"/>
  <c r="BE251" i="6"/>
  <c r="BE256" i="6"/>
  <c r="BE259" i="6"/>
  <c r="BE260" i="6"/>
  <c r="BE262" i="6"/>
  <c r="F93" i="5"/>
  <c r="F94" i="5"/>
  <c r="E118" i="5"/>
  <c r="J124" i="5"/>
  <c r="J127" i="5"/>
  <c r="BE133" i="5"/>
  <c r="BE137" i="5"/>
  <c r="BE139" i="5"/>
  <c r="BE149" i="5"/>
  <c r="BE152" i="5"/>
  <c r="BE158" i="5"/>
  <c r="BE163" i="5"/>
  <c r="BE167" i="5"/>
  <c r="BE175" i="5"/>
  <c r="BE179" i="5"/>
  <c r="BE187" i="5"/>
  <c r="BE190" i="5"/>
  <c r="BE191" i="5"/>
  <c r="BE203" i="5"/>
  <c r="BE206" i="5"/>
  <c r="BE209" i="5"/>
  <c r="BE214" i="5"/>
  <c r="BE217" i="5"/>
  <c r="BE218" i="5"/>
  <c r="BE221" i="5"/>
  <c r="BE222" i="5"/>
  <c r="BE224" i="5"/>
  <c r="BE225" i="5"/>
  <c r="BE228" i="5"/>
  <c r="BE231" i="5"/>
  <c r="BE232" i="5"/>
  <c r="BE235" i="5"/>
  <c r="BE236" i="5"/>
  <c r="BE238" i="5"/>
  <c r="BE243" i="5"/>
  <c r="BE250" i="5"/>
  <c r="BE252" i="5"/>
  <c r="BE255" i="5"/>
  <c r="BE257" i="5"/>
  <c r="BE260" i="5"/>
  <c r="BE270" i="5"/>
  <c r="J93" i="5"/>
  <c r="BE135" i="5"/>
  <c r="BE144" i="5"/>
  <c r="BE155" i="5"/>
  <c r="BE164" i="5"/>
  <c r="BE170" i="5"/>
  <c r="BE171" i="5"/>
  <c r="BE173" i="5"/>
  <c r="BE176" i="5"/>
  <c r="BE183" i="5"/>
  <c r="BE189" i="5"/>
  <c r="BE194" i="5"/>
  <c r="BE196" i="5"/>
  <c r="BE202" i="5"/>
  <c r="BE207" i="5"/>
  <c r="BE211" i="5"/>
  <c r="BE213" i="5"/>
  <c r="BE215" i="5"/>
  <c r="BE216" i="5"/>
  <c r="BE219" i="5"/>
  <c r="BE220" i="5"/>
  <c r="BE223" i="5"/>
  <c r="BE226" i="5"/>
  <c r="BE227" i="5"/>
  <c r="BE229" i="5"/>
  <c r="BE230" i="5"/>
  <c r="BE233" i="5"/>
  <c r="BE234" i="5"/>
  <c r="BE237" i="5"/>
  <c r="BE240" i="5"/>
  <c r="BE242" i="5"/>
  <c r="BE244" i="5"/>
  <c r="BE246" i="5"/>
  <c r="BE248" i="5"/>
  <c r="BE254" i="5"/>
  <c r="BE259" i="5"/>
  <c r="BE262" i="5"/>
  <c r="BE263" i="5"/>
  <c r="BE267" i="5"/>
  <c r="BE272" i="5"/>
  <c r="E85" i="4"/>
  <c r="F91" i="4"/>
  <c r="F92" i="4"/>
  <c r="BE124" i="4"/>
  <c r="BE129" i="4"/>
  <c r="BE133" i="4"/>
  <c r="BE138" i="4"/>
  <c r="BE154" i="4"/>
  <c r="BE159" i="4"/>
  <c r="BE161" i="4"/>
  <c r="BE163" i="4"/>
  <c r="BE165" i="4"/>
  <c r="J89" i="4"/>
  <c r="J91" i="4"/>
  <c r="J92" i="4"/>
  <c r="BE127" i="4"/>
  <c r="BE135" i="4"/>
  <c r="BE142" i="4"/>
  <c r="BE148" i="4"/>
  <c r="BE151" i="4"/>
  <c r="BE152" i="4"/>
  <c r="BE157" i="4"/>
  <c r="BE167" i="4"/>
  <c r="BE171" i="4"/>
  <c r="BE172" i="4"/>
  <c r="BE174" i="4"/>
  <c r="J91" i="3"/>
  <c r="J93" i="3"/>
  <c r="F94" i="3"/>
  <c r="E119" i="3"/>
  <c r="J128" i="3"/>
  <c r="BE136" i="3"/>
  <c r="BE145" i="3"/>
  <c r="BE151" i="3"/>
  <c r="BE155" i="3"/>
  <c r="BE157" i="3"/>
  <c r="BE160" i="3"/>
  <c r="BE162" i="3"/>
  <c r="BE170" i="3"/>
  <c r="BE190" i="3"/>
  <c r="BE196" i="3"/>
  <c r="BE200" i="3"/>
  <c r="BE204" i="3"/>
  <c r="BE209" i="3"/>
  <c r="BE219" i="3"/>
  <c r="BE220" i="3"/>
  <c r="BE222" i="3"/>
  <c r="BE224" i="3"/>
  <c r="BE232" i="3"/>
  <c r="BE236" i="3"/>
  <c r="BE239" i="3"/>
  <c r="BE244" i="3"/>
  <c r="BE246" i="3"/>
  <c r="F93" i="3"/>
  <c r="BE134" i="3"/>
  <c r="BE138" i="3"/>
  <c r="BE143" i="3"/>
  <c r="BE146" i="3"/>
  <c r="BE148" i="3"/>
  <c r="BE149" i="3"/>
  <c r="BE153" i="3"/>
  <c r="BE165" i="3"/>
  <c r="BE169" i="3"/>
  <c r="BE174" i="3"/>
  <c r="BE177" i="3"/>
  <c r="BE179" i="3"/>
  <c r="BE195" i="3"/>
  <c r="BE207" i="3"/>
  <c r="BE214" i="3"/>
  <c r="BE221" i="3"/>
  <c r="BE223" i="3"/>
  <c r="BE227" i="3"/>
  <c r="BE231" i="3"/>
  <c r="BE234" i="3"/>
  <c r="BE242" i="3"/>
  <c r="BE249" i="3"/>
  <c r="BE251" i="3"/>
  <c r="E85" i="2"/>
  <c r="J89" i="2"/>
  <c r="F91" i="2"/>
  <c r="J91" i="2"/>
  <c r="F92" i="2"/>
  <c r="BE124" i="2"/>
  <c r="BE130" i="2"/>
  <c r="BE135" i="2"/>
  <c r="BE137" i="2"/>
  <c r="BE138" i="2"/>
  <c r="BE140" i="2"/>
  <c r="BE142" i="2"/>
  <c r="J92" i="2"/>
  <c r="F34" i="2"/>
  <c r="BA95" i="1" s="1"/>
  <c r="F37" i="2"/>
  <c r="BD95" i="1" s="1"/>
  <c r="F35" i="2"/>
  <c r="BB95" i="1" s="1"/>
  <c r="F36" i="2"/>
  <c r="BC95" i="1" s="1"/>
  <c r="J34" i="2"/>
  <c r="AW95" i="1" s="1"/>
  <c r="AS94" i="1"/>
  <c r="F36" i="3"/>
  <c r="BA97" i="1"/>
  <c r="BA96" i="1" s="1"/>
  <c r="AW96" i="1" s="1"/>
  <c r="F39" i="3"/>
  <c r="BD97" i="1" s="1"/>
  <c r="BD96" i="1" s="1"/>
  <c r="F37" i="3"/>
  <c r="BB97" i="1" s="1"/>
  <c r="BB96" i="1" s="1"/>
  <c r="AX96" i="1" s="1"/>
  <c r="J36" i="3"/>
  <c r="AW97" i="1" s="1"/>
  <c r="F38" i="3"/>
  <c r="BC97" i="1" s="1"/>
  <c r="BC96" i="1" s="1"/>
  <c r="AY96" i="1" s="1"/>
  <c r="F34" i="4"/>
  <c r="BA98" i="1" s="1"/>
  <c r="F37" i="4"/>
  <c r="BD98" i="1" s="1"/>
  <c r="F36" i="4"/>
  <c r="BC98" i="1" s="1"/>
  <c r="F35" i="4"/>
  <c r="BB98" i="1" s="1"/>
  <c r="J34" i="4"/>
  <c r="AW98" i="1" s="1"/>
  <c r="F36" i="5"/>
  <c r="BA100" i="1" s="1"/>
  <c r="F38" i="5"/>
  <c r="BC100" i="1" s="1"/>
  <c r="J36" i="5"/>
  <c r="AW100" i="1" s="1"/>
  <c r="F39" i="5"/>
  <c r="BD100" i="1" s="1"/>
  <c r="F37" i="5"/>
  <c r="BB100" i="1" s="1"/>
  <c r="F36" i="6"/>
  <c r="BA101" i="1" s="1"/>
  <c r="F38" i="6"/>
  <c r="BC101" i="1" s="1"/>
  <c r="F37" i="6"/>
  <c r="BB101" i="1" s="1"/>
  <c r="J36" i="6"/>
  <c r="AW101" i="1" s="1"/>
  <c r="F39" i="6"/>
  <c r="BD101" i="1" s="1"/>
  <c r="J34" i="7"/>
  <c r="AW102" i="1"/>
  <c r="F34" i="7"/>
  <c r="BA102" i="1" s="1"/>
  <c r="F37" i="7"/>
  <c r="BD102" i="1" s="1"/>
  <c r="F36" i="7"/>
  <c r="BC102" i="1" s="1"/>
  <c r="F35" i="7"/>
  <c r="BB102" i="1" s="1"/>
  <c r="F34" i="8"/>
  <c r="BA103" i="1" s="1"/>
  <c r="F37" i="8"/>
  <c r="BD103" i="1" s="1"/>
  <c r="J34" i="8"/>
  <c r="AW103" i="1" s="1"/>
  <c r="F35" i="8"/>
  <c r="BB103" i="1" s="1"/>
  <c r="F36" i="8"/>
  <c r="BC103" i="1" s="1"/>
  <c r="R123" i="7" l="1"/>
  <c r="R122" i="7"/>
  <c r="R132" i="6"/>
  <c r="R131" i="6"/>
  <c r="P132" i="6"/>
  <c r="P131" i="6"/>
  <c r="AU101" i="1" s="1"/>
  <c r="T131" i="5"/>
  <c r="T130" i="5"/>
  <c r="P131" i="5"/>
  <c r="P130" i="5"/>
  <c r="AU100" i="1"/>
  <c r="T123" i="7"/>
  <c r="T122" i="7"/>
  <c r="P123" i="7"/>
  <c r="P122" i="7"/>
  <c r="AU102" i="1"/>
  <c r="T132" i="6"/>
  <c r="T131" i="6" s="1"/>
  <c r="R131" i="5"/>
  <c r="R130" i="5"/>
  <c r="T122" i="4"/>
  <c r="T121" i="4"/>
  <c r="R122" i="4"/>
  <c r="R121" i="4" s="1"/>
  <c r="P122" i="4"/>
  <c r="P121" i="4"/>
  <c r="AU98" i="1"/>
  <c r="T237" i="3"/>
  <c r="T131" i="3"/>
  <c r="R237" i="3"/>
  <c r="P237" i="3"/>
  <c r="R132" i="3"/>
  <c r="R131" i="3"/>
  <c r="P132" i="3"/>
  <c r="P131" i="3"/>
  <c r="AU97" i="1" s="1"/>
  <c r="AU96" i="1" s="1"/>
  <c r="BK122" i="2"/>
  <c r="J122" i="2"/>
  <c r="J97" i="2" s="1"/>
  <c r="BK132" i="3"/>
  <c r="J132" i="3"/>
  <c r="J99" i="3" s="1"/>
  <c r="BK237" i="3"/>
  <c r="J237" i="3"/>
  <c r="J107" i="3"/>
  <c r="BK122" i="4"/>
  <c r="J122" i="4" s="1"/>
  <c r="J97" i="4" s="1"/>
  <c r="BK131" i="5"/>
  <c r="J131" i="5"/>
  <c r="J99" i="5" s="1"/>
  <c r="BK265" i="5"/>
  <c r="J265" i="5"/>
  <c r="J107" i="5" s="1"/>
  <c r="BK123" i="7"/>
  <c r="J123" i="7" s="1"/>
  <c r="J97" i="7" s="1"/>
  <c r="BK117" i="8"/>
  <c r="J117" i="8" s="1"/>
  <c r="J30" i="8" s="1"/>
  <c r="AG103" i="1" s="1"/>
  <c r="BK132" i="6"/>
  <c r="J132" i="6"/>
  <c r="J99" i="6"/>
  <c r="BK242" i="6"/>
  <c r="J242" i="6"/>
  <c r="J108" i="6" s="1"/>
  <c r="J33" i="2"/>
  <c r="AV95" i="1" s="1"/>
  <c r="AT95" i="1" s="1"/>
  <c r="F33" i="2"/>
  <c r="AZ95" i="1" s="1"/>
  <c r="J35" i="3"/>
  <c r="AV97" i="1" s="1"/>
  <c r="AT97" i="1" s="1"/>
  <c r="F35" i="3"/>
  <c r="AZ97" i="1" s="1"/>
  <c r="AZ96" i="1" s="1"/>
  <c r="AV96" i="1" s="1"/>
  <c r="AT96" i="1" s="1"/>
  <c r="F33" i="4"/>
  <c r="AZ98" i="1"/>
  <c r="J33" i="4"/>
  <c r="AV98" i="1"/>
  <c r="AT98" i="1"/>
  <c r="F35" i="5"/>
  <c r="AZ100" i="1" s="1"/>
  <c r="J35" i="5"/>
  <c r="AV100" i="1" s="1"/>
  <c r="AT100" i="1" s="1"/>
  <c r="BC99" i="1"/>
  <c r="AY99" i="1" s="1"/>
  <c r="BB99" i="1"/>
  <c r="AX99" i="1"/>
  <c r="BA99" i="1"/>
  <c r="AW99" i="1" s="1"/>
  <c r="F35" i="6"/>
  <c r="AZ101" i="1" s="1"/>
  <c r="BD99" i="1"/>
  <c r="J35" i="6"/>
  <c r="AV101" i="1" s="1"/>
  <c r="AT101" i="1" s="1"/>
  <c r="J33" i="7"/>
  <c r="AV102" i="1"/>
  <c r="AT102" i="1"/>
  <c r="F33" i="7"/>
  <c r="AZ102" i="1" s="1"/>
  <c r="F33" i="8"/>
  <c r="AZ103" i="1"/>
  <c r="J33" i="8"/>
  <c r="AV103" i="1" s="1"/>
  <c r="AT103" i="1" s="1"/>
  <c r="AN103" i="1" l="1"/>
  <c r="C15" i="9"/>
  <c r="BK131" i="3"/>
  <c r="J131" i="3"/>
  <c r="J98" i="3" s="1"/>
  <c r="BK121" i="4"/>
  <c r="J121" i="4"/>
  <c r="J96" i="4"/>
  <c r="BK130" i="5"/>
  <c r="J130" i="5" s="1"/>
  <c r="J98" i="5" s="1"/>
  <c r="BK131" i="6"/>
  <c r="J131" i="6"/>
  <c r="J98" i="6"/>
  <c r="BK122" i="7"/>
  <c r="J122" i="7"/>
  <c r="J30" i="7" s="1"/>
  <c r="AG102" i="1" s="1"/>
  <c r="C14" i="9" s="1"/>
  <c r="J96" i="8"/>
  <c r="BK121" i="2"/>
  <c r="J121" i="2"/>
  <c r="J96" i="2"/>
  <c r="J39" i="8"/>
  <c r="AU99" i="1"/>
  <c r="AZ99" i="1"/>
  <c r="AV99" i="1"/>
  <c r="AT99" i="1" s="1"/>
  <c r="BB94" i="1"/>
  <c r="W31" i="1" s="1"/>
  <c r="BD94" i="1"/>
  <c r="W33" i="1" s="1"/>
  <c r="BC94" i="1"/>
  <c r="W32" i="1" s="1"/>
  <c r="BA94" i="1"/>
  <c r="W30" i="1" s="1"/>
  <c r="J39" i="7" l="1"/>
  <c r="J96" i="7"/>
  <c r="AN102" i="1"/>
  <c r="AU94" i="1"/>
  <c r="J30" i="2"/>
  <c r="AG95" i="1" s="1"/>
  <c r="C9" i="9" s="1"/>
  <c r="J32" i="3"/>
  <c r="AG97" i="1"/>
  <c r="AG96" i="1" s="1"/>
  <c r="J32" i="5"/>
  <c r="AG100" i="1"/>
  <c r="J30" i="4"/>
  <c r="AG98" i="1"/>
  <c r="C11" i="9" s="1"/>
  <c r="J32" i="6"/>
  <c r="AG101" i="1"/>
  <c r="AZ94" i="1"/>
  <c r="W29" i="1" s="1"/>
  <c r="AW94" i="1"/>
  <c r="AK30" i="1" s="1"/>
  <c r="AY94" i="1"/>
  <c r="AX94" i="1"/>
  <c r="AN96" i="1" l="1"/>
  <c r="C10" i="9"/>
  <c r="J41" i="3"/>
  <c r="J39" i="4"/>
  <c r="J41" i="5"/>
  <c r="J41" i="6"/>
  <c r="J39" i="2"/>
  <c r="AN95" i="1"/>
  <c r="AN97" i="1"/>
  <c r="AN98" i="1"/>
  <c r="AN100" i="1"/>
  <c r="AN101" i="1"/>
  <c r="AG99" i="1"/>
  <c r="C13" i="9" s="1"/>
  <c r="AV94" i="1"/>
  <c r="AK29" i="1" s="1"/>
  <c r="C18" i="9" l="1"/>
  <c r="C31" i="9" s="1"/>
  <c r="AN99" i="1"/>
  <c r="AG94" i="1"/>
  <c r="AK26" i="1" s="1"/>
  <c r="AK35" i="1" s="1"/>
  <c r="AT94" i="1"/>
  <c r="AN94" i="1" l="1"/>
</calcChain>
</file>

<file path=xl/sharedStrings.xml><?xml version="1.0" encoding="utf-8"?>
<sst xmlns="http://schemas.openxmlformats.org/spreadsheetml/2006/main" count="10492" uniqueCount="2041">
  <si>
    <t>Export Komplet</t>
  </si>
  <si>
    <t/>
  </si>
  <si>
    <t>2.0</t>
  </si>
  <si>
    <t>False</t>
  </si>
  <si>
    <t>{f7f69a4f-20fa-441a-94ec-11f59af87f9a}</t>
  </si>
  <si>
    <t>&gt;&gt;  skryté sloupce  &lt;&lt;</t>
  </si>
  <si>
    <t>0,01</t>
  </si>
  <si>
    <t>21</t>
  </si>
  <si>
    <t>15</t>
  </si>
  <si>
    <t>REKAPITULACE STAVBY</t>
  </si>
  <si>
    <t>v ---  níže se nacházejí doplnkové a pomocné údaje k sestavám  --- v</t>
  </si>
  <si>
    <t>0,001</t>
  </si>
  <si>
    <t>Kód:</t>
  </si>
  <si>
    <t>1521-II</t>
  </si>
  <si>
    <t>Stavba:</t>
  </si>
  <si>
    <t>Modernizace ČOV Dvůr Králové nad Labem - II. etapa</t>
  </si>
  <si>
    <t>KSO:</t>
  </si>
  <si>
    <t>CC-CZ:</t>
  </si>
  <si>
    <t>Místo:</t>
  </si>
  <si>
    <t>Dvůr Králové nad Labem</t>
  </si>
  <si>
    <t>Datum:</t>
  </si>
  <si>
    <t>7. 7. 2022</t>
  </si>
  <si>
    <t>Zadavatel:</t>
  </si>
  <si>
    <t>IČ:</t>
  </si>
  <si>
    <t xml:space="preserve"> </t>
  </si>
  <si>
    <t>DIČ:</t>
  </si>
  <si>
    <t>Zhotovitel:</t>
  </si>
  <si>
    <t>Projektant:</t>
  </si>
  <si>
    <t>True</t>
  </si>
  <si>
    <t>Zpracovatel:</t>
  </si>
  <si>
    <t>VIS s.r.o. Hradec Králové, Dita Paštová</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</si>
  <si>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</si>
  <si>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</si>
  <si>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</si>
  <si>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</si>
  <si>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</si>
  <si>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</si>
  <si>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</si>
  <si>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</si>
  <si>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</si>
  <si>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</si>
  <si>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</si>
  <si>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</si>
  <si>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</si>
  <si>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</si>
  <si>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</si>
  <si>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</si>
  <si>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</si>
  <si>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</si>
  <si>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</si>
  <si>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Zhotovitel</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</si>
  <si>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</si>
  <si>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</si>
  <si>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</si>
  <si>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</si>
  <si>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</si>
  <si>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</si>
  <si>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</si>
  <si>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</si>
  <si>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</si>
  <si>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</si>
  <si>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</si>
  <si>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</si>
  <si>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</si>
  <si>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</si>
  <si>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</si>
  <si>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</si>
  <si>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</si>
  <si>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</si>
  <si>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</si>
  <si>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</si>
  <si>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</si>
  <si>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</si>
  <si>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</si>
  <si>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</si>
  <si>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</si>
  <si>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</si>
  <si>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SO_01</t>
  </si>
  <si>
    <t>Vstupní čerpací stanice</t>
  </si>
  <si>
    <t>STA</t>
  </si>
  <si>
    <t>1</t>
  </si>
  <si>
    <t>{d5d8f73f-6789-4502-9178-e48853fd6679}</t>
  </si>
  <si>
    <t>2</t>
  </si>
  <si>
    <t>SO_02</t>
  </si>
  <si>
    <t>Hrubé předčištění</t>
  </si>
  <si>
    <t>{a3c85593-38aa-4cbe-9b57-47dc572aec3f}</t>
  </si>
  <si>
    <t>SO_02.2</t>
  </si>
  <si>
    <t>Rozdělovací objekt</t>
  </si>
  <si>
    <t>Soupis</t>
  </si>
  <si>
    <t>{e2e280d0-e43b-475e-9b40-16deeb5de9cf}</t>
  </si>
  <si>
    <t>SO_03</t>
  </si>
  <si>
    <t>Biologická linka</t>
  </si>
  <si>
    <t>{62043184-70cf-41d7-91f8-c77937d2aac6}</t>
  </si>
  <si>
    <t>SO_05</t>
  </si>
  <si>
    <t>Propojovací potrubí</t>
  </si>
  <si>
    <t>{b4fbf1e8-e56a-44cf-b999-abf768e01242}</t>
  </si>
  <si>
    <t>SO_05.1</t>
  </si>
  <si>
    <t>{c0a62ad2-055a-481a-922c-98efe0777dd8}</t>
  </si>
  <si>
    <t>SO_05.2</t>
  </si>
  <si>
    <t>Energokanál pro kabelové propoje</t>
  </si>
  <si>
    <t>{d59742e9-8489-4417-9dc7-574f2004abf7}</t>
  </si>
  <si>
    <t>SO_06</t>
  </si>
  <si>
    <t>Zpevněné plochy ČOV</t>
  </si>
  <si>
    <t>{7d666b55-495a-4832-ac37-d0cbfa313481}</t>
  </si>
  <si>
    <t>VRN</t>
  </si>
  <si>
    <t>Vedlejší rozpočtové náklady</t>
  </si>
  <si>
    <t>{bdfe1be6-5a90-4069-8ac8-b6bce80e48bf}</t>
  </si>
  <si>
    <t>KRYCÍ LIST SOUPISU PRACÍ</t>
  </si>
  <si>
    <t>Objekt:</t>
  </si>
  <si>
    <t>SO_01 - Vstupní čerpací stanice</t>
  </si>
  <si>
    <t>REKAPITULACE ČLENĚNÍ SOUPISU PRACÍ</t>
  </si>
  <si>
    <t>Kód dílu - Popis</t>
  </si>
  <si>
    <t>Cena celkem [CZK]</t>
  </si>
  <si>
    <t>Náklady ze soupisu prací</t>
  </si>
  <si>
    <t>-1</t>
  </si>
  <si>
    <t>HSV - Práce a dodávky HSV</t>
  </si>
  <si>
    <t xml:space="preserve">    2 - Zakládání</t>
  </si>
  <si>
    <t xml:space="preserve">    9 - Ostatní konstrukce a práce, bourání</t>
  </si>
  <si>
    <t xml:space="preserve">    997 -  Přesun sutě</t>
  </si>
  <si>
    <t xml:space="preserve">    998 - Přesun hmot</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</si>
  <si>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</si>
  <si>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</si>
  <si>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</si>
  <si>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</si>
  <si>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</si>
  <si>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</si>
  <si>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</si>
  <si>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</si>
  <si>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</si>
  <si>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</si>
  <si>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</si>
  <si>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</si>
  <si>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</si>
  <si>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</si>
  <si>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</si>
  <si>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</si>
  <si>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Zakládání</t>
  </si>
  <si>
    <t>K</t>
  </si>
  <si>
    <t>275321611.1</t>
  </si>
  <si>
    <t>Spádový konstrukční beton C 30/37 XF2 XA2</t>
  </si>
  <si>
    <t>m3</t>
  </si>
  <si>
    <t>4</t>
  </si>
  <si>
    <t>2050694830</t>
  </si>
  <si>
    <t>P</t>
  </si>
  <si>
    <t>Poznámka k položce:_x000D_
podrobnosti viz př.č. D.1.1.1-01</t>
  </si>
  <si>
    <t>VV</t>
  </si>
  <si>
    <t>"spádový beton"</t>
  </si>
  <si>
    <t>0,56*2,1+0,86*2,1+(0,45*0,74*1)/2</t>
  </si>
  <si>
    <t>3,149*2 'Přepočtené koeficientem množství</t>
  </si>
  <si>
    <t>9</t>
  </si>
  <si>
    <t>Ostatní konstrukce a práce, bourání</t>
  </si>
  <si>
    <t>985121122</t>
  </si>
  <si>
    <t>Tryskání degradovaného betonu stěn a rubu kleneb vodou pod tlakem přes 300 do 1250 barů</t>
  </si>
  <si>
    <t>m2</t>
  </si>
  <si>
    <t>-463962827</t>
  </si>
  <si>
    <t>"dno" 2,1*4</t>
  </si>
  <si>
    <t>"stěny" (2*2,1+2*4)*0,74</t>
  </si>
  <si>
    <t>Součet</t>
  </si>
  <si>
    <t>17,428*2 'Přepočtené koeficientem množství</t>
  </si>
  <si>
    <t>3</t>
  </si>
  <si>
    <t>R - 01.9.1</t>
  </si>
  <si>
    <t>Přeložka kanalizačního potrubí DN 200 včetně zemních prací a úprav povrchů, D+M</t>
  </si>
  <si>
    <t>m</t>
  </si>
  <si>
    <t>483585336</t>
  </si>
  <si>
    <t>997</t>
  </si>
  <si>
    <t xml:space="preserve"> Přesun sutě</t>
  </si>
  <si>
    <t>997221551</t>
  </si>
  <si>
    <t>Vodorovná doprava suti ze sypkých materiálů do 1 km</t>
  </si>
  <si>
    <t>t</t>
  </si>
  <si>
    <t>-1135994085</t>
  </si>
  <si>
    <t>5</t>
  </si>
  <si>
    <t>997221559</t>
  </si>
  <si>
    <t>Příplatek ZKD 1 km u vodorovné dopravy suti ze sypkých materiálů</t>
  </si>
  <si>
    <t>1831501624</t>
  </si>
  <si>
    <t>2,44*9 'Přepočtené koeficientem množství</t>
  </si>
  <si>
    <t>6</t>
  </si>
  <si>
    <t>997221615</t>
  </si>
  <si>
    <t>Poplatek za uložení na skládce (skládkovné) stavebního odpadu betonového kód odpadu 17 01 01</t>
  </si>
  <si>
    <t>-943006421</t>
  </si>
  <si>
    <t>998</t>
  </si>
  <si>
    <t>Přesun hmot</t>
  </si>
  <si>
    <t>7</t>
  </si>
  <si>
    <t>998012021.1</t>
  </si>
  <si>
    <t>Přesun hmot pro základový blok</t>
  </si>
  <si>
    <t>-1013477952</t>
  </si>
  <si>
    <t>SO_02 - Hrubé předčištění</t>
  </si>
  <si>
    <t>Soupis:</t>
  </si>
  <si>
    <t>SO_02.2 - Rozdělovací objekt</t>
  </si>
  <si>
    <t xml:space="preserve">    1 - Zemní práce</t>
  </si>
  <si>
    <t xml:space="preserve">    3 - Svislé a kompletní konstrukce</t>
  </si>
  <si>
    <t xml:space="preserve">    6 - Úpravy povrchů, podlahy a osazování výplní</t>
  </si>
  <si>
    <t xml:space="preserve">    997 - Přesun sutě</t>
  </si>
  <si>
    <t>PSV - Práce a dodávky PSV</t>
  </si>
  <si>
    <t xml:space="preserve">    711 - Izolace proti vodě, vlhkosti a plynům</t>
  </si>
  <si>
    <t xml:space="preserve">    767 - Konstrukce zámečnické</t>
  </si>
  <si>
    <t>Zemní práce</t>
  </si>
  <si>
    <t>121151103</t>
  </si>
  <si>
    <t>Sejmutí ornice plochy do 100 m2 tl vrstvy do 200 mm strojně</t>
  </si>
  <si>
    <t>-1218595630</t>
  </si>
  <si>
    <t>4*4,5</t>
  </si>
  <si>
    <t>122251102</t>
  </si>
  <si>
    <t>Odkopávky a prokopávky nezapažené v hornině třídy těžitelnosti I skupiny 3 objem do 50 m3 strojně</t>
  </si>
  <si>
    <t>1497214457</t>
  </si>
  <si>
    <t>5,9*7,3*0,7</t>
  </si>
  <si>
    <t>162751117</t>
  </si>
  <si>
    <t>Vodorovné přemístění přes 9 000 do 10000 m výkopku/sypaniny z horniny třídy těžitelnosti I skupiny 1 až 3</t>
  </si>
  <si>
    <t>-1746515886</t>
  </si>
  <si>
    <t>"základová deska" 3,78</t>
  </si>
  <si>
    <t>"podkladní deska" 1,8</t>
  </si>
  <si>
    <t>"štěrkové lože" 6,264</t>
  </si>
  <si>
    <t>171201221</t>
  </si>
  <si>
    <t>Poplatek za uložení na skládce (skládkovné) zeminy a kamení kód odpadu 17 05 04</t>
  </si>
  <si>
    <t>-1243690882</t>
  </si>
  <si>
    <t>11,84*2,05 'Přepočtené koeficientem množství</t>
  </si>
  <si>
    <t>171251201</t>
  </si>
  <si>
    <t>Uložení sypaniny na skládky nebo meziskládky</t>
  </si>
  <si>
    <t>1110365785</t>
  </si>
  <si>
    <t>174151103</t>
  </si>
  <si>
    <t>Zásyp zářezů pro podzemní vedení a kolem objektů sypaninou se zhutněním</t>
  </si>
  <si>
    <t>612558866</t>
  </si>
  <si>
    <t>30,149-11,84</t>
  </si>
  <si>
    <t>181351115</t>
  </si>
  <si>
    <t>Rozprostření ornice tl vrstvy přes 250 do 300 mm pl přes 500 m2 v rovině nebo ve svahu do 1:5 strojně</t>
  </si>
  <si>
    <t>2103801056</t>
  </si>
  <si>
    <t>8</t>
  </si>
  <si>
    <t>183405211</t>
  </si>
  <si>
    <t>Výsev trávníku hydroosevem na ornici</t>
  </si>
  <si>
    <t>2071578224</t>
  </si>
  <si>
    <t>M</t>
  </si>
  <si>
    <t>00572410</t>
  </si>
  <si>
    <t>osivo směs travní parková</t>
  </si>
  <si>
    <t>kg</t>
  </si>
  <si>
    <t>189707994</t>
  </si>
  <si>
    <t>18*0,02 'Přepočtené koeficientem množství</t>
  </si>
  <si>
    <t>10</t>
  </si>
  <si>
    <t>181951112</t>
  </si>
  <si>
    <t>Úprava pláně v hornině třídy těžitelnosti I, skupiny 1 až 3 se zhutněním</t>
  </si>
  <si>
    <t>77760719</t>
  </si>
  <si>
    <t>11</t>
  </si>
  <si>
    <t>271532212</t>
  </si>
  <si>
    <t>Podsyp pod základové konstrukce se zhutněním z hrubého kameniva frakce 16 až 32 mm</t>
  </si>
  <si>
    <t>-1799285602</t>
  </si>
  <si>
    <t>5,8*5,4*0,2</t>
  </si>
  <si>
    <t>12</t>
  </si>
  <si>
    <t>275362021</t>
  </si>
  <si>
    <t>Výztuž základových patek svařovanými sítěmi Kari</t>
  </si>
  <si>
    <t>-2065072097</t>
  </si>
  <si>
    <t>"2x síť na základ"</t>
  </si>
  <si>
    <t xml:space="preserve"> 2*1,5*0,5*7,9/1000</t>
  </si>
  <si>
    <t>13</t>
  </si>
  <si>
    <t>273313711</t>
  </si>
  <si>
    <t>Základové desky z betonu tř. C 20/25</t>
  </si>
  <si>
    <t>-2104572776</t>
  </si>
  <si>
    <t>"podkladní beton" 4*4,5*0,1</t>
  </si>
  <si>
    <t>14</t>
  </si>
  <si>
    <t>273321611</t>
  </si>
  <si>
    <t>Základové desky ze ŽB bez zvýšených nároků na prostředí tř. C 30/37</t>
  </si>
  <si>
    <t>-1521672442</t>
  </si>
  <si>
    <t>Poznámka k položce:_x000D_
KONSTRUKČNÍ BETON C30/37, XC3 XF3 XA3, TL.250 mm_x000D_
VIZ příloha č. D.1.1.2-05 a TZ</t>
  </si>
  <si>
    <t>"plocha zákl. desky" 3,6*4,2*0,25</t>
  </si>
  <si>
    <t>273351121</t>
  </si>
  <si>
    <t>Zřízení bednění základových desek</t>
  </si>
  <si>
    <t>-2032923129</t>
  </si>
  <si>
    <t>"plocha zákl. desky" (2*3,6+2*4,2)*0,25</t>
  </si>
  <si>
    <t>"podkladní beton" (2*4+2*4,5)*0,1</t>
  </si>
  <si>
    <t>16</t>
  </si>
  <si>
    <t>273351122</t>
  </si>
  <si>
    <t>Odstranění bednění základových desek</t>
  </si>
  <si>
    <t>-1763942863</t>
  </si>
  <si>
    <t>17</t>
  </si>
  <si>
    <t>275321611</t>
  </si>
  <si>
    <t>Základové patky ze ŽB bez zvýšených nároků na prostředí tř. C 30/37</t>
  </si>
  <si>
    <t>-1691357980</t>
  </si>
  <si>
    <t>Poznámka k položce:_x000D_
viz př.č. D.1.1.2-05</t>
  </si>
  <si>
    <t xml:space="preserve">"základ pod schodiště" </t>
  </si>
  <si>
    <t>1,5*0,5*0,25</t>
  </si>
  <si>
    <t>18</t>
  </si>
  <si>
    <t>275351121</t>
  </si>
  <si>
    <t>Zřízení bednění základových patek</t>
  </si>
  <si>
    <t>36740275</t>
  </si>
  <si>
    <t>"základ pod schodiště"</t>
  </si>
  <si>
    <t>(2*1+2*0,5)*0,25</t>
  </si>
  <si>
    <t>19</t>
  </si>
  <si>
    <t>275351122</t>
  </si>
  <si>
    <t>Odstranění bednění základových patek</t>
  </si>
  <si>
    <t>-1007636067</t>
  </si>
  <si>
    <t>Svislé a kompletní konstrukce</t>
  </si>
  <si>
    <t>20</t>
  </si>
  <si>
    <t>380326132</t>
  </si>
  <si>
    <t>Kompletní konstrukce ČOV, nádrží ze ŽB se zvýšenými nároky na prostředí tř. C 30/37 tl přes 150 do 300 mm</t>
  </si>
  <si>
    <t>1609569262</t>
  </si>
  <si>
    <t>Poznámka k položce:_x000D_
KONSTRUKČNÍ BETON C30/37, XC3 XF3 XA3, TL.200 mm_x000D_
viz př.č. D.1.1.2-05</t>
  </si>
  <si>
    <t>"spodní zdi"</t>
  </si>
  <si>
    <t>(4,54+0,25+1,41+1,64+1,41+0,25)*1,4*0,2</t>
  </si>
  <si>
    <t>"strop"</t>
  </si>
  <si>
    <t>10*0,25</t>
  </si>
  <si>
    <t>"vrchní zdi - obvod"</t>
  </si>
  <si>
    <t>(4,54+1,75+0,25+1,41+1,64+1,41+0,25+1,75)*1,0*0,2</t>
  </si>
  <si>
    <t>"vrchní zdi - vnitřní"</t>
  </si>
  <si>
    <t>(2*1+2*0,62+2*0,25+3,24)*1*0,15</t>
  </si>
  <si>
    <t>380356231</t>
  </si>
  <si>
    <t>Bednění kompletních konstrukcí ČOV, nádrží nebo vodojemů neomítaných ploch rovinných zřízení</t>
  </si>
  <si>
    <t>1320313876</t>
  </si>
  <si>
    <t>"horní zdi"(17,6+6)*1+12,3*1</t>
  </si>
  <si>
    <t>"spodní  zdi" (2*3,6+2*0,2)*1,65+9,6*1,65</t>
  </si>
  <si>
    <t>"strop" 10,2</t>
  </si>
  <si>
    <t>22</t>
  </si>
  <si>
    <t>380356242</t>
  </si>
  <si>
    <t>Bednění kompletních konstrukcí ČOV, nádrží nebo vodojemů neomítaných ploch zaoblených odstranění</t>
  </si>
  <si>
    <t>-1906952332</t>
  </si>
  <si>
    <t>23</t>
  </si>
  <si>
    <t>380361006</t>
  </si>
  <si>
    <t>Výztuž kompletních konstrukcí ČOV, nádrží nebo vodojemů z betonářské oceli 10 505</t>
  </si>
  <si>
    <t>1119125049</t>
  </si>
  <si>
    <t>Poznámka k položce:_x000D_
viz př.č. D.1.1.2-06 a D.1.1.2-07</t>
  </si>
  <si>
    <t>(1032,55+1070,9)/1000</t>
  </si>
  <si>
    <t>Úpravy povrchů, podlahy a osazování výplní</t>
  </si>
  <si>
    <t>24</t>
  </si>
  <si>
    <t>618631111.1</t>
  </si>
  <si>
    <t>Zatření nepružnou stěrkou v tl. 3,5 mm vnitřních rovinných ploch konstrukcí ČOV nebo nádrží</t>
  </si>
  <si>
    <t>162950718</t>
  </si>
  <si>
    <t>Poznámka k položce:_x000D_
podrobnosti viz př.č. D.1.1-05_x000D_
7 ks trubních prostupů</t>
  </si>
  <si>
    <t>(18+7)*1</t>
  </si>
  <si>
    <t>25*1,2 'Přepočtené koeficientem množství</t>
  </si>
  <si>
    <t>25</t>
  </si>
  <si>
    <t>631313131</t>
  </si>
  <si>
    <t>Vytvarování dna žlabů nebo kanálů z bet. se zvýšenými nároky C 30/37 s potěrem r zakřivení do 300 mm</t>
  </si>
  <si>
    <t>-1552098523</t>
  </si>
  <si>
    <t>"spádový beton" 2,6*0,26</t>
  </si>
  <si>
    <t>26</t>
  </si>
  <si>
    <t>977151131</t>
  </si>
  <si>
    <t>Jádrové vrty diamantovými korunkami do stavebních materiálů D přes 350 do 400 mm</t>
  </si>
  <si>
    <t>-157367178</t>
  </si>
  <si>
    <t>"odvrt pro potrubí" 3*0,2</t>
  </si>
  <si>
    <t>27</t>
  </si>
  <si>
    <t>985331211.1</t>
  </si>
  <si>
    <t>Dodatečné vlepování kompozitních kotev D 6 mm do chemické malty včetně vyvrtání otvoru</t>
  </si>
  <si>
    <t>-156775650</t>
  </si>
  <si>
    <t>Poznámka k položce:_x000D_
5 kompozitní kotvy/m2 (stěny),8 kompozitních kotev/m2 (strop) . Hloubka vrtu 120 mm</t>
  </si>
  <si>
    <t>376,44*6*0,15"stěny"</t>
  </si>
  <si>
    <t>173,03*8*0,15"strop"</t>
  </si>
  <si>
    <t>28</t>
  </si>
  <si>
    <t>R - 01.9.18</t>
  </si>
  <si>
    <t>Kompozitní kotvy(6/150 mm), pro kotvení kompozitních sítí (drát 2,2 mm - oka 50*50 mm)</t>
  </si>
  <si>
    <t>119035916</t>
  </si>
  <si>
    <t>376,44*6"stěny"</t>
  </si>
  <si>
    <t>173,03*8"strop"</t>
  </si>
  <si>
    <t>3642,88*1,05 'Přepočtené koeficientem množství</t>
  </si>
  <si>
    <t>29</t>
  </si>
  <si>
    <t>985562518.ORL</t>
  </si>
  <si>
    <t>Výztuž stříkaného betonu rubu kleneb z kompozitní sítě ORLITECH MESH jednovrstvá D drátu 3 mm velikost ok 100x100 mm</t>
  </si>
  <si>
    <t>323673839</t>
  </si>
  <si>
    <t>30</t>
  </si>
  <si>
    <t>985564111</t>
  </si>
  <si>
    <t>Kotvičky pro výztuž stříkaného betonu hl do 200 mm z oceli D do 6 mm do cementové malty</t>
  </si>
  <si>
    <t>kus</t>
  </si>
  <si>
    <t>-810524938</t>
  </si>
  <si>
    <t>31</t>
  </si>
  <si>
    <t>R - 02.2.9.1</t>
  </si>
  <si>
    <t>Zřízení žlabu o velikosti 0,7x0,1*0,07 m pro osazení vřetenového šoupěte, D+M</t>
  </si>
  <si>
    <t>kpl</t>
  </si>
  <si>
    <t>1756073911</t>
  </si>
  <si>
    <t>32</t>
  </si>
  <si>
    <t>R - 02.2.9.2</t>
  </si>
  <si>
    <t>Vyplnění žlabu po osazení vřetenového šoupěte sanační maltou, D+M</t>
  </si>
  <si>
    <t>-72570972</t>
  </si>
  <si>
    <t>33</t>
  </si>
  <si>
    <t>R - 02.2.9.3</t>
  </si>
  <si>
    <t>Gumové dilatační těsnění pro otvor d 400 mm, D+M</t>
  </si>
  <si>
    <t>1437685241</t>
  </si>
  <si>
    <t>34</t>
  </si>
  <si>
    <t>R - 02.2.9.4</t>
  </si>
  <si>
    <t>Ocelová konstrukce schodiště - materiál nerez, D+M</t>
  </si>
  <si>
    <t>-1383080469</t>
  </si>
  <si>
    <t>Poznámka k položce:_x000D_
veškerý materiál viz výkres č. D.1.1.2-08_x000D_
zakrytí pororošty cca 7 m2 s protiskluzovou úpravou, ocelové schodiště, nerezové zábradlí</t>
  </si>
  <si>
    <t>260,78</t>
  </si>
  <si>
    <t>35</t>
  </si>
  <si>
    <t>R - 02.2.9.5</t>
  </si>
  <si>
    <t>Ocelová konstrukce zábradlí - materiál pozink, D+M</t>
  </si>
  <si>
    <t>102969171</t>
  </si>
  <si>
    <t>Poznámka k položce:_x000D_
veškerý materiál viz výkres č. D.1.1.2-08_x000D_
zakrytí pororošty, ocelové schodiště, nerezové zábradlí</t>
  </si>
  <si>
    <t>205,79</t>
  </si>
  <si>
    <t>Přesun sutě</t>
  </si>
  <si>
    <t>36</t>
  </si>
  <si>
    <t>997013501</t>
  </si>
  <si>
    <t>Odvoz suti a vybouraných hmot na skládku nebo meziskládku do 1 km se složením</t>
  </si>
  <si>
    <t>405452933</t>
  </si>
  <si>
    <t>37</t>
  </si>
  <si>
    <t>997013509</t>
  </si>
  <si>
    <t>Příplatek k odvozu suti a vybouraných hmot na skládku ZKD 1 km přes 1 km</t>
  </si>
  <si>
    <t>-144541885</t>
  </si>
  <si>
    <t>0,162*14 'Přepočtené koeficientem množství</t>
  </si>
  <si>
    <t>38</t>
  </si>
  <si>
    <t>997013601</t>
  </si>
  <si>
    <t>-617545554</t>
  </si>
  <si>
    <t>39</t>
  </si>
  <si>
    <t>998142251</t>
  </si>
  <si>
    <t>Přesun hmot pro nádrže, jímky, zásobníky a jámy betonové monolitické v do 25 m</t>
  </si>
  <si>
    <t>2107936664</t>
  </si>
  <si>
    <t>PSV</t>
  </si>
  <si>
    <t>Práce a dodávky PSV</t>
  </si>
  <si>
    <t>711</t>
  </si>
  <si>
    <t>Izolace proti vodě, vlhkosti a plynům</t>
  </si>
  <si>
    <t>40</t>
  </si>
  <si>
    <t>711131101</t>
  </si>
  <si>
    <t>Provedení izolace proti zemní vlhkosti pásy na sucho vodorovné AIP nebo tkaninou</t>
  </si>
  <si>
    <t>522332877</t>
  </si>
  <si>
    <t>Poznámka k položce:_x000D_
viz př.č. D.1.1.2</t>
  </si>
  <si>
    <t>1,5*3,5</t>
  </si>
  <si>
    <t>41</t>
  </si>
  <si>
    <t>69311060</t>
  </si>
  <si>
    <t>geotextilie netkaná separační, ochranná, filtrační, drenážní PP 200g/m2</t>
  </si>
  <si>
    <t>1427128786</t>
  </si>
  <si>
    <t>5,25*1,01 'Přepočtené koeficientem množství</t>
  </si>
  <si>
    <t>42</t>
  </si>
  <si>
    <t>998711201</t>
  </si>
  <si>
    <t>Přesun hmot procentní pro izolace proti vodě, vlhkosti a plynům v objektech v do 6 m</t>
  </si>
  <si>
    <t>%</t>
  </si>
  <si>
    <t>83899057</t>
  </si>
  <si>
    <t>767</t>
  </si>
  <si>
    <t>Konstrukce zámečnické</t>
  </si>
  <si>
    <t>43</t>
  </si>
  <si>
    <t>767591011.1</t>
  </si>
  <si>
    <t>Montáž poklopů zakrytí nátokového kanálu z kompozitních pochůzných skládaných roštů o hm do 15 kg/m2</t>
  </si>
  <si>
    <t>45479101</t>
  </si>
  <si>
    <t>Poznámka k položce:_x000D_
včetně rámu</t>
  </si>
  <si>
    <t>1*0,8</t>
  </si>
  <si>
    <t>44</t>
  </si>
  <si>
    <t>63126048.1</t>
  </si>
  <si>
    <t>poklop kompozitní pochůzný hranatý včetně rámů a příslušenství 800/1000mm, v 38 mm, A15</t>
  </si>
  <si>
    <t>-659265862</t>
  </si>
  <si>
    <t>45</t>
  </si>
  <si>
    <t>998767101</t>
  </si>
  <si>
    <t>Přesun hmot tonážní pro zámečnické konstrukce v objektech v do 6 m</t>
  </si>
  <si>
    <t>1285535118</t>
  </si>
  <si>
    <t>SO_03 - Biologická linka</t>
  </si>
  <si>
    <t>311351121.1</t>
  </si>
  <si>
    <t>Zřízení oboustranného bednění včetně zřízení nalévacího otvoru po vybourání potrubí</t>
  </si>
  <si>
    <t>188739445</t>
  </si>
  <si>
    <t xml:space="preserve">Poznámka k položce:_x000D_
podrobnosti viz př. č. D.1.1-01_x000D_
</t>
  </si>
  <si>
    <t>7*0,6*0,6</t>
  </si>
  <si>
    <t>311351122.1</t>
  </si>
  <si>
    <t>Odstranění oboustranného bednění otvorů po vybourání potrubí</t>
  </si>
  <si>
    <t>1110266524</t>
  </si>
  <si>
    <t>-412467037</t>
  </si>
  <si>
    <t>Poznámka k položce:_x000D_
podrobnosti viz př.č. D.1.1-01_x000D_
7 ks trubních prostupů</t>
  </si>
  <si>
    <t>7*1*1</t>
  </si>
  <si>
    <t>962052314.1</t>
  </si>
  <si>
    <t>Bourání sloupů ze ŽB</t>
  </si>
  <si>
    <t>1921362040</t>
  </si>
  <si>
    <t>4*4*3,14*0,2*0,2*4,2</t>
  </si>
  <si>
    <t>963051113</t>
  </si>
  <si>
    <t>Bourání ŽB stropů deskových tl přes 80 mm</t>
  </si>
  <si>
    <t>444172093</t>
  </si>
  <si>
    <t>Poznámka k položce:_x000D_
viz př. č. D.1.13-01</t>
  </si>
  <si>
    <t>4*4,5*4,2*0,4</t>
  </si>
  <si>
    <t>971052551</t>
  </si>
  <si>
    <t>Vybourání nebo prorážení otvorů v ŽB příčkách a zdech pl do 1 m2 tl do 600 mm</t>
  </si>
  <si>
    <t>-472790894</t>
  </si>
  <si>
    <t>Poznámka k položce:_x000D_
podrobnosti viz př.č. D.1.1.3-01 a TZ D.1.1-01_x000D_
7 ks trubních prostupů</t>
  </si>
  <si>
    <t>"vybourání stávajícího potrubí"</t>
  </si>
  <si>
    <t>7*0,6*0,6*0,4</t>
  </si>
  <si>
    <t>976074141.1</t>
  </si>
  <si>
    <t>Vytažení nebo vyřezání kotevních želez ze zdiva kamenného nebo betonového do hl.  cca 3 cm</t>
  </si>
  <si>
    <t>1492435458</t>
  </si>
  <si>
    <t>Poznámka k položce:_x000D_
6 ks kotev / 1 m2</t>
  </si>
  <si>
    <t>"dno, 6ks/1m2" 6*11,6*10,1*6</t>
  </si>
  <si>
    <t>"dno, 6ks/1m2" 2*2,6*11,6*6</t>
  </si>
  <si>
    <t>"horní vnitřní hrana, 3ks/mb" 6*10,1*3</t>
  </si>
  <si>
    <t>985132111</t>
  </si>
  <si>
    <t>Očištění ploch líce kleneb a podhledů tlakovou vodou</t>
  </si>
  <si>
    <t>-622717066</t>
  </si>
  <si>
    <t>Poznámka k položce:_x000D_
podrobnosti viz př. č. D.1.1-01</t>
  </si>
  <si>
    <t>7*(4*0,6*0,4)</t>
  </si>
  <si>
    <t>985139112</t>
  </si>
  <si>
    <t>Příplatek k očištění ploch za plochu do 10 m2 jednotlivě</t>
  </si>
  <si>
    <t>-1903986408</t>
  </si>
  <si>
    <t>985311314</t>
  </si>
  <si>
    <t>Reprofilace rubu kleneb a podlah cementovou sanační maltou tl přes 30 do 40 mm</t>
  </si>
  <si>
    <t>-134776712</t>
  </si>
  <si>
    <t>Poznámka k položce:_x000D_
otvory po kotvách budou vyplněny sanační maltou_x000D_
odrobnosti viz př.č. D.1.1-01</t>
  </si>
  <si>
    <t>985312134.1</t>
  </si>
  <si>
    <t>Stěrka pružná k vyrovnání betonových ploch rubu kleneb a podlah tl do 5 mm</t>
  </si>
  <si>
    <t>-155119732</t>
  </si>
  <si>
    <t>Poznámka k položce:_x000D_
podrobnosti viz př.č. D.1.1-01</t>
  </si>
  <si>
    <t>4762*0,1*0,1</t>
  </si>
  <si>
    <t>985411111.1</t>
  </si>
  <si>
    <t>Beztlakové zalití otvoru ve zdivu  směsí rozpínavé malty, D+M</t>
  </si>
  <si>
    <t>1589027792</t>
  </si>
  <si>
    <t>R - 03.1.1</t>
  </si>
  <si>
    <t>Zaříznutí poškozených okrajů dilatačních spár</t>
  </si>
  <si>
    <t>512</t>
  </si>
  <si>
    <t>-1740710896</t>
  </si>
  <si>
    <t>Poznámka k položce:_x000D_
Sanovány budou všechny viditelné svislé a vodorovné dilatační spáry ve stěnách a vodorovné dilatační spáry ve dnech nádrží 1.ŽB a v mezilehlém trubním kanále mezi linkami č. 1 a 2_x000D_
podrobnosti viz TZ</t>
  </si>
  <si>
    <t>R - 03.1.2</t>
  </si>
  <si>
    <t>Oprava hran rychle tuhnoucí cementovou maltou</t>
  </si>
  <si>
    <t>-14489887</t>
  </si>
  <si>
    <t>R - 03.1.3</t>
  </si>
  <si>
    <t>Hloubková injektáž hmotou na bázi polyuretanové pryskyřice</t>
  </si>
  <si>
    <t>-1062778501</t>
  </si>
  <si>
    <t>R - 03.1.4</t>
  </si>
  <si>
    <t>Těsnící pás přes spáru k utěsnění trhlin a spár z materiálu TPE pro konstrukční spojování stavebních materiálů</t>
  </si>
  <si>
    <t>-1403323521</t>
  </si>
  <si>
    <t>R - 03.1.5</t>
  </si>
  <si>
    <t>Osazení bobtnavého tmelu na střed tloušťky stěny, D+M</t>
  </si>
  <si>
    <t>-1112510917</t>
  </si>
  <si>
    <t>7*4*0,6</t>
  </si>
  <si>
    <t>602230722</t>
  </si>
  <si>
    <t>-1079334087</t>
  </si>
  <si>
    <t>138,105*9 'Přepočtené koeficientem množství</t>
  </si>
  <si>
    <t>997013602</t>
  </si>
  <si>
    <t>Poplatek za uložení na skládce (skládkovné) stavebního odpadu železobetonového kód odpadu 17 01 01</t>
  </si>
  <si>
    <t>1369731199</t>
  </si>
  <si>
    <t>"odečtení odpadu ze železa"</t>
  </si>
  <si>
    <t>138,105-42,853</t>
  </si>
  <si>
    <t>SO_05 - Propojovací potrubí</t>
  </si>
  <si>
    <t>SO_05.1 - Propojovací potrubí</t>
  </si>
  <si>
    <t xml:space="preserve">    4 - Vodorovné konstrukce</t>
  </si>
  <si>
    <t xml:space="preserve">    8 - Trubní vedení</t>
  </si>
  <si>
    <t xml:space="preserve">    99 - Přesun hmot</t>
  </si>
  <si>
    <t>115101201</t>
  </si>
  <si>
    <t>Čerpání vody na dopravní výšku do 10 m průměrný přítok do 500 l/min</t>
  </si>
  <si>
    <t>hod</t>
  </si>
  <si>
    <t>963894627</t>
  </si>
  <si>
    <t>6*10</t>
  </si>
  <si>
    <t>115101301</t>
  </si>
  <si>
    <t>Pohotovost čerpací soupravy pro dopravní výšku do 10 m přítok do 500 l/min</t>
  </si>
  <si>
    <t>den</t>
  </si>
  <si>
    <t>-1716454859</t>
  </si>
  <si>
    <t>29/5</t>
  </si>
  <si>
    <t>121151125</t>
  </si>
  <si>
    <t>Sejmutí ornice plochy přes 500 m2 tl vrstvy do 300 mm strojně</t>
  </si>
  <si>
    <t>-1051313040</t>
  </si>
  <si>
    <t>"dešťovka" 29*0,9</t>
  </si>
  <si>
    <t>132254204</t>
  </si>
  <si>
    <t>Hloubení zapažených rýh š do 2000 mm v hornině třídy těžitelnosti I skupiny 3 objem do 500 m3</t>
  </si>
  <si>
    <t>-1616469079</t>
  </si>
  <si>
    <t>"voda" 2*0,6*1,1</t>
  </si>
  <si>
    <t>"dešťová kanalizace" 29*0,9*1,5</t>
  </si>
  <si>
    <t>Mezisoučet</t>
  </si>
  <si>
    <t>"50% výkopku v hornině tř. 3" 40,47*0,5</t>
  </si>
  <si>
    <t>132354204</t>
  </si>
  <si>
    <t>Hloubení zapažených rýh š do 2000 mm v hornině třídy těžitelnosti II skupiny 4 objem do 500 m3</t>
  </si>
  <si>
    <t>-1377483845</t>
  </si>
  <si>
    <t>"50% výkopku v hornině tř. 4" 40,47*0,5</t>
  </si>
  <si>
    <t>133254102</t>
  </si>
  <si>
    <t>Hloubení šachet zapažených v hornině třídy těžitelnosti I skupiny 3 objem do 50 m3</t>
  </si>
  <si>
    <t>1023485734</t>
  </si>
  <si>
    <t xml:space="preserve">"50% výkopku v hornině tř. 3" </t>
  </si>
  <si>
    <t>"1x VS" 1*2*2*1,9</t>
  </si>
  <si>
    <t>133354102</t>
  </si>
  <si>
    <t>Hloubení šachet zapažených v hornině třídy těžitelnosti II skupiny 4 objem do 50 m3</t>
  </si>
  <si>
    <t>-684485167</t>
  </si>
  <si>
    <t xml:space="preserve">"50% výkopku v hornině tř. 4" </t>
  </si>
  <si>
    <t>139001101</t>
  </si>
  <si>
    <t>Příplatek za ztížení vykopávky v blízkosti podzemního vedení</t>
  </si>
  <si>
    <t>1539860519</t>
  </si>
  <si>
    <t>Poznámka k položce:_x000D_
zajištění případné přeložení ve stávající trase potrubí dešťové kanalizace v dl. 3 m_x000D_
včetně dodávky nového materiálu potrubí</t>
  </si>
  <si>
    <t>2*2*2</t>
  </si>
  <si>
    <t>151811131</t>
  </si>
  <si>
    <t>Osazení pažicího boxu hl výkopu do 4 m š do 1,2 m</t>
  </si>
  <si>
    <t>481277700</t>
  </si>
  <si>
    <t>"voda" 2*1,1*2</t>
  </si>
  <si>
    <t>"dešťová kanalizace" 29*1,5*2</t>
  </si>
  <si>
    <t>"VS" 4*2*1,9</t>
  </si>
  <si>
    <t>151811231</t>
  </si>
  <si>
    <t>Odstranění pažicího boxu hl výkopu do 4 m š do 1,2 m</t>
  </si>
  <si>
    <t>1836119136</t>
  </si>
  <si>
    <t>162251102</t>
  </si>
  <si>
    <t>Vodorovné přemístění přes 20 do 50 m výkopku/sypaniny z horniny třídy těžitelnosti I skupiny 1 až 3</t>
  </si>
  <si>
    <t>-224844719</t>
  </si>
  <si>
    <t>(2+20,235+2*7,6)-25,799</t>
  </si>
  <si>
    <t>11,636*2 'Přepočtené koeficientem množství</t>
  </si>
  <si>
    <t>162751117.1</t>
  </si>
  <si>
    <t>Vodorovné přemístění přes 9 000 do 10000 m výkopku/sypaniny z horniny třídy těžitelnosti I skupiny 1 až 4</t>
  </si>
  <si>
    <t>936673389</t>
  </si>
  <si>
    <t>"objem nového materiálu na podsyp, obsyp+OBJEM vs"</t>
  </si>
  <si>
    <t>9,235+16,14+0,424</t>
  </si>
  <si>
    <t>167151101</t>
  </si>
  <si>
    <t>Nakládání výkopku z hornin třídy těžitelnosti I skupiny 1 až 3 do 100 m3</t>
  </si>
  <si>
    <t>-1545789814</t>
  </si>
  <si>
    <t>171151103</t>
  </si>
  <si>
    <t>Uložení sypaniny z hornin soudržných do násypů zhutněných strojně</t>
  </si>
  <si>
    <t>2102943503</t>
  </si>
  <si>
    <t>23,272/2</t>
  </si>
  <si>
    <t>-2010808570</t>
  </si>
  <si>
    <t>25,799*2,05 'Přepočtené koeficientem množství</t>
  </si>
  <si>
    <t>1386503904</t>
  </si>
  <si>
    <t>174151101</t>
  </si>
  <si>
    <t>Zásyp jam, šachet rýh nebo kolem objektů sypaninou se zhutněním</t>
  </si>
  <si>
    <t>-2137742703</t>
  </si>
  <si>
    <t>"výkop-podsyp-obsyp-1xobjem VS"</t>
  </si>
  <si>
    <t>(2*20,235+2*7,6)-9,235-16,14-1*3,14*0,3*0,3*1,5</t>
  </si>
  <si>
    <t>58337302</t>
  </si>
  <si>
    <t>štěrkopísek frakce 0/16</t>
  </si>
  <si>
    <t>1572054699</t>
  </si>
  <si>
    <t>"dno VS zasypat pískem fr. 0/16 v tl. 300 mm"</t>
  </si>
  <si>
    <t>3,14*0,3*0,3*0,3</t>
  </si>
  <si>
    <t>0,085*1,67 'Přepočtené koeficientem množství</t>
  </si>
  <si>
    <t>175151101</t>
  </si>
  <si>
    <t>Obsypání potrubí strojně sypaninou bez prohození, uloženou do 3 m</t>
  </si>
  <si>
    <t>695464594</t>
  </si>
  <si>
    <t>"voda" 2*0,6*0,4</t>
  </si>
  <si>
    <t>"dešťovka" 29*0,9*0,6</t>
  </si>
  <si>
    <t>58341334</t>
  </si>
  <si>
    <t>kamenivo drcené drobné frakce 0/2</t>
  </si>
  <si>
    <t>1050010134</t>
  </si>
  <si>
    <t>16,14*2 'Přepočtené koeficientem množství</t>
  </si>
  <si>
    <t>181351113</t>
  </si>
  <si>
    <t>Rozprostření ornice tl vrstvy do 200 mm pl přes 500 m2 v rovině nebo ve svahu do 1:5 strojně</t>
  </si>
  <si>
    <t>360622010</t>
  </si>
  <si>
    <t>-1429976056</t>
  </si>
  <si>
    <t>00572472</t>
  </si>
  <si>
    <t>osivo směs travní krajinná-rovinná</t>
  </si>
  <si>
    <t>181277188</t>
  </si>
  <si>
    <t>26,1*0,025 'Přepočtené koeficientem množství</t>
  </si>
  <si>
    <t>212752101</t>
  </si>
  <si>
    <t>Trativod z drenážních trubek korugovaných PE-HD SN 4 perforace 360° včetně lože otevřený výkop DN 100 pro liniové stavby</t>
  </si>
  <si>
    <t>580219990</t>
  </si>
  <si>
    <t>Vodorovné konstrukce</t>
  </si>
  <si>
    <t>451573111</t>
  </si>
  <si>
    <t>Lože pod potrubí otevřený výkop ze štěrkopísku</t>
  </si>
  <si>
    <t>2066714617</t>
  </si>
  <si>
    <t>"voda" 2*0,6*0,1</t>
  </si>
  <si>
    <t>"dešťovka" 29*0,9*0,15</t>
  </si>
  <si>
    <t>"1x VS, štěrk fr. 32-63 mm" 1*2*2*1,3</t>
  </si>
  <si>
    <t>Trubní vedení</t>
  </si>
  <si>
    <t>871241211</t>
  </si>
  <si>
    <t>Montáž potrubí z PE100 SDR 11 otevřený výkop svařovaných elektrotvarovkou D 90 x 8,2 mm</t>
  </si>
  <si>
    <t>2132222377</t>
  </si>
  <si>
    <t>28613855</t>
  </si>
  <si>
    <t>trubka vodovodní PE100 PN 16 SDR11 s ochranným pláštěm z PP 90x8,2mm</t>
  </si>
  <si>
    <t>-349721383</t>
  </si>
  <si>
    <t>Poznámka k položce:_x000D_
POTRUBÍ D90 BUDE VYVEDENO NAD ŽB DESKU DO VÝŠKY 1M A BUDE OPATŘENO TEPELNÝM KABELEM DL. 2M PROTI ZAMRZÁNÍ A UKONČENO. ROZVOD PROVOZNÍ VODY BUDE V RÁMCI PS 01</t>
  </si>
  <si>
    <t>2*1,015 'Přepočtené koeficientem množství</t>
  </si>
  <si>
    <t>871251211</t>
  </si>
  <si>
    <t>Montáž potrubí z PE100 SDR 11 otevřený výkop svařovaných elektrotvarovkou D 110 x 10,0 mm</t>
  </si>
  <si>
    <t>827525898</t>
  </si>
  <si>
    <t>28613856</t>
  </si>
  <si>
    <t>trubka vodovodní PE100 PN 16 SDR11 s ochranným pláštěm z PP 110x10,0mm</t>
  </si>
  <si>
    <t>1208580102</t>
  </si>
  <si>
    <t>Poznámka k položce:_x000D_
POTRUBÍ BUDE VEDENO VE STÁVAJÍCÍM TRUBNÍM KANÁLE A ULOŽENO NA NEREZOVÝCH NEBO PLASTOVÝCH_x000D_
PODPORÁCH, KTERÉ BUDOU ROZMÍSTĚNY VE VZDÁLENOSTECH DLE DOPORUČENÍ VÝROBCE POTRUBÍ. (PŘIBLIŽNĚ 1 PODPORA NA 1 M DÉLKY POTRUBÍ)_x000D_
Včetně konzol a objímek (a´3,0 m) pro montáž na stěnu kolektoru,  U80 (mezi konzolami) a kotevních šroubů. Ocelové prvky - NEREZ AISI 304. Kotevní prvkky komplet D + M.</t>
  </si>
  <si>
    <t>871313121</t>
  </si>
  <si>
    <t>Montáž kanalizačního potrubí z PVC těsněné gumovým kroužkem otevřený výkop sklon do 20 % DN 160</t>
  </si>
  <si>
    <t>-951420200</t>
  </si>
  <si>
    <t>"dešťová kanalizace" 29</t>
  </si>
  <si>
    <t>28611239</t>
  </si>
  <si>
    <t>trubka kanalizační PVC-U DN 160x5000mm SN12</t>
  </si>
  <si>
    <t>-1137291898</t>
  </si>
  <si>
    <t>29*1,03 'Přepočtené koeficientem množství</t>
  </si>
  <si>
    <t>857241131</t>
  </si>
  <si>
    <t>Montáž litinových tvarovek jednoosých hrdlových otevřený výkop s integrovaným těsněním DN 80</t>
  </si>
  <si>
    <t>-1726114432</t>
  </si>
  <si>
    <t>HWL.550008009016</t>
  </si>
  <si>
    <t>PŘÍRUBA ISO 80/90</t>
  </si>
  <si>
    <t>-552185810</t>
  </si>
  <si>
    <t>877251118</t>
  </si>
  <si>
    <t>Montáž elektrozáslepek na vodovodním potrubí z PE trub d 110</t>
  </si>
  <si>
    <t>1421372548</t>
  </si>
  <si>
    <t>28614588</t>
  </si>
  <si>
    <t>elektrozáslepka SDR11 PE 100 PN16 D 110mm KIT</t>
  </si>
  <si>
    <t>2019549131</t>
  </si>
  <si>
    <t>877241101</t>
  </si>
  <si>
    <t>Montáž elektrospojek na vodovodním potrubí z PE trub d 90</t>
  </si>
  <si>
    <t>-2036488950</t>
  </si>
  <si>
    <t>28653135</t>
  </si>
  <si>
    <t>nákružek lemový PE 100 SDR11 90mm</t>
  </si>
  <si>
    <t>324067002</t>
  </si>
  <si>
    <t>28654368</t>
  </si>
  <si>
    <t>příruba volná k lemovému nákružku z polypropylénu 90</t>
  </si>
  <si>
    <t>-1976542169</t>
  </si>
  <si>
    <t>28615974</t>
  </si>
  <si>
    <t>elektrospojka SDR11 PE 100 PN16 D 90mm</t>
  </si>
  <si>
    <t>1252709368</t>
  </si>
  <si>
    <t>877251101</t>
  </si>
  <si>
    <t>Montáž elektrospojek na vodovodním potrubí z PE trub d 110</t>
  </si>
  <si>
    <t>-668076082</t>
  </si>
  <si>
    <t>28614978</t>
  </si>
  <si>
    <t>elektroredukce PE 100 PN16 D 110-90mm</t>
  </si>
  <si>
    <t>-414728024</t>
  </si>
  <si>
    <t>28653136</t>
  </si>
  <si>
    <t>nákružek lemový PE 100 SDR11 110mm</t>
  </si>
  <si>
    <t>-1656118903</t>
  </si>
  <si>
    <t>28654410</t>
  </si>
  <si>
    <t>příruba volná k lemovému nákružku z polypropylénu 110</t>
  </si>
  <si>
    <t>-1795607251</t>
  </si>
  <si>
    <t>28615975</t>
  </si>
  <si>
    <t>elektrospojka SDR11 PE 100 PN16 D 110mm</t>
  </si>
  <si>
    <t>-2109759962</t>
  </si>
  <si>
    <t>877251113</t>
  </si>
  <si>
    <t>Montáž elektro T-kusů na vodovodním potrubí z PE trub d 110</t>
  </si>
  <si>
    <t>-288030790</t>
  </si>
  <si>
    <t>46</t>
  </si>
  <si>
    <t>28614961</t>
  </si>
  <si>
    <t>elektrotvarovka T-kus rovnoramenný PE 100 PN16 D 110mm</t>
  </si>
  <si>
    <t>2031979111</t>
  </si>
  <si>
    <t>47</t>
  </si>
  <si>
    <t>877241110</t>
  </si>
  <si>
    <t>Montáž elektrokolen 45° na vodovodním potrubí z PE trub d 90</t>
  </si>
  <si>
    <t>1093069945</t>
  </si>
  <si>
    <t>48</t>
  </si>
  <si>
    <t>28614948</t>
  </si>
  <si>
    <t>elektrokoleno 45° PE 100 PN16 D 90mm</t>
  </si>
  <si>
    <t>-618594218</t>
  </si>
  <si>
    <t>49</t>
  </si>
  <si>
    <t>877251110</t>
  </si>
  <si>
    <t>Montáž elektrokolen 45° na vodovodním potrubí z PE trub d 110</t>
  </si>
  <si>
    <t>2124414770</t>
  </si>
  <si>
    <t>50</t>
  </si>
  <si>
    <t>28614949</t>
  </si>
  <si>
    <t>elektrokoleno 45° PE 100 PN16 D 110mm</t>
  </si>
  <si>
    <t>946914039</t>
  </si>
  <si>
    <t>51</t>
  </si>
  <si>
    <t>890311851.1</t>
  </si>
  <si>
    <t>Bourání stáv. ŽB kanálu strojně obestavěného prostoru do 1,5 m3</t>
  </si>
  <si>
    <t>1649751387</t>
  </si>
  <si>
    <t>52</t>
  </si>
  <si>
    <t>891241112</t>
  </si>
  <si>
    <t>Montáž vodovodních šoupátek otevřený výkop DN 80</t>
  </si>
  <si>
    <t>1738037203</t>
  </si>
  <si>
    <t>53</t>
  </si>
  <si>
    <t>42221212</t>
  </si>
  <si>
    <t>šoupě přírubové vodovodní krátká stavební dl DN 80 PN10-16</t>
  </si>
  <si>
    <t>593987884</t>
  </si>
  <si>
    <t>54</t>
  </si>
  <si>
    <t>42291067</t>
  </si>
  <si>
    <t>souprava zemní pro šoupátka DN 65-80mm Rd 1,25m</t>
  </si>
  <si>
    <t>1917290190</t>
  </si>
  <si>
    <t>55</t>
  </si>
  <si>
    <t>892241111</t>
  </si>
  <si>
    <t>Tlaková zkouška vodou potrubí DN do 80</t>
  </si>
  <si>
    <t>398309473</t>
  </si>
  <si>
    <t>56</t>
  </si>
  <si>
    <t>892271111</t>
  </si>
  <si>
    <t>Tlaková zkouška vodou potrubí DN 100 nebo 125</t>
  </si>
  <si>
    <t>-700977041</t>
  </si>
  <si>
    <t>57</t>
  </si>
  <si>
    <t>892273122.1</t>
  </si>
  <si>
    <t>Proplach vodovodního potrubí DN od 80 do 125</t>
  </si>
  <si>
    <t>5104497</t>
  </si>
  <si>
    <t>71+2</t>
  </si>
  <si>
    <t>58</t>
  </si>
  <si>
    <t>894812612</t>
  </si>
  <si>
    <t>Vyříznutí a utěsnění otvoru ve stěně šachty DN 160</t>
  </si>
  <si>
    <t>2117129451</t>
  </si>
  <si>
    <t>Poznámka k položce:_x000D_
přítok do vsakovací studny</t>
  </si>
  <si>
    <t>59</t>
  </si>
  <si>
    <t>899401112</t>
  </si>
  <si>
    <t>Osazení poklopů litinových šoupátkových</t>
  </si>
  <si>
    <t>-699738681</t>
  </si>
  <si>
    <t>60</t>
  </si>
  <si>
    <t>56230633</t>
  </si>
  <si>
    <t>poklop uliční šoupátkový kulatý plastový PA s litinovým víkem</t>
  </si>
  <si>
    <t>-251446</t>
  </si>
  <si>
    <t>61</t>
  </si>
  <si>
    <t>56230636</t>
  </si>
  <si>
    <t>deska podkladová uličního poklopu plastového ventilkového a šoupatového</t>
  </si>
  <si>
    <t>-1634338751</t>
  </si>
  <si>
    <t>Poznámka k položce:_x000D_
viz výpis materiálu D.1.1.5-11</t>
  </si>
  <si>
    <t>62</t>
  </si>
  <si>
    <t>894812332</t>
  </si>
  <si>
    <t>Revizní a čistící šachta z PP DN 600 šachtová roura korugovaná světlé hloubky 2000 mm</t>
  </si>
  <si>
    <t>-411668924</t>
  </si>
  <si>
    <t>Poznámka k položce:_x000D_
pro VS</t>
  </si>
  <si>
    <t>63</t>
  </si>
  <si>
    <t>894812339</t>
  </si>
  <si>
    <t>Příplatek k rourám revizní a čistící šachty z PP DN 600 za uříznutí šachtové roury</t>
  </si>
  <si>
    <t>1831206696</t>
  </si>
  <si>
    <t>Poznámka k položce:_x000D_
_x000D_
1x pro VS</t>
  </si>
  <si>
    <t>64</t>
  </si>
  <si>
    <t>894812531.1</t>
  </si>
  <si>
    <t xml:space="preserve">Revizní a čistící šachta z PP DN 600 poklop plastový pro třídu zatížení A15 </t>
  </si>
  <si>
    <t>285907973</t>
  </si>
  <si>
    <t>Poznámka k položce:_x000D_
pro VS_x000D_
viz př. č. D.1.1.5-08</t>
  </si>
  <si>
    <t>65</t>
  </si>
  <si>
    <t>892372111</t>
  </si>
  <si>
    <t>Zabezpečení konců potrubí DN do 300 při tlakových zkouškách vodou</t>
  </si>
  <si>
    <t>1764259332</t>
  </si>
  <si>
    <t>66</t>
  </si>
  <si>
    <t>977151125</t>
  </si>
  <si>
    <t>Jádrové vrty diamantovými korunkami do stavebních materiálů D přes 180 do 200 mm</t>
  </si>
  <si>
    <t>-1359768777</t>
  </si>
  <si>
    <t>67</t>
  </si>
  <si>
    <t>R - 05.1.9.1</t>
  </si>
  <si>
    <t>Gumové dilatační těsnění 7x TS 475 pro odvrt d 200 mm, D+M</t>
  </si>
  <si>
    <t>-1362783584</t>
  </si>
  <si>
    <t>99</t>
  </si>
  <si>
    <t>68</t>
  </si>
  <si>
    <t>998276101</t>
  </si>
  <si>
    <t>Přesun hmot pro trubní vedení z trub z plastických hmot otevřený výkop</t>
  </si>
  <si>
    <t>-1302499167</t>
  </si>
  <si>
    <t>69</t>
  </si>
  <si>
    <t>1252272913</t>
  </si>
  <si>
    <t>70</t>
  </si>
  <si>
    <t>292968806</t>
  </si>
  <si>
    <t>1,55*9 'Přepočtené koeficientem množství</t>
  </si>
  <si>
    <t>71</t>
  </si>
  <si>
    <t>997221611</t>
  </si>
  <si>
    <t>Nakládání suti na dopravní prostředky pro vodorovnou dopravu</t>
  </si>
  <si>
    <t>-1622641201</t>
  </si>
  <si>
    <t>72</t>
  </si>
  <si>
    <t>-2060338930</t>
  </si>
  <si>
    <t>1,536+0,014</t>
  </si>
  <si>
    <t>73</t>
  </si>
  <si>
    <t>711431101</t>
  </si>
  <si>
    <t>Provedení izolace proti tlakové vodě vodorovné pásy na sucho AIP nebo tkaninou</t>
  </si>
  <si>
    <t>-1736197593</t>
  </si>
  <si>
    <t>"vsakovací objekt" 2*2</t>
  </si>
  <si>
    <t>4*1,2 'Přepočtené koeficientem množství</t>
  </si>
  <si>
    <t>74</t>
  </si>
  <si>
    <t>69311081</t>
  </si>
  <si>
    <t>geotextilie netkaná separační, ochranná, filtrační, drenážní PES 300g/m2</t>
  </si>
  <si>
    <t>496874311</t>
  </si>
  <si>
    <t>4*1,1655 'Přepočtené koeficientem množství</t>
  </si>
  <si>
    <t>75</t>
  </si>
  <si>
    <t>998711101</t>
  </si>
  <si>
    <t>Přesun hmot tonážní pro izolace proti vodě, vlhkosti a plynům v objektech v do 6 m</t>
  </si>
  <si>
    <t>-80103368</t>
  </si>
  <si>
    <t>SO_05.2 - Energokanál pro kabelové propoje</t>
  </si>
  <si>
    <t xml:space="preserve">    5 - Komunikace pozemní</t>
  </si>
  <si>
    <t>113107313</t>
  </si>
  <si>
    <t>Odstranění podkladu z kameniva těženého tl přes 200 do 300 mm strojně pl do 50 m2</t>
  </si>
  <si>
    <t>1093289042</t>
  </si>
  <si>
    <t>"dl. v asfaltu" 21*1,5</t>
  </si>
  <si>
    <t>113107323</t>
  </si>
  <si>
    <t>Odstranění podkladu z kameniva drceného tl přes 200 do 300 mm strojně pl do 50 m2</t>
  </si>
  <si>
    <t>873317042</t>
  </si>
  <si>
    <t>113107336</t>
  </si>
  <si>
    <t>Odstranění podkladu z betonu vyztuženého sítěmi tl přes 100 do 150 mm strojně pl do 50 m2</t>
  </si>
  <si>
    <t>1882170790</t>
  </si>
  <si>
    <t>113107341</t>
  </si>
  <si>
    <t>Odstranění podkladu živičného tl 50 mm strojně pl do 50 m2</t>
  </si>
  <si>
    <t>-1019351645</t>
  </si>
  <si>
    <t>"dl. v asfaltu" 11*(1,5+2*0,5)+10*(1,5+0,5)</t>
  </si>
  <si>
    <t>113202111</t>
  </si>
  <si>
    <t>Vytrhání obrub krajníků obrubníků stojatých</t>
  </si>
  <si>
    <t>977720843</t>
  </si>
  <si>
    <t>4*3+10</t>
  </si>
  <si>
    <t>16*5</t>
  </si>
  <si>
    <t>121151115</t>
  </si>
  <si>
    <t>Sejmutí ornice plochy do 500 m2 tl vrstvy přes 250 do 300 mm strojně</t>
  </si>
  <si>
    <t>139*1,5</t>
  </si>
  <si>
    <t>132212221</t>
  </si>
  <si>
    <t>Hloubení zapažených rýh šířky do 2000 mm v soudržných horninách třídy těžitelnosti I skupiny 3 ručně</t>
  </si>
  <si>
    <t>432261347</t>
  </si>
  <si>
    <t>"10% výkopku ruční výkop" 312*0,1</t>
  </si>
  <si>
    <t>"50% výkopku v hornině tř. 3"</t>
  </si>
  <si>
    <t>1,5*1,3*160*0,5</t>
  </si>
  <si>
    <t>"50% výkopku v hornině tř. 4"</t>
  </si>
  <si>
    <t>151811132</t>
  </si>
  <si>
    <t>Osazení pažicího boxu hl výkopu do 4 m š přes 1,2 do 2,5 m</t>
  </si>
  <si>
    <t>2*1,3*160</t>
  </si>
  <si>
    <t>151811232</t>
  </si>
  <si>
    <t>Odstranění pažicího boxu hl výkopu do 4 m š přes 1,2 do 2,5 m</t>
  </si>
  <si>
    <t>1637847587</t>
  </si>
  <si>
    <t>156-80</t>
  </si>
  <si>
    <t>162751137</t>
  </si>
  <si>
    <t>Vodorovné přemístění přes 9 000 do 10000 m výkopku/sypaniny z horniny třídy těžitelnosti II skupiny 4 a 5</t>
  </si>
  <si>
    <t>2023465515</t>
  </si>
  <si>
    <t>-1925730941</t>
  </si>
  <si>
    <t>76+156</t>
  </si>
  <si>
    <t>232*2,05 'Přepočtené koeficientem množství</t>
  </si>
  <si>
    <t>"výkop-podsyp, podkl. deska, objem ENK, obsyp"</t>
  </si>
  <si>
    <t>2*156-(24+16+0,85*0,6*160+110,4)</t>
  </si>
  <si>
    <t>160*1,5*0,8-0,85*0,6*160</t>
  </si>
  <si>
    <t>58337331</t>
  </si>
  <si>
    <t>štěrkopísek frakce 0/22</t>
  </si>
  <si>
    <t>110,4*2 'Přepočtené koeficientem množství</t>
  </si>
  <si>
    <t>208,5*0,025 'Přepočtené koeficientem množství</t>
  </si>
  <si>
    <t>1,5*0,1*160</t>
  </si>
  <si>
    <t>452112112</t>
  </si>
  <si>
    <t>Osazení betonových prstenců nebo rámů v do 100 mm</t>
  </si>
  <si>
    <t>353825066</t>
  </si>
  <si>
    <t>59224148</t>
  </si>
  <si>
    <t>prstenec šachtový vyrovnávací betonový rovný 625x100x100mm</t>
  </si>
  <si>
    <t>1015465568</t>
  </si>
  <si>
    <t>452311141</t>
  </si>
  <si>
    <t>Podkladní desky z betonu prostého tř. C 16/20 otevřený výkop</t>
  </si>
  <si>
    <t>896841035</t>
  </si>
  <si>
    <t>1*0,1*160</t>
  </si>
  <si>
    <t>PFB.1210015</t>
  </si>
  <si>
    <t>Energokanály tvaru U ENK 239/85/50 U</t>
  </si>
  <si>
    <t>411449346</t>
  </si>
  <si>
    <t>160/2,39</t>
  </si>
  <si>
    <t>66,946*1,01 'Přepočtené koeficientem množství</t>
  </si>
  <si>
    <t>PFB.1210214</t>
  </si>
  <si>
    <t>Zákrytová deska ENK 239/85/10 ZD</t>
  </si>
  <si>
    <t>-2071567591</t>
  </si>
  <si>
    <t>Komunikace pozemní</t>
  </si>
  <si>
    <t>564871012</t>
  </si>
  <si>
    <t>Podklad ze štěrkodrtě ŠD plochy do 100 m2 tl 260 mm</t>
  </si>
  <si>
    <t>347797752</t>
  </si>
  <si>
    <t>Poznámka k položce:_x000D_
fr. 8-16 mm</t>
  </si>
  <si>
    <t>565155101</t>
  </si>
  <si>
    <t>Asfaltový beton vrstva podkladní ACP 16 (obalované kamenivo OKS) tl 70 mm š do 1,5 m</t>
  </si>
  <si>
    <t>-1472961461</t>
  </si>
  <si>
    <t>567122112</t>
  </si>
  <si>
    <t>Podklad ze směsi stmelené cementem SC C 8/10 (KSC I) tl 130 mm</t>
  </si>
  <si>
    <t>-1081431089</t>
  </si>
  <si>
    <t>Poznámka k položce:_x000D_
viz př.č. D.1.1.6-02</t>
  </si>
  <si>
    <t>573111113</t>
  </si>
  <si>
    <t>Postřik živičný infiltrační s posypem z asfaltu množství 1,5 kg/m2</t>
  </si>
  <si>
    <t>-646846408</t>
  </si>
  <si>
    <t>573211107</t>
  </si>
  <si>
    <t>Postřik živičný spojovací z asfaltu v množství 0,30 kg/m2</t>
  </si>
  <si>
    <t>498655109</t>
  </si>
  <si>
    <t>577134121</t>
  </si>
  <si>
    <t>Asfaltový beton vrstva obrusná ACO 11 (ABS) tř. I tl 40 mm š přes 3 m z nemodifikovaného asfaltu</t>
  </si>
  <si>
    <t>-1688967118</t>
  </si>
  <si>
    <t>894414111</t>
  </si>
  <si>
    <t>Osazení betonových nebo železobetonových dílců pro šachty skruží základových (dno)</t>
  </si>
  <si>
    <t>-1772749536</t>
  </si>
  <si>
    <t>59224339</t>
  </si>
  <si>
    <t>dno betonové šachty kanalizační přímé 100x100x60cm</t>
  </si>
  <si>
    <t>487168471</t>
  </si>
  <si>
    <t>9*1,01 'Přepočtené koeficientem množství</t>
  </si>
  <si>
    <t>894414211</t>
  </si>
  <si>
    <t>Osazení betonových nebo železobetonových dílců pro šachty desek zákrytových</t>
  </si>
  <si>
    <t>-1581279833</t>
  </si>
  <si>
    <t>59224075</t>
  </si>
  <si>
    <t>deska betonová zákrytová k ukončení šachet 1000/625x200mm</t>
  </si>
  <si>
    <t>1183496550</t>
  </si>
  <si>
    <t>899104112</t>
  </si>
  <si>
    <t>Osazení poklopů litinových nebo ocelových včetně rámů pro třídu zatížení D400, E600</t>
  </si>
  <si>
    <t>1685189270</t>
  </si>
  <si>
    <t>28661935</t>
  </si>
  <si>
    <t>poklop šachtový litinový  DN 600 pro třídu zatížení D400</t>
  </si>
  <si>
    <t>-1168594744</t>
  </si>
  <si>
    <t>916131213</t>
  </si>
  <si>
    <t>Osazení silničního obrubníku betonového stojatého s boční opěrou do lože z betonu prostého</t>
  </si>
  <si>
    <t>-125278401</t>
  </si>
  <si>
    <t>59217031</t>
  </si>
  <si>
    <t>obrubník betonový silniční 1000x150x250mm</t>
  </si>
  <si>
    <t>989081312</t>
  </si>
  <si>
    <t>22*1,02 'Přepočtené koeficientem množství</t>
  </si>
  <si>
    <t>919112222</t>
  </si>
  <si>
    <t>Řezání spár pro vytvoření komůrky š 15 mm hl 25 mm pro těsnící zálivku v živičném krytu</t>
  </si>
  <si>
    <t>1285769433</t>
  </si>
  <si>
    <t>2*11+10</t>
  </si>
  <si>
    <t>919735112</t>
  </si>
  <si>
    <t>Řezání stávajícího živičného krytu hl do 100 mm</t>
  </si>
  <si>
    <t>-838052179</t>
  </si>
  <si>
    <t>919735123</t>
  </si>
  <si>
    <t>Řezání stávajícího betonového krytu hl do 150 mm</t>
  </si>
  <si>
    <t>-988487212</t>
  </si>
  <si>
    <t>Zřízení a utěsnění otvoru ve stěně šachty pro potrubí kabelové chráničky, 2x DN 250, D+M</t>
  </si>
  <si>
    <t>222914203</t>
  </si>
  <si>
    <t>Poznámka k položce:_x000D_
včetně obetonování a lepenky</t>
  </si>
  <si>
    <t>49,17*9 'Přepočtené koeficientem množství</t>
  </si>
  <si>
    <t>10,395+4,51</t>
  </si>
  <si>
    <t>997221645</t>
  </si>
  <si>
    <t>Poplatek za uložení na skládce (skládkovné) odpadu asfaltového bez dehtu kód odpadu 17 03 02</t>
  </si>
  <si>
    <t>-1240626145</t>
  </si>
  <si>
    <t>13,86+4,655</t>
  </si>
  <si>
    <t>997221655</t>
  </si>
  <si>
    <t>1454862238</t>
  </si>
  <si>
    <t>15,75</t>
  </si>
  <si>
    <t>711111001</t>
  </si>
  <si>
    <t>Provedení izolace proti zemní vlhkosti vodorovné za studena nátěrem penetračním</t>
  </si>
  <si>
    <t>334448112</t>
  </si>
  <si>
    <t>2*0,9*160*2</t>
  </si>
  <si>
    <t>711112001</t>
  </si>
  <si>
    <t>Provedení izolace proti zemní vlhkosti svislé za studena nátěrem penetračním</t>
  </si>
  <si>
    <t>1226528510</t>
  </si>
  <si>
    <t>2*0,6*160*2</t>
  </si>
  <si>
    <t>11163150</t>
  </si>
  <si>
    <t>lak penetrační asfaltový</t>
  </si>
  <si>
    <t>688220041</t>
  </si>
  <si>
    <t>Poznámka k položce:_x000D_
Spotřeba 0,3-0,4kg/m2</t>
  </si>
  <si>
    <t>960*0,00035 'Přepočtené koeficientem množství</t>
  </si>
  <si>
    <t>632179951</t>
  </si>
  <si>
    <t>Poznámka k položce:_x000D_
viz př.č. D.1.4-01 - D.1.4-02</t>
  </si>
  <si>
    <t>2*0,9*160</t>
  </si>
  <si>
    <t>711132101</t>
  </si>
  <si>
    <t>Provedení izolace proti zemní vlhkosti pásy na sucho svislé AIP nebo tkaninou</t>
  </si>
  <si>
    <t>-1427337867</t>
  </si>
  <si>
    <t>2*0,6*160</t>
  </si>
  <si>
    <t>69311080</t>
  </si>
  <si>
    <t>geotextilie netkaná separační, ochranná, filtrační, drenážní PES 200g/m2</t>
  </si>
  <si>
    <t>-324524722</t>
  </si>
  <si>
    <t>480*1,2 'Přepočtené koeficientem množství</t>
  </si>
  <si>
    <t>711141559</t>
  </si>
  <si>
    <t>Provedení izolace proti zemní vlhkosti pásy přitavením vodorovné NAIP</t>
  </si>
  <si>
    <t>118241282</t>
  </si>
  <si>
    <t>711142559</t>
  </si>
  <si>
    <t>Provedení izolace proti zemní vlhkosti pásy přitavením svislé NAIP</t>
  </si>
  <si>
    <t>-2125803129</t>
  </si>
  <si>
    <t>62833158</t>
  </si>
  <si>
    <t>pás asfaltový natavitelný oxidovaný tl 4mm typu G200 S40 s vložkou ze skleněné tkaniny, s jemnozrnným minerálním posypem</t>
  </si>
  <si>
    <t>-348932879</t>
  </si>
  <si>
    <t>960*1,15 'Přepočtené koeficientem množství</t>
  </si>
  <si>
    <t>-880276368</t>
  </si>
  <si>
    <t>SO_06 - Zpevněné plochy ČOV</t>
  </si>
  <si>
    <t>"u rozdělovacího objektu" 28</t>
  </si>
  <si>
    <t>122251104</t>
  </si>
  <si>
    <t>Odkopávky a prokopávky nezapažené v hornině třídy těžitelnosti I skupiny 3 objem do 500 m3 strojně</t>
  </si>
  <si>
    <t>2032912670</t>
  </si>
  <si>
    <t>28*0,21</t>
  </si>
  <si>
    <t>5,88*2,05 'Přepočtené koeficientem množství</t>
  </si>
  <si>
    <t>-1666437250</t>
  </si>
  <si>
    <t>28*0,02 'Přepočtené koeficientem množství</t>
  </si>
  <si>
    <t>451579877</t>
  </si>
  <si>
    <t>Příplatek ZKD 10 mm tl u podkladu nebo lože pod dlažbu ze štěrkopísku</t>
  </si>
  <si>
    <t>-1550098137</t>
  </si>
  <si>
    <t>564281111</t>
  </si>
  <si>
    <t>Podklad nebo podsyp ze štěrkopísku ŠP tl 300 mm</t>
  </si>
  <si>
    <t>-1738336790</t>
  </si>
  <si>
    <t>"chodník u RO" 28</t>
  </si>
  <si>
    <t>596211120</t>
  </si>
  <si>
    <t>Kladení zámkové dlažby komunikací pro pěší ručně tl 60 mm skupiny B pl do 50 m2</t>
  </si>
  <si>
    <t>-416357180</t>
  </si>
  <si>
    <t>59245015</t>
  </si>
  <si>
    <t>dlažba zámková tvaru I 200x165x60mm přírodní</t>
  </si>
  <si>
    <t>410887683</t>
  </si>
  <si>
    <t>28*1,03 'Přepočtené koeficientem množství</t>
  </si>
  <si>
    <t>916231213</t>
  </si>
  <si>
    <t>Osazení chodníkového obrubníku betonového stojatého s boční opěrou do lože z betonu prostého</t>
  </si>
  <si>
    <t>-1619194619</t>
  </si>
  <si>
    <t>59217023</t>
  </si>
  <si>
    <t>obrubník betonový chodníkový 1000x150x250mm</t>
  </si>
  <si>
    <t>416463304</t>
  </si>
  <si>
    <t>15*1,01 'Přepočtené koeficientem množství</t>
  </si>
  <si>
    <t>916991121</t>
  </si>
  <si>
    <t>Lože pod obrubníky, krajníky nebo obruby z dlažebních kostek z betonu prostého</t>
  </si>
  <si>
    <t>1645548801</t>
  </si>
  <si>
    <t>15*0,35*0,35</t>
  </si>
  <si>
    <t>998225111</t>
  </si>
  <si>
    <t>Přesun hmot pro pozemní komunikace s krytem z kamene, monolitickým betonovým nebo živičným</t>
  </si>
  <si>
    <t>-1289750213</t>
  </si>
  <si>
    <t>VRN - Vedlejší rozpočtové náklady</t>
  </si>
  <si>
    <t>Vodohospodářsko-inženýrské služby spol. s r.o.</t>
  </si>
  <si>
    <t>Obnovení platnosti vyjádření správců dotčených sítí</t>
  </si>
  <si>
    <t>-883444631</t>
  </si>
  <si>
    <t>Zajištění souhlasu pro nakládání s vodami při čerp. vody v průběhu výstavby</t>
  </si>
  <si>
    <t>935990520</t>
  </si>
  <si>
    <t>Další doplňující průzkumy (inženýrskogeologický,geodetický,dendrologický, atp.)</t>
  </si>
  <si>
    <t>774864276</t>
  </si>
  <si>
    <t>Dokumentace skutečného provedení stavby v tištěných vyhotoveních v počtu 6 paré, včetně dodání v elektronicky editovatelné podobě na CD</t>
  </si>
  <si>
    <t>-718985893</t>
  </si>
  <si>
    <t>Vypracování geometrického plánu dokončené stavby v tištěných vyhotoveních v počtu 6 paré, včetně dodání v elektronicky editovatelné podobě na CD</t>
  </si>
  <si>
    <t>65431768</t>
  </si>
  <si>
    <t>Dopracování zadávací dokumentace o konkrétní specifikace materiálů, strojů, zařízení a vyřešení s tím souvisejících detailů ve stavební a technologické části, dílenské výkresy</t>
  </si>
  <si>
    <t>-2083903720</t>
  </si>
  <si>
    <t>Detailní harmonogram výstavby</t>
  </si>
  <si>
    <t>1764157032</t>
  </si>
  <si>
    <t>Činnost odpovědného statika, geodeta, geologa, hydrogeologa</t>
  </si>
  <si>
    <t>-1069337977</t>
  </si>
  <si>
    <t>Uvedení do provozu(zaškolení obsluhy)</t>
  </si>
  <si>
    <t>-961290384</t>
  </si>
  <si>
    <t>Revize</t>
  </si>
  <si>
    <t>370841465</t>
  </si>
  <si>
    <t>Povodňový a havarijní plán,manipulační (provozní) řád,návody k obsluze</t>
  </si>
  <si>
    <t>-39453561</t>
  </si>
  <si>
    <t>Archeologický dozor</t>
  </si>
  <si>
    <t>846821868</t>
  </si>
  <si>
    <t>Zařízení staveniště</t>
  </si>
  <si>
    <t>1089079252</t>
  </si>
  <si>
    <t>Součinnost při zabezpečení kolaudace stavby a při vydání pravomocného kolaudačního rozhodnutí a kolaudaci stavby</t>
  </si>
  <si>
    <t>-1661580083</t>
  </si>
  <si>
    <t>Vytyčení stávajících sítí</t>
  </si>
  <si>
    <t>-220856945</t>
  </si>
  <si>
    <t>Geodetické vytyčení a zaměření stavby (včetně vytyčení hranic dotčených pozemků v průběhu výstavby)</t>
  </si>
  <si>
    <t>555223899</t>
  </si>
  <si>
    <t>Zkoušky zhutnění</t>
  </si>
  <si>
    <t>127395500</t>
  </si>
  <si>
    <t>Poznámka k položce:_x000D_
statické a dynamické zkoušky, viz souhrnná technická zpráva</t>
  </si>
  <si>
    <t>Kompletační činnost</t>
  </si>
  <si>
    <t>-1825814775</t>
  </si>
  <si>
    <t>Zajištění 1 ks velkoplošného informačního panelu (bilboard), dle podmínek poskytovatele dotace</t>
  </si>
  <si>
    <t>1958984012</t>
  </si>
  <si>
    <t>Zajištění 1 ks trvalé pamětní desky (stálé informační tabule), dle podmínek poskytovatele dotace</t>
  </si>
  <si>
    <t>1055522916</t>
  </si>
  <si>
    <t>Modernizace ČOV Dvůr Králové nad Labem - I.etapa</t>
  </si>
  <si>
    <t>DOKUMENTACE PRO PROVÁDĚNÍ STAVBY (DPS)</t>
  </si>
  <si>
    <t>Celková rekapitulace</t>
  </si>
  <si>
    <t>Stavební objekty</t>
  </si>
  <si>
    <t xml:space="preserve">IN </t>
  </si>
  <si>
    <t>SO 01 Vstupní čerpací stanice</t>
  </si>
  <si>
    <t>SO 02 Hrubé předčištění</t>
  </si>
  <si>
    <t>SO 03 Biologická linka</t>
  </si>
  <si>
    <t>SO 04 Neobsazeno</t>
  </si>
  <si>
    <t>SO 05 Propojovací potrubí</t>
  </si>
  <si>
    <t>SO 06 Zpevněné plochy</t>
  </si>
  <si>
    <t>Stavební objekty celkem</t>
  </si>
  <si>
    <t>Provozní soubory</t>
  </si>
  <si>
    <t>PS 01 Technologie - strojní část</t>
  </si>
  <si>
    <t>PS 02 Elektrotechnologie, ASŘ, přenosy</t>
  </si>
  <si>
    <t>Provozní soubory celkem</t>
  </si>
  <si>
    <t>Celkem  SO+PS+OST. (bez DPH)</t>
  </si>
  <si>
    <t>Modernizace ČOV Dvůr Králové nad Labem – I. ETAPA</t>
  </si>
  <si>
    <t>PS 01 Technologie - Strojní část</t>
  </si>
  <si>
    <t>Uchazeč:</t>
  </si>
  <si>
    <t>pozice - pozice</t>
  </si>
  <si>
    <t>pozice</t>
  </si>
  <si>
    <t>popis</t>
  </si>
  <si>
    <t>1. Vstupní čerpací stanice</t>
  </si>
  <si>
    <t>1.1</t>
  </si>
  <si>
    <t>ZÁPLAVNÉ KALOVÉ ČERPADLO SE ŠROUBOVÝM ODSTŘEDIVÝM KOLEM A SE SAMOČINNÝM ODČERPÁVÁNÍM USAZENIN NEBO PLOVOUCÍCH NEČISTOT ZE DNA JÍMK VSTUPNÍ ČERPACÍ STANICE</t>
  </si>
  <si>
    <t>ks</t>
  </si>
  <si>
    <t>Q = 70 l/s, H = 11,9 m v. sl. 
Čerpaná kapalina: splašková voda
Průchodnost hydraulikou (mm): 100
Velikost sací příruby: DN150 PN16
Velikost výtlačné příruby: DN150 PN16
Jmenovitý výkon motoru: 11kW
Rozběh: FM 
Příkon čerpadla v prac. bodě: 10,2kW
Jmenovitý proud: 26 A
Počet otáček ot./min: 1435
Ochrana: IP68
Mechanická ucpávka u motoru: SiC/SiC
Mechanická ucpávka u hydrauliky: SiC/SiC
Vlhkostní sonda: ano
Frekvence (Hz): 50
Napětí motoru (V): 400
Chlazení motoru: Vlastním chlazením – olejem
Včetně vyhodnocovacího relé vlhkosti, tepelné ochrany statoru bimetaly, 10ti m napájecího kabelu a nerezového řetězu délky 2m pro vyjímání čerpadla. 
Včetně sklolaminátové předrotační nádrže, patkového kolena a horního držáku vodících trubek.
Včetně spouštěcího zařízení z 2 ks nerezových trubek 1 1/2“ a patkového kolena DN150, PN16.</t>
  </si>
  <si>
    <t>1.2</t>
  </si>
  <si>
    <t>ZPĚTNÝ VENTIL S KOULÍ DN 150, PN10 PRO ODPADNÍ VODU</t>
  </si>
  <si>
    <t xml:space="preserve">ks </t>
  </si>
  <si>
    <t>Těleso z tvárné litiny, s těžkou protikorozní povrchovou ochranou epoxidovým povrstvením v kvalitě GSK. Spojovací šrouby z nerezoceli.</t>
  </si>
  <si>
    <t>1.3</t>
  </si>
  <si>
    <t>MEZIPŘÍRUBOVÉ NOŽOVÉ ŠOUPÁTKO DN 150, PN10</t>
  </si>
  <si>
    <t>Spojovací šrouby z nerezoceli, ovládání ručním kolem. Médium: splašková voda.</t>
  </si>
  <si>
    <t>1.4</t>
  </si>
  <si>
    <t>POTRUBÍ Z NEREZOCELI DN150 - SAMOSTATNÉ VÝTLAČNÉ POTRUBÍ VČS</t>
  </si>
  <si>
    <t>— potrubí 154 x 2 mm – 1,2 m – 1 ks
- oblouk nerez 45° 154 x 2 mm – 1 ks
- příruba přivařovací DN150, PN10 - 2ks
- spojovací a těsnící materiál pro krátké přírubové spoje nerez DN150, PN10 – 2 kpl
Veškeré sváry na potrubí a pomocných kovových konstrukcích budou provedeny metodou
TIG v ochranné atmosféře.
Závity spojů a třmenů budou ošetřeny přípravkem pro ošetření závitů nerezových šroubů.
Každý přírubový spoj bude osazen 2 páry vějířových podložek pro zajištění vodivého
pospojení.</t>
  </si>
  <si>
    <t>1.5</t>
  </si>
  <si>
    <t>POTRUBÍ Z NEREZOCELI DN 150 - SAMOSTATNÉ VÝTLAČNÉ POTRUBÍ VČS, OBLOUK 45°</t>
  </si>
  <si>
    <t>— oblouk nerez 45° 154 x 2 mm – 1 ks
- příruba přivařovací DN150, PN10 - 2ks
- spojovací a těsnící materiál pro krátké přírubové spoje nerez DN150, PN10 – 1 kpl
Veškeré sváry na potrubí a pomocných kovových konstrukcích budou provedeny metodou
TIG v ochranné atmosféře.
Závity spojů a třmenů budou ošetřeny přípravkem pro ošetření závitů nerezových šroubů.
Každý přírubový spoj bude osazen 2 páry vějířových podložek pro zajištění vodivého
pospojení.</t>
  </si>
  <si>
    <t>1.6</t>
  </si>
  <si>
    <t>POTRUBÍ Z NEREZOCELI DN250 - SPOLEČNÉ VÝTLAČNÉ POTRUBÍ VČS</t>
  </si>
  <si>
    <t>— potrubí 273 x 3 mm – 9,1 m – 1 ks
- oblouk nerez 90° 273 x 3 mm – 2 ks
- oblouk nerez 90° 154 x 2 mm – 4 ks (oblouky budou navařeny jako odbočky na potrubí DN250)
- redukce nerez 306/273 x 3 mm – 1 ks
- příruba přivařovací nerez DN300, PN10 - 1ks
- příruba přivařovací nerez DN150, PN10 - 4ks
- spojovací a těsnící materiál pro krátké přírubové spoje nerez DN300, PN10 – 1 kpl
- spojovací a těsnící materiál pro nožové šoupátko nerez DN150, PN10 – 4 kpl
- konzoly z nerezoceli, kotvené nerezovými kotvami do betonu - 1 kpl
Veškeré sváry na potrubí a pomocných kovových konstrukcích budou provedeny metodou
TIG v ochranné atmosféře.
Závity spojů a třmenů budou ošetřeny přípravkem pro ošetření závitů nerezových šroubů.
Každý přírubový spoj bude osazen 2 páry vějířových podložek pro zajištění vodivého
pospojení.</t>
  </si>
  <si>
    <t>1.7</t>
  </si>
  <si>
    <t>ODVRT ŽB STĚNOU</t>
  </si>
  <si>
    <t>Délka odvrtu 0,65 m, průměr odvrtu 350 mm.
Vodotěsné segmentové těsnění sestávající z nerezoceli a pryže pro nerezové potrubí 273 mm.
Zapravení odvrtu betonovou stěrkou.</t>
  </si>
  <si>
    <t>1.8</t>
  </si>
  <si>
    <t>ČISTÍCÍ KUS NEREZ DN250 (NA POTRUBÍ 273 x 3 MM)</t>
  </si>
  <si>
    <t>—příruba přivařovací nerez DN250, PN10 - 1ks
- zaslepovací přírubový kus DN250, PN10 - 1ks
- spojovací a těsnící materiál pro krátké přírubové spoje nerez DN250, PN10 – 1 kpl
Veškeré sváry na potrubí a pomocných kovových konstrukcích budou provedeny metodou
TIG v ochranné atmosféře.
Závity spojů a třmenů budou ošetřeny přípravkem pro ošetření závitů nerezových šroubů.
Každý přírubový spoj bude osazen 2 páry vějířových podložek pro zajištění vodivého
pospojení</t>
  </si>
  <si>
    <t>1.9</t>
  </si>
  <si>
    <t>SLOUPOVÝ JEŘÁB 360°</t>
  </si>
  <si>
    <t>Nosnost 500 kg, výška 5m, délka vyložení 6,5m, kotvení na betonovou patku, včetně venkovní povrchové úpravy.
Elektrická výzbroj jeřábu včetně elektrické otoče řízené frekvenčním měničem, včetně venkovního krytí provedení elektrovýzbroje. Ovládání dálkovým ovladačem.
Včetně kladkostroje o nosnosti 500 kg, rychlost zdvihu 4 a 1 m/min, rychlost pojezdu 18 a 4,5 m/min.</t>
  </si>
  <si>
    <t>1.10</t>
  </si>
  <si>
    <t>POCHOZÍ LÁVKA Z NEREZOVÉ OCELI NAD SACÍ JÍMKOU VSTUPNÍ ČERPACÍ STANICE O ŠÍŘCE 1,0M A DL. 2,3M.</t>
  </si>
  <si>
    <t>Zakrytí litými kompozitními rošty v. 38 mm, š. 0,9m, dl. 2,3m s výřezy o šířce 0,3m pro přístup ke zpětným ventilům a uzavíracím šoupátkům. Včetně nerezového okopného plechu a zábradlí v. 1,1m, dl. 2x 2,3m s otevíratelnou sekcí o šířce 0,6m, která umožní vstup do čerpací jímky. Na straně čerpadel budou k nosníku lávky ukotveny spouštěcí tyče čerpadel – nosníky lávky bude nutné navrhnout s dostatečnou tuhostí. Staré a nové zábradlí bude bezpečně propojeno.</t>
  </si>
  <si>
    <t>1.11</t>
  </si>
  <si>
    <t>POCHOZÍ LÁVKA Z NEREZOVÉ OCELI NAD SACÍ JÍMKOU VSTUPNÍ ČERPACÍ STANICE O ŠÍŘCE 1,0 M 
A DL. 2,1 M.</t>
  </si>
  <si>
    <t>Zakrytí litými kompozitními rošty v. 38mm, š. 0,9m, dl. 2,1m s výřezy o šířce 0,3m pro přístup ke zpětným ventilům a uzavíracím šoupátkům. Včetně nerezového okopného plechu a zábradlí v. 1,1m, dl. 2x 2,1m s otevíratelnou sekcí o šířce 0,6m, která umožní vstup do čerpací jímky. Na straně čerpadel budou k nosníku lávky ukotveny spouštěcí tyče čerpadel – nosníky lávky bude nutné navrhnout s dostatečnou tuhostí. Staré a nové zábradlí bude bezpečně propojeno.</t>
  </si>
  <si>
    <t>2. Hrubé předčištění</t>
  </si>
  <si>
    <t>2.1</t>
  </si>
  <si>
    <t>INTEGROVANÉ HRUBÉ PŘEDČIŠTĚNÍ (IHP)</t>
  </si>
  <si>
    <r>
      <t xml:space="preserve">Jednotka s integrovanými strojními samočistícími česlemi a lapákem písku, venkovní nadzemní provedení s </t>
    </r>
    <r>
      <rPr>
        <b/>
        <sz val="7"/>
        <color theme="1"/>
        <rFont val="Arial"/>
        <family val="2"/>
        <charset val="238"/>
      </rPr>
      <t>vyhříváním</t>
    </r>
    <r>
      <rPr>
        <sz val="7"/>
        <color theme="1"/>
        <rFont val="Arial"/>
        <family val="2"/>
        <charset val="238"/>
      </rPr>
      <t xml:space="preserve">, uspořádání skluzů pravé.
Materiál nádoby: 	Nerezová ocel 1.4301 + nátěr
Ostatní materiály:	Nerezová ocel 1.4301, ocel St 52.3 (šnekovnice), plast (filtrační pás)
Průtočné množství:	150 l/s
Průlina česlí:		3 mm
Pohony:
- SČČ-KVM 1000×1300/400×3s/70°	0,25kW+0,18kW; 400V; 50Hz
- LSP 250×750/2150		1,5kW; 400V; 50Hz
- ŠD 250×4850/36°		0,55kW; 400V; 50Hz
- ŠD 250×8900/0°		1,5kW; 400V; 50Hz
- vyhřívání		9,5kW; 230V; 50Hz
- 2x solenoid-G3/4”	30VA; 230V; 50Hz
Hmotnost:		cca 7000 kg
Dimenze nátokového a odtokové potrubí DN500, PN10.
Dodávka bude včetně </t>
    </r>
    <r>
      <rPr>
        <b/>
        <sz val="7"/>
        <color theme="1"/>
        <rFont val="Arial"/>
        <family val="2"/>
        <charset val="238"/>
      </rPr>
      <t>1 m vysoké podpůrné, výškově stavitelné konstrukce</t>
    </r>
    <r>
      <rPr>
        <sz val="7"/>
        <color theme="1"/>
        <rFont val="Arial"/>
        <family val="2"/>
        <charset val="238"/>
      </rPr>
      <t xml:space="preserve"> a včetně zdroje vzduchu pro provzdušnění lapáku písku.
Spotřeba prací vody je: 1÷1,2 l/s pro lis při 0,2÷0,3MPa po dobu cca 15 minut (1 cyklus).</t>
    </r>
  </si>
  <si>
    <t>2.2</t>
  </si>
  <si>
    <r>
      <t xml:space="preserve">PRAČKA PÍSKU - VENKOVNÍ JEDNOTKA </t>
    </r>
    <r>
      <rPr>
        <b/>
        <sz val="8"/>
        <color theme="1"/>
        <rFont val="Arial"/>
        <family val="2"/>
        <charset val="238"/>
      </rPr>
      <t>S VYHŘÍVÁNÍM</t>
    </r>
  </si>
  <si>
    <r>
      <t xml:space="preserve">Materiál nádoby: 	Nerezová ocel 1.4301 + nátěr
Vynášecí žlab:	Nerezová ocel 1.4301 + nátěr
Ostatní materiály:	Nerezová ocel 1.4301, ocel St 52.3
Výkon:		0,4 l.s-1  písku
Průměr šnekovnice:	250 mm
Pohony:
- šneku	0,55 kW; 400 V; 50 Hz
- míchadla	1,5 kW; 400 V; 50 Hz
- příkon vyhřívání	1,6 kW; 230 V; 50 Hz
- elmag. ventil 6/4“	60 VA; 230 V; 50 Hz
Hmotnost:		cca 700 kg
Výkon:		do 0,4 l/s vypraného písku
Dimenze odtokové potrubí DN150, PN10.
</t>
    </r>
    <r>
      <rPr>
        <b/>
        <sz val="7"/>
        <color theme="1"/>
        <rFont val="Arial"/>
        <family val="2"/>
        <charset val="238"/>
      </rPr>
      <t>Dodávka bude včetně 1,75m vysoké podpůrné, výškově stavitelné konstrukce.</t>
    </r>
    <r>
      <rPr>
        <sz val="7"/>
        <color theme="1"/>
        <rFont val="Arial"/>
        <family val="2"/>
        <charset val="238"/>
      </rPr>
      <t xml:space="preserve"> 
Spotřeba prací vody: 5÷7 l/s při 0,3-0,6 MPa intervalově, po dobu cca 15 minut (1 cyklus).</t>
    </r>
  </si>
  <si>
    <t>2.3</t>
  </si>
  <si>
    <t>MEZIPŘÍRUBOVÉ NOŽOVÉ ŠOUPÁTKO DN 350, PN10</t>
  </si>
  <si>
    <t>2.4</t>
  </si>
  <si>
    <t>2.5</t>
  </si>
  <si>
    <t>POTRUBÍ Z NEREZOCELI DN350 - NÁTOKOVÉ, ODTOKOVÉ A OBTOKOVÉ POTRUBÍ DO/Z JEDNOTKY IHP</t>
  </si>
  <si>
    <t>— potrubí nerez 355,6 x 3 mm – 28 m 
- oblouk nerez 90° 355,6 x 3 mm – 4 ks
- oblouk nerez 45° 355,6 x 3 mm – 2 ks
- přírubový T-kus nerez 355,6 x 3 mm – 1 ks 
- redukce nerez 500/355,6 x 3 mm – 1 ks
- redukce nerez excentrická 500/355,6 x 3 mm – 1 ks
- redukce nerez 323,9/355,6 x 3 mm – 2 ks
- příruba přivařovací nerez DN500, PN10 – 2 ks
- příruba přivařovací nerez DN350, PN10 – 8 ks
- příruba přivařovací nerez DN300, PN10 – 1 ks
- spojovací a těsnící materiál pro krátké přírubové spoje nerez DN500, PN10 – 2 kpl
- spojovací a těsnící materiál pro krátké přírubové spoje nerez DN350, PN10 – 1 kpl
- spojovací a těsnící materiál pro krátké přírubové spoje nerez DN300, PN10 – 1 kpl
- spojovací a těsnící materiál pro nožové šoupátko nerez DN350, PN10 – 3 kpl
- nerez konzoly pro potrubí DN350 a pro potrubí DN 150 (viz položka 2.6) o průměrné výšce 3 m a roztečích 1,5m, kotvené nerezovými kotvami do betonové základové desky - 1 kpl
Veškeré sváry na potrubí a pomocných kovových konstrukcích budou provedeny metodou
TIG v ochranné atmosféře.
Závity spojů a třmenů budou ošetřeny přípravkem pro ošetření závitů nerezových šroubů.
Každý přírubový spoj bude osazen 2 páry vějířových podložek pro zajištění vodivého
pospojení.</t>
  </si>
  <si>
    <t>2.6</t>
  </si>
  <si>
    <t>POTRUBÍ Z NEREZOCELI DN150 - ODTOKOVÉ POTRUBÍ PRAČKY PÍSKU</t>
  </si>
  <si>
    <t>— potrubí nerez 154 x 2 mm – 18,2m
- oblouk nerez 90° 154 x 2 mm – 3 ks
- oblouk nerez 45° 154 x 2 mm – 4 ks
- příruba přivařovací nerez DN150, PN10 - 3ks
- spojovací a těsnící materiál pro krátké přírubové spoje nerez DN150, PN10 – 1 kpl
- spojovací a těsnící materiál pro nožové šoupátko nerez DN150, PN10 – 1 kpl
- nerez konzoly pro potrubí DN150 o průměrné výšce 3m a roztečích 1,5m, kotvené nerezovými kotvami do betonu - 1 kpl
Veškeré sváry na potrubí a pomocných kovových konstrukcích budou provedeny metodou
TIG v ochranné atmosféře.
Závity spojů a třmenů budou ošetřeny přípravkem pro ošetření závitů nerezových šroubů.
Každý přírubový spoj bude osazen 2 páry vějířových podložek pro zajištění vodivého pospojení.</t>
  </si>
  <si>
    <t>2.7</t>
  </si>
  <si>
    <t>POCHOZÍ LÁVKA Z NEREZOVÉ OCELI VEDLE IHP O ŠÍŘCE 1,0 M, DL. 7,5 M A VÝŠCE 3,3 M</t>
  </si>
  <si>
    <t>Včetně stabilní podpůrné konstrukce, která bude v polovině rozmontovatelná pro snadnější manipulaci. Zakrytí litými kompozitovými rošty v. 38mm, š. 0,9m, dl. 7,5m Včetně nerezového okopného plechu a zábradlí v. 1,1m, dl. 2x 4,5 m a 1,0m. Podélná část zábradlí na straně u IHP bude v celé délce vyjímatelná. 
Včetně přístupového schodiště š. 1m opatřeného zábradlím po obou stranách.</t>
  </si>
  <si>
    <t>2.8</t>
  </si>
  <si>
    <t>NEOBSAZENO</t>
  </si>
  <si>
    <t>2.9</t>
  </si>
  <si>
    <t>2.10</t>
  </si>
  <si>
    <t>PLNOPRŮTOČNÉ ČTYŘHRANNĚ TĚSNICÍ VŘETENOVÉ ŠOUPÁTKO S NESTOUPAJÍCÍM VŘETENEM PRO ODPADNÍ VODU.</t>
  </si>
  <si>
    <t>Ovládání šoupátkovým klíčem. Rám, deska: korozivzdorná ocel 1.4301, vřeteno: korozivzdorná ocel 1.4057, vřetenová matice: bronz odolný odpadní vodě, těsnění: pryž EPDM odolná odpadní vodě a UV záření.
průtočná plocha: 400.
Rám bude prodloužen na výšku 1,1m nad horní hranu betonu.
Ovládání ručním kolem.</t>
  </si>
  <si>
    <t>2.11</t>
  </si>
  <si>
    <t>SPODEM PROTÉKANÉ NEREZOVÉ HRADÍTKO TL. 3 MM S HORNÍM MADLEM PRO MOŽNOST MANIPULACE</t>
  </si>
  <si>
    <r>
      <t xml:space="preserve">Šířka průtočného profilu: 500 mm
Výška stavitelné hrany cca 1 m.
Otvor ve spodní části desky: 450x120mm (d x š) - </t>
    </r>
    <r>
      <rPr>
        <u/>
        <sz val="7"/>
        <color theme="1"/>
        <rFont val="Arial"/>
        <family val="2"/>
        <charset val="238"/>
      </rPr>
      <t xml:space="preserve">rozměry průtočného otvoru budou upřesněny během zkušebního provozu tak, aby průtok na jednu linku byl max. 48 l/s </t>
    </r>
    <r>
      <rPr>
        <sz val="7"/>
        <color theme="1"/>
        <rFont val="Arial"/>
        <family val="2"/>
        <charset val="238"/>
      </rPr>
      <t xml:space="preserve">
Deska bude osazena do bočních nerezových profilů 30x33x5,0/7,0mm, které budou osazeny na ŽB konstrukce.</t>
    </r>
  </si>
  <si>
    <t>2.12</t>
  </si>
  <si>
    <t>POTRUBÍ Z NEREZOCELI DN300 - PROPOJOVACÍ POTRUBÍ ROZDĚLOVACÍHO OBJEKTU DO ANOXICNÉ ZÓNY AKTIVAČNÍ NÁDRŽE</t>
  </si>
  <si>
    <t>— potrubí nerez 323,9 x 3 mm – 5m
- oblouk nerez 90° 323,9 x 3 mm – 2 ks
- příruba přivařovací nerez DN300, PN10 – 2 ks
- spojovací a těsnící materiál pro krátké přírubové spoje nerez DN300, PN10 – 1 kpl
- nerez konzoly pro potrubí DN300 o průměrné výšce 1,6m a roztečích 1,5m. Konzoly budou osazeny na zpevněnou plochu u rozdělovacího objektu - 1 kpl
Veškeré sváry na potrubí a pomocných kovových konstrukcích budou provedeny metodou
TIG v ochranné atmosféře.
Závity spojů a třmenů budou ošetřeny přípravkem pro ošetření závitů nerezových šroubů.</t>
  </si>
  <si>
    <t>2.13</t>
  </si>
  <si>
    <t>POTRUBÍ Z NEREZOCELI DN 300 - ODLEHČOVACÍ POTRUBÍ ROZDĚLOVACÍHO OBJEKTU</t>
  </si>
  <si>
    <t>— potrubí nerez 323,9 x 3 mm – 5,0m
- oblouk nerez 90° 323,9 x 3 mm – 2 ks
- příruba přivařovací nerez DN300, PN10 - 7ks
- příruba přivařovací z oceli tř.11 DN300, PN10 - 1ks (mezi stávajícím potrubím a montážní vložkou 2.14)
- spojovací a těsnící materiál pro krátké přírubové spoje nerez DN300, PN10 – 5 kpl
- souprava galvanického oddělení pro krátký přírubový spoj DN300, PN10 – 1 kpl
Veškeré sváry na potrubí a pomocných kovových konstrukcích budou provedeny metodou TIG v ochranné atmosféře.
Závity spojů a třmenů budou ošetřeny přípravkem pro ošetření závitů nerezových šroubů.</t>
  </si>
  <si>
    <t>2.14</t>
  </si>
  <si>
    <t>MONTÁŽNÍ VLOŽKA DN300, PN10</t>
  </si>
  <si>
    <t>2.15</t>
  </si>
  <si>
    <t>2.16</t>
  </si>
  <si>
    <t>2.17</t>
  </si>
  <si>
    <t>VRCHEM PROTÉKANÉ NEREZOVÉ HRADÍTKO SLOUŽÍCÍ PRO NASTAVENÍ PRŮTOKU ODLEHČOVANÝCH VOD TL. 3 MM S HORNÍM MADLEM PRO MOŽNOST MANIPULACE.</t>
  </si>
  <si>
    <t xml:space="preserve">Šířka průtočného profilu: 500 mm
Výška stavitelné hrany cca 0,8m – výška stavitelné hrany bude během zkušebního provozu doladěna tak, aby byl průtok na jednu linku max. 48 l/s a průtoky nad tuto mez byly odlehčovány. 
Deska bude osazena do bočních nerezových profilů 30x33x5,0/7,0mm, které budou osazeny na ŽB konstrukce. </t>
  </si>
  <si>
    <t>2.18</t>
  </si>
  <si>
    <t>Délka odvrtu 0,2 m, průměr odvrtu 400 mm.
Vodotěsné segmentové těsnění sestávající z nerezoceli a pryže pro nerezové potrubí 323,9 mm.
Zapravení odvrtu betonovou stěrkou.</t>
  </si>
  <si>
    <t>2.19</t>
  </si>
  <si>
    <t>POTRUBÍ Z NEREZOCELI TŘ. 11 DN300 - PROPOJENÍ ODLEHČOVACÍHO POTRUBÍ DN300 A DN500</t>
  </si>
  <si>
    <t>— potrubí ocel tř. 11 324 x 8 mm – 2m
- oblouk ocel tř. 11 90° 324 x 8 mm – 1 ks
- příruba přivařovací ocel tř. 11 DN300, PN10 - 4ks
- spojovací a těsnící materiál pro krátké přírubové spoje tř. 11 DN300, PN10 – 2 kpl
-potrubí a příruby budou ošetřeny nátěrem</t>
  </si>
  <si>
    <t>2.20</t>
  </si>
  <si>
    <t>PŘÍRUBY Z OCELI TŘ. 11 DN300 - ZASLEPENÍ POTRUBÍ DN300</t>
  </si>
  <si>
    <t>— příruba přivařovací ocel tř. 11 DN300, PN10 - 1ks
- zaslepovací příruba ocel tř. 11 DN300, PN10 - 1ks
- spojovací a těsnící materiál pro krátké přírubové spoje tř. 11 DN300, PN10 – 2 kpl
- příruby budou ošetřeny nátěrem</t>
  </si>
  <si>
    <t>2.21</t>
  </si>
  <si>
    <t>JEDNONOSNÍKOVÁ KOČKA PRO POJEZD PO HORIZONTÁLNÍ JEŘÁBOVÉ DRÁZE</t>
  </si>
  <si>
    <t>Nosnost 1t.</t>
  </si>
  <si>
    <t>2.22</t>
  </si>
  <si>
    <t>Délka odvrtu 0,2 m, průměr odvrtu 400 mm.
Vodotěsné segmentové těsnění sestávající z nerezoceli a pryže pro nerezové potrubí 323,9 mm.</t>
  </si>
  <si>
    <t>2.23</t>
  </si>
  <si>
    <t>ROZVOD PROVOZNÍ VODY - POTRUBÍ PE100RC, CELK. DÉLKA 27 M</t>
  </si>
  <si>
    <t>— potrubí D90x8,2 PE100RC SDR11 – 14 m
- potrubí D63x5,8 PE100RC SDR11 – 3 m
- potrubí D40x3,7 PE100RC SDR11 – 5 m
- potrubí D32x3,0 PE100RC SDR11 – 5 m
Tvarovky:
- elektrokoleno 90° D90 PE100 SDR11 				- 2 ks
- elektrokoleno 90° D63 PE100 SDR11 				- 2 ks
- elektrokoleno 90° D40 PE100 SDR11 				- 2 ks
- elektrokoleno 90° D32 PE100 SDR11 				- 3 ks
- elektro T-kus 90° redukovaný D90/D63 PE100 SDR11		- 2 ks
- elektro T-kus 90° D40 PE100 SDR11				- 1 ks
- elektroredukce D63/32 PE100 SDR11				- 1 ks
- elektroredukce D50/40 PE100 SDR11				- 1 ks
- elektrospojka D63 PE100 SDR11					- 2 ks
- elektrospojka D40 PE100 SDR11					- 2 ks
- elektrospojka D32 PE100 SDR11					- 3 ks
- redukce D90/50 PE100 SDR11					- 1 ks
- redukce D40/32 PE100 SDR11					- 1 ks
- přechodová vložka – vnitřní z. PE100/Ms58 D63/1 1/2“ SDR11 	- 1 ks
- přechodová vložka – vnitřní z. PE100/Ms58 D40/1“ SDR11 	- 1 ks
- přechodová vložka – vnitřní z. PE100/Ms58 D32/1“ SDR11 	- 2 ks
- samočinný topný kabel včetně izolace pro potrubí D90 – D32 	- celk. délka 27 m
- nerezové konzoly pro plastové potrubí D90/63/50/40/32 o roztečích max. 0,75 m a pomocné kotevní kce. - 1 kpl</t>
  </si>
  <si>
    <t>3. Biologické linky</t>
  </si>
  <si>
    <t>3.1</t>
  </si>
  <si>
    <t>PONORNÉ VRTULOVÉ MÍCHADLO DO ANAEROBNÍ NÁDRŽE BEZ USMĚRŇOVACÍHO KRUHU</t>
  </si>
  <si>
    <t>Jmenovitý výkon: 	1,25 kW, 3x400V, přímý start
Jmenovitý proud: 	3,1 A, 
Otáčky:		1400 ot/min, průměr nerezové vrtule 225 mm
Včetně 10 bm napájecího kabelu, otočného spouštěcího zařízení z nerezoceli, vodící profil 60 x 60 mm, dl. 4 m a včetně nerezového lanka průměr 5 mm délky 10 m pro vyjímání míchadla.</t>
  </si>
  <si>
    <t>3.2</t>
  </si>
  <si>
    <t>ZVEDACÍ OTOČNÉ ZAŘÍZENÍ</t>
  </si>
  <si>
    <t>Vyložení nastavitelné 0,7 – 1,1 m, nosnost 125 kg s navijákem s brzdou, provedení ocel tř. 11, žárově zinkovaná, pouzdra silon.
Včetně patky pro osazení zvedacího zařízení, provedení ocel tř. 11, žárově zinkovaná včetně připevnění na stěnu nebo horní hranu nádrže.</t>
  </si>
  <si>
    <t>3.3</t>
  </si>
  <si>
    <t>POTRUBÍ Z NEREZOCELI DN200 A DN125 - PŘÍVOD VZDUCHU DO NITRIFIKAČNÍCH NÁDRŽÍ</t>
  </si>
  <si>
    <t>— potrubí nerez 204 x 2 mm – 31m 
- potrubí nerez 129 x 2 mm – 15,5m 
- oblouk nerez 90° 204 x 2 mm - 2 ks
- T-kus nerez 204/168,3 x 2 mm - 1ks
— redukce nerez 204/129 x 2 mm - 1ks
- příruba přivařovací DN125, PN10 - 5ks
- spoj. a těsnící materiál pro krátký přírubový spoj nerez DN125, PN10 – 3 kpl
- spoj. a těsnící materiál pro mezipřírubovou klapku nerez DN125, PN10 – 1 kpl
- konzoly z nerezoceli, kotvené nerezovými kotvami do betonu - 1 kpl
Veškeré sváry na potrubí a pomocných kovových konstrukcích budou provedeny metodou
TIG v ochranné atmosféře.
Závity spojů a třmenů budou ošetřeny přípravkem pro ošetření závitů nerezových šroubů.
Každý přírubový spoj bude osazen 2 páry vějířových podložek pro zajištění vodivého pospojení.</t>
  </si>
  <si>
    <t>3.4</t>
  </si>
  <si>
    <t>— potrubí nerez 204 x 2 mm – 26 m 
- potrubí nerez 129 x 2 mm – 15,5m 
- oblouk nerez 90° 204 x 2 mm - 2 ks
- T-kus nerez 204/154 x 2 mm – 1 ks
- redukce nerez 204/129 x 2 mm – 1 ks
- příruba přivařovací DN125, PN10 – 5 ks
- spoj. a těsnící materiál pro krátký přírubový spoj nerez DN125, PN10 – 3 kpl
- spoj. a těsnící materiál pro mezipřírubovou klapku nerez DN125, PN10 – 1 kpl
- konzoly z nerezoceli, kotvené nerezovými kotvami do betonu - 1 kpl
Veškeré sváry na potrubí a pomocných kovových konstrukcích budou provedeny metodou
TIG v ochranné atmosféře.
Závity spojů a třmenů budou ošetřeny přípravkem pro ošetření závitů nerezových šroubů.
Každý přírubový spoj bude osazen 2 páry vějířových podložek pro zajištění vodivého pospojení.</t>
  </si>
  <si>
    <t>3.5</t>
  </si>
  <si>
    <t>UZAVÍRACÍ MEZIPŘÍRUBOVÁ KLAPKA S PÁKOU PRO RUČNÍ OVLÁDÁNÍ DN150, PN10.</t>
  </si>
  <si>
    <t>Teplotní odolnost min 110°C, médium: tlakový vzduch max. 1 bar.</t>
  </si>
  <si>
    <t>3.6</t>
  </si>
  <si>
    <t>PŘÍRUBOVÝ REGULAČNÍ VENTIL DN150, PN16 NA TLAKOVÝ VZDUCH 43/40kPa A PRŮTOK 1120/500 M3/H PRO TEPLOTU 110 °C</t>
  </si>
  <si>
    <t xml:space="preserve">S regulačním elektropohonem s vysílačem polohy, dvojicí signalizačních, koncových a momentových spínačů a temperováním elektropohonu. 
Elektromotor pohonu 0,18 kW, 400 V, 50 Hz. 
Včetně stříšky z nerezoceli pro zakrytí pohonu. </t>
  </si>
  <si>
    <t>3.7</t>
  </si>
  <si>
    <t>POTRUBÍ Z NEREZOCELI DN150 - PŘÍVOD VZDUCHU DO NITRIFIKAČNÍCH NÁDRŽÍ</t>
  </si>
  <si>
    <t>— potrubí nerez 154 x 2 mm – 4m 
- oblouk nerez 90° 154 x 2 mm - 2 ks
- příruba přivařovací DN154, PN10 - 5ks
- spoj. a těsnící materiál pro krátký přírubový spoj nerez DN150, PN10 – 3 kpl
- spoj. a těsnící materiál pro mezipřírubovou klapku nerez DN150, PN10 – 1 kpl
- konzoly z nerezoceli, kotvené nerezovými kotvami do betonu - 1 kpl
Veškeré sváry na potrubí a pomocných kovových konstrukcích budou provedeny metodou
TIG v ochranné atmosféře.
Závity spojů a třmenů budou ošetřeny přípravkem pro ošetření závitů nerezových šroubů.
Každý přírubový spoj bude osazen 2 páry vějířových podložek pro zajištění vodivého
pospojení.</t>
  </si>
  <si>
    <t>3.8</t>
  </si>
  <si>
    <t>JEMNOBUBLINNÝ PROVZDUŠŇOVACÍ SYSTÉM NITRIFIKAČNÍ NÁDRŽE V PEVNÉ VERZI.</t>
  </si>
  <si>
    <t>Počet provzdušňovačů v nádrži 13ks x 5 řad, průměr provzdušňovacího disku 490 mm.
	Celkové množství vzduchu 1120 m3/hod, účinnost přestupu kyslíku za standardních podmínek min. 6%/m. 
	Včetně kotev a odvodnění vyvedeného k pochozí betonové desce a opatřeného kulovým vypouštěcím ventilem DN25. Včetně příruby DN150 pro napojení na přívodní potrubí tlakového vzduchu. Délka distribučního potrubí PVC D160 – 18 m, PVC D90 - 49m.</t>
  </si>
  <si>
    <t>3.9</t>
  </si>
  <si>
    <t>UZAVÍRACÍ MEZIPŘÍRUBOVÁ KLAPKA S PÁKOU PRO RUČNÍ OVLÁDÁNÍ DN125, PN10.</t>
  </si>
  <si>
    <t>3.10</t>
  </si>
  <si>
    <t>PŘÍRUBOVÝ REGULAČNÍ VENTIL DN125, PN16 NA TLAKOVÝ VZDUCH 43/40kPa A PRŮTOK 880/500 M3/H PRO TEPLOTU 110 °C</t>
  </si>
  <si>
    <t>3.11</t>
  </si>
  <si>
    <t>Počet provzdušňovačů v nádrži 13ks x 4 řad, průměr provzdušňovacího disku 490 mm.
	Celkové množství vzduchu 880 m3/hod, účinnost přestupu kyslíku za standardních podmínek min. 6%/m. 
	Včetně kotev a odvodnění vyvedeného k pochozí betonové desce a opatřeného kulovým vypouštěcím ventilem DN25. Včetně příruby DN150 pro napojení na přívodní potrubí tlakového vzduchu.
Délka distribučního potrubí PVC D160 – 17 m, PVC D90 – 40 m.</t>
  </si>
  <si>
    <t>3.12</t>
  </si>
  <si>
    <t>HYPERBOLOIDNÍ MÍCHADLO DO DENITRIFIKAČNÍ NÁDRŽE INSTALOVANÉ CENTRÁLNĚ U DNA NÁDRŽE S POHONEM V SUCHÉM PROVEDENÍ A S VERTIKÁLNÍ SKLOLAMINÁTOVOU HŘÍDELÍ.</t>
  </si>
  <si>
    <r>
      <t xml:space="preserve">Průměr: 		2000 mm
Otáčky:		22,6ot/min.
Výkon motoru:	1,1 kW
Vzdálenost ode dna:	100 mm
Míchadlo bude osazeno na stávající ŽB rampy v denitrifikační nádrži. 
</t>
    </r>
    <r>
      <rPr>
        <u/>
        <sz val="7"/>
        <color theme="1"/>
        <rFont val="Arial"/>
        <family val="2"/>
        <charset val="238"/>
      </rPr>
      <t>Dodavatel ověří skutečnou výšku rampy ode dna nádrže před dodáním míchadel.</t>
    </r>
  </si>
  <si>
    <t>3.12A</t>
  </si>
  <si>
    <t>POHON HYBERBOLOIDNÍHO MÍCHADLA - REZERVA</t>
  </si>
  <si>
    <t>ks - rezerva</t>
  </si>
  <si>
    <t>Otáčky:		22,6ot/min.
Výkon motoru:	1,1 kW</t>
  </si>
  <si>
    <t>3.13</t>
  </si>
  <si>
    <t>ZAKRYTÍ LITÝMI KOMPOZITOVÝMI ROŠTY V. 38 MM, Š. 0,8 M, DL. 4,1 M.</t>
  </si>
  <si>
    <t xml:space="preserve">Stávající lávka, zábradlí a okopový plech budou zachovány. </t>
  </si>
  <si>
    <t>3.14</t>
  </si>
  <si>
    <t>NEREZOVÝ PODKLADNÍ RÁM POHONU HYPERBOLOIDNÍHO MÍCHADLA 1,7 x 0,75 M</t>
  </si>
  <si>
    <t>— nerezový profil 100x100x10 mm, dl. 3,5 m
- nerezový profil 70x70x7 mm, dl. 1,5 m
- nerezové kotvy 8 ks
- zakrytí litými kompozitovými rošty v. 38 mm, š. 0,75m, dl. 0,86m a š. 0,75m, dl. 0,2m
- nerez šrouby M20 – 4 ks</t>
  </si>
  <si>
    <t>3.15</t>
  </si>
  <si>
    <t>PONORNÉ ČERPADLO INTERNÍ RECIRKULACE SE ŠROUBOVÝM ODSTŘEDIVÝM KOLEM DO MOKRÉ JÍMKY</t>
  </si>
  <si>
    <t>Q = 35- 92 l/s, H =3,5 m v. sl. 
Průchodnost 100 mm, 
Počet otáček 935 ot. /min, výkon 5,5 kW, proud 14,1 A, motor 400 V, 50 Hz, s rozběhem a řízením pomocí FM. Včetně vlhkostní sondy pro průnik vody ucpávkou a vyhodnocovacího relé vlhkosti, tepelná ochrana statoru bimetaly, včetně 10 m napájecího kabelu a nerezového řetězu průměru 8mm se závěsy po 1 m délky 6 m pro vyjímání čerpadla. Včetně spouštěcího zařízení z 2 ks nerezových trubek 2 1/2“ a patkového kolena DN200, PN10.</t>
  </si>
  <si>
    <t>3.16</t>
  </si>
  <si>
    <t>Vyložení 2m, nosnost 300 kg, s možností připnutí mobilního elektrického navijáku o nosnosti 450kg s brzdou, provedení ocel tř. 11, žárově zinkovaná, pouzdra silon.
Včetně patky pro osazení zvedacího zařízení, provedení ocel tř. 11, žárově zinkovaná včetně připevnění na horní hranu nádrže nebo pochozí ŽB plochu s ohledem na stávající únosnost bet. konstrukcí.</t>
  </si>
  <si>
    <t>3.17</t>
  </si>
  <si>
    <t>POTRUBÍ Z NEREZOCELI DN200 - VÝTLAČNÉ POTRUBÍ INTERNÍ RECIRKULACE</t>
  </si>
  <si>
    <t>— potrubí nerez 204 x 2 mm –40 m
- oblouk nerez 90° 204 x 2 mm – 3 ks
- oblouk nerez 45° 204 x 2 mm – 8 ks
- příruba přivařovací nerez DN200, PN10 - 5ks
- spojovací a těsnící materiál pro krátké přírubové spoje nerez DN200, PN10 – 1 kpl
- spojovací a těsnící materiál pro mezipřírubovou nožové šoupě nerez DN200, PN10 – 1 kpl
- konzoly z nerezoceli, kotvené nerezovými kotvami do betonu - 1 kpl
Veškeré sváry na potrubí a pomocných kovových konstrukcích budou provedeny metodou
TIG v ochranné atmosféře.
Závity spojů a třmenů budou ošetřeny přípravkem pro ošetření závitů nerezových šroubů.
Každý přírubový spoj bude osazen 2 páry vějířových podložek pro zajištění vodivého
pospojení.
Závity spojů a třmenů budou ošetřeny přípravkem pro ošetření závitů nerezových šroubů.</t>
  </si>
  <si>
    <t>3.18</t>
  </si>
  <si>
    <t>PŘECHODOVÁ LÁVKA OSAZENÁ PŘES PŘÍTOKOVÉ POTRUBÍ SPLAŠKOVÝCH VOD A PŘÍVODNÍ POTRUBÍ VZDUCHU DO NITRIFIKAČNÍCH NÁDRŽÍ.</t>
  </si>
  <si>
    <t>Z oceli tř. 11, žárově zinkovaná, o šířce 1m a délce horní podesty 1m a výšce 0,5m. Ve směru procházení budou 2 schody, v. 165 mm, hl. 300mm, z každé strany. Zakrytí litými kompozitovými rošty v. 38mm, š. 1m, celková délka 2,2m.</t>
  </si>
  <si>
    <t>3.19</t>
  </si>
  <si>
    <t>NEREZOVÁ OTOČNÁ KONZOLA PRO ZAVĚŠENÍ KYSLÍKOVÉ NEBO DUSIČNANOVÉ SONDY O DÉLCE 2 M</t>
  </si>
  <si>
    <t>Konzola bude kotvena nerezovými kotvami do betonu.  
Konzolu bude možné otočit na čepu z obslužné lávky kvůli pravidelné týdenní kontrole sond.</t>
  </si>
  <si>
    <t>3.20</t>
  </si>
  <si>
    <t>AUTOMATICKÁ ČERPACÍ STANICE SE DVĚMA CELONEREZOVÝMI VERTIKÁLNÍMI ČERPADLY</t>
  </si>
  <si>
    <t>Průtok při čerpané výšce H 50 m v. s.: 	Q: cca 0 – 5,35  l/s, při chodu jednoho čerpadla
						Q: cca 0 –  10,7  l/s, při chodu dvou čerpadel
Motor:				2 x 4 kW (2895 ot/min, s měničem)
Jmenovitý proud:		2 x cca 10,1A/400V
Krytí motoru a regulace:	IP 55
Ochrana proti chodu bez vody: vodivostní sonda + softwarově
Připojovací dimenze: R3“</t>
  </si>
  <si>
    <t>3.21</t>
  </si>
  <si>
    <t>AUTOMATICKÝ SÍTOVÝ FILTR S HYDRAULICKÝM PROPLACHEM PRO PROVOZNÍ VODU</t>
  </si>
  <si>
    <t>Automatický sítový filtr s hydraulickým proplachem pro provozní vodu
Maximální průtok: 40 m3/h
Proplachovací průtok: 6 m3/h (v průběhu filtrace nebude přerušena dodávka vody)
Připojení na saní a výtlaku: DN80
Napájení: 230V AC
Jemnost filtrace: 300mm
Minimální provozní tlak při proplachu: 2 bar
Tlaková ztráta při proplachu: 0,5 – 0,6 bar
Materiál filtračního síta: nerez AISI 316
Materiál těla filtru: nerez AISI 304 PN10</t>
  </si>
  <si>
    <t>3.22</t>
  </si>
  <si>
    <t>MEMBRÁNOVÁ TLAKOVÁ NÁDOBA 80 L S VYMĚNITELNÝM VAKEM</t>
  </si>
  <si>
    <t>Vč. uzavíracího a vypouštěcího ventilu DN25 vč. návarků DN25/33,7.
Vč. připojovacího potrubí nerez 33,7x2 o délce cca 2 m.</t>
  </si>
  <si>
    <t>3.23</t>
  </si>
  <si>
    <t>POTRUBÍ Z NEREZOCELI DN100 - SACÍ POTRUBÍ PROVOZNÍ VODY</t>
  </si>
  <si>
    <t>— potrubí nerez 104 x 2 mm – 9 m 
- oblouk nerez 90° 104 x 2 mm – 5 ks
- redukce nerez DN100/DN80 – 1 ks
- návarek 90° na potrubí DN200/100 – 1ks
- navařovací šroubení typ 319 3“ – 1 ks
- příruba přivařovací nerez DN100, PN10 – 4 ks
- spojovací a těsnící materiál pro mezipřírubové klapky nerez DN100, PN10 – 2 kpl
- konzoly z nerezoceli, kotvené nerezovými kotvami do betonu - 1 kpl
Veškeré sváry na potrubí a pomocných kovových konstrukcích budou provedeny metodou
TIG v ochranné atmosféře.
Závity spojů a třmenů budou ošetřeny přípravkem pro ošetření závitů nerezových šroubů.
Každý přírubový spoj bude osazen 2 páry vějířových podložek pro zajištění vodivého pospojení.
Závity spojů a třmenů budou ošetřeny přípravkem pro ošetření závitů nerezových šroubů.</t>
  </si>
  <si>
    <t>3.24</t>
  </si>
  <si>
    <t>MEZIPŘÍRUBOVÁ UZAVÍRACÍ MĚKKOTĚSNÍCÍ KLAPKA S PRŮCHOZÍMI ZÁVITOVÝMI DÍRAMI DN100, PN10.</t>
  </si>
  <si>
    <t>Médium: vyčištěná voda z ČOV
Ruční ovládání nerezovou pákou.</t>
  </si>
  <si>
    <t>3.25</t>
  </si>
  <si>
    <t>POTRUBÍ Z NEREZOCELI DN100 - VÝTLAČNÁ ČÁST POTRUBÍ PROVOZNÍ VODY</t>
  </si>
  <si>
    <t>— potrubí nerez 104 x 2 mm – 6 m 
- oblouk nerez 90° 104 x 2 mm – 4 ks
- redukce nerez 104/84 x 2 mm – 3 ks
- T-kus nerez 104 x 2 mm – 2 ks
- navařovací šroubení typ 319 3“ – 1 ks
- příruba přivařovací nerez DN100, PN10 – 7 ks
- příruba přivařovací nerez DN80, PN10 – 7 ks
- spojovací a těsnící materiál pro mezipřírubové klapky nerez DN100, PN10 – 3 kpl
- spojovací a těsnící materiál pro krátké přírubové spoje nerez DN100, PN10 – 1 kpl
- spojovací a těsnící materiál pro krátké přírubové spoje nerez DN80, PN10 – 1 kpl
- konzoly z nerezoceli, kotvené nerezovými kotvami do betonu - 1 kpl
Veškeré sváry na potrubí a pomocných kovových konstrukcích budou provedeny metodou
TIG v ochranné atmosféře.
Závity spojů a třmenů budou ošetřeny přípravkem pro ošetření závitů nerezových šroubů.
Každý přírubový spoj bude osazen 2 páry vějířových podložek pro zajištění vodivého pospojení.
Závity spojů a třmenů budou ošetřeny přípravkem pro ošetření závitů nerezových šroubů.</t>
  </si>
  <si>
    <t>3.26</t>
  </si>
  <si>
    <t>3.27</t>
  </si>
  <si>
    <t>3.28</t>
  </si>
  <si>
    <t>3.29</t>
  </si>
  <si>
    <t>3.30</t>
  </si>
  <si>
    <t>DOKONČENÍ REPASE SACÍHO POJEZDOVÉHO MOSTU NA LINCE Č. 2 VČ. VEŠKERÉHO VYBAVENÍ A PŘÍSLUŠNÉ ELEKTROINSTALACE.</t>
  </si>
  <si>
    <t>3.31</t>
  </si>
  <si>
    <t>MONTÁŽ PONORNÉHO ČERPADLA VRATNÉHO KALU INSTALOVANÉHO NA POJEZDOVÉM MOSTĚ.</t>
  </si>
  <si>
    <t>Dle dohody s investorem zajistí investor dodávku čerpadla.</t>
  </si>
  <si>
    <t>3.32</t>
  </si>
  <si>
    <t>PONORNÉ ČERPADLO OSTŘIKU HLADINY S VÍŘIVÝM OBĚŽNÝM KOLEM BEZ PLOVÁKU</t>
  </si>
  <si>
    <t>Q: 5 l/s, H: 2 m
Průchodnost hydraulikou: 40	mm
Jmenovitý výkon: 0,88 kW, 400 V, 50 Hz</t>
  </si>
  <si>
    <t>3.33</t>
  </si>
  <si>
    <t>PONORNÉ ČERPADLO PLOVOUCÍCH NEČISTOT S VÍŘIVÝM OBĚŽNÝM KOLEM BEZ PLOVÁKU OSAZENÉ NA NEREZOVÉ KONZOLE</t>
  </si>
  <si>
    <t>Q:2 l/s, H: 6,2 m v. sl.
Průchodnost hydraulikou: 40	mm
Dimenze výtlaku: 40 mm, napojení: nerez potrubí 44 x 2,0 mm
Jmenovitý výkon:	0,72 kW, 230 V, 50 Hz
Včetně deblokační stanice. Čerpadlo bude zavěšeno na nerezovém řetězu dl. 2m, který bude přichycen na zábradlí a čerpadlo za něj bude možné vytáhnout.</t>
  </si>
  <si>
    <t>3.33A</t>
  </si>
  <si>
    <t>POTRUBÍ Z NEREZOCELI DN40 - VÝTLAČNÉ POTRUBÍ PLOVOUCÍCH NEČISTOT</t>
  </si>
  <si>
    <t>— potrubí nerez 44 x 2 mm – 1,2 m 
- oblouk nerez 90° 44 x 2 mm – 2 ks
- nipl nerez typ 308  2“ s navařený pomocí redukce na výtlačné potrubí 44 x 2 mm.
- nerez konzoly pro volné uchycení výtlačného potrubí k norné stěně
Veškeré sváry na potrubí a pomocných kovových konstrukcích budou provedeny metodou
TIG v ochranné atmosféře.
Závity spojů a třmenů budou ošetřeny přípravkem pro ošetření závitů nerezových šroubů.
Každý přírubový spoj bude osazen 2 páry vějířových podložek pro zajištění vodivého
pospojení.</t>
  </si>
  <si>
    <t>3.34</t>
  </si>
  <si>
    <t>KOMPLETNÍ REPASE SACÍHO POJEZDOVÉHO MOSTU O ROZPĚTÍ 12,6 M A ŠÍŘCE 1,8 M NA LINCE Č. 1 VČ. MONTÁŽE A PŘÍSLUŠNÉ ELEKTROINSTALACE</t>
  </si>
  <si>
    <t xml:space="preserve">Včetně:	Přestrojení na centrální pohon – převodovka a čelní převodový motor 
Jmenovitý výkon:	1,1 kW  (400 V, 3,45 A, Y, 50 Hz)
Otáčky:		695 ot/min
Kroutící moment: 	15 Nm
Včetně:	- repase (otryskání, základový nátěr, vrchní nátěr)
		- nové kompozitní pochůzné rošty o rozměrech 12,4x1,4m, v. 38 mm
		- doplnění konstrukce o 2 ks patek jeřábků čerpadel
		- přizpůsobení pojezdu nově osazeným pohonům
		- zavěšená nerezová konstrukce táhel a stěrek pro stírání kalu ze dna nádrže 
- zavěšená nerezová konstrukce pro uchycení a spouštění čerpadel
		- vodící trubky 5/4“
		- nová pojezdová kola pro pojezd po kolejnici 
- nová kolejnice dl. 2x 36,8 m včetně uchycení, srovnání kolejí a rovinnosti kolejí, uložení v betonovém zhlaví nádrže.
Včetně výtlačného potrubí a armatur:
		- sací nerez potrubí 204 x 2,0, dl. 2x - 3m
- výtlačné nerez potrubí 204 x 2,0, dl. 2x 0,35m, redukce 204/154, sací trychtýř 454/204, dl. 250mm
- zpětný ventil s koulí DN150, PN10 pro odpadní vodu. Těleso z tvárné litiny, s těžkou protikorozní povrchovou ochranou epoxidovým povrstvením v kvalitě GSK. Spojovací šrouby z nerezoceli
- mezipřírubové nožové šoupátko DN150, PN10, spojovací šrouby z nerezoceli, ovládání ručním kolem. Médium: čistírenský kal
- výtlačné nerez potrubí 204 x 2,0, dl. 6,45m, včetně 2ks T-odboček 154 x 2,0 mm
		- nerez redukce 204/154 x 2,0 mm – 4 ks
		- výtlačné nerez potrubí 154 x 2,0, dl. 2x - 1,2m
		- nerez potrubí 154 x 2,0, dl. 2x - 1,2m
		- oblouk nerez 90° 204 x 2 mm - 6 ks
- nerez potrubí 204 x 2,0, dl. 2x - 1,5m
- příruba přivařovací DN154, PN10 - 5ks
- příruba přivařovací DN204, PN10 - 6ks
- spoj. a těsnící materiál pro krátký přírubový spoj nerez DN150, PN10 – 5 kpl
- spoj. a těsnící materiál pro mezipřírubové nožové šoupě DN200, PN10 – 3 kpl
- konzoly z nerezoceli- 1 kpl
Veškeré sváry na potrubí a pomocných kovových konstrukcích budou provedeny metodou TIG v ochranné atmosféře.
Včetně magneticko-indukčního průtokoměru pro měření průtoku sedimentovaného kalu z dosazovací nádrže.  Kompaktní provedení snímač-převodník. Jmenovitá světlost DN100, tlak PN40, stavební délka 250 mm, krytí IP66/67. Doporučené rovné úseky potrubí: min. 5x DN před a 2x DN za přístrojem. Včetně rozhraní Modbus a propojovacích kabelů. </t>
  </si>
  <si>
    <t>3.35</t>
  </si>
  <si>
    <t>NEREZOVÁ NORNÁ STĚNA O ROZVINUTÉ VÝŠCE CCA 3,5 M A ŠÍŘCE 12 M</t>
  </si>
  <si>
    <t>Včetně kotevního materiálu.
Poznámka: Před realizací ověřit rozměry dle skutečných poměrů v nádrži</t>
  </si>
  <si>
    <t>3.36</t>
  </si>
  <si>
    <t>NEREZOVÝ ODTOKOVÝ ŽLAB VYČIŠTĚNÉ VODY SE  STAVITELNOU PILOVOU PŘEPADOVOU HRANOU A NORNOU STĚNOU</t>
  </si>
  <si>
    <t>Odtokový žlab – část 1:		šířka 500 mm, délka 11,5 m, hloubka 400 mm (1 ks)
Odtokový žlab – část 2:		šířka 370 mm, délka 2x 21 m, hloubka 400 mm (2 ks)
Stavitelná pilová přepadová hrana, celková délka: 95,1m 
Včetně konzol a kotevního materiálu.</t>
  </si>
  <si>
    <t>3.37</t>
  </si>
  <si>
    <t>NEREZOVÝ ODTOKOVÝ ŽLAB VRATNÉHO KALU</t>
  </si>
  <si>
    <t>Šířka 400 mm, hloubka 400 mm, délka 2 x 35,5 m.
Včetně konzol a kotevního materiálu.</t>
  </si>
  <si>
    <t>3.38</t>
  </si>
  <si>
    <t>NEREZOVÁ JÍMKA PLOVOUCÍCH NEČISTOT TROJÚHELNÍKOVÉHO TVARU, S JÍMKOU PRO ČERPADLO, MOŽNOSTÍ VÝŠKOVÉHO NASTAVENÍ DIAGONÁLNÍ PŘEPADOVÉ HRANY</t>
  </si>
  <si>
    <t>Rozměry vlastní jímky 865 x 865 x 1220 mm, hloubka 200 mm, včetně stavitelné nátokové hrany dl. 1320 mm. Rozměry jímky čerpadla 400 x 300 mm, hloubka 530 mm
Včetně kotevního materiálu.</t>
  </si>
  <si>
    <t>3.39</t>
  </si>
  <si>
    <t>MEZIPŘÍRUBOVÉ NOŽOVÉ ŠOUPÁTKO DN200, PN10</t>
  </si>
  <si>
    <t>Spojovací šrouby z nerezoceli, ovládání ručním kolem. Médium: aktivovaný kal.</t>
  </si>
  <si>
    <t>3.40</t>
  </si>
  <si>
    <t>POTRUBÍ Z NEREZOCELI DN200/150/80 - GRAVITAČNÍ ODTOKOVÉ POTRUBÍ PŘEBYTEČNÉHO KALU</t>
  </si>
  <si>
    <t>— potrubí nerez 204 x 2 mm – 20 m 
- potrubí nerez 154 x 2 mm – 8 m 
- potrubí nerez 84 x 2 mm – 1 m 
- oblouk nerez 90° 204 x 2 mm – 4 ks
- oblouk nerez 90° 154 x 2 mm – 3 ks
- T-kus nerez 204 x 2 mm – 1 ks
- T-kus nerez 304/204 x 2 mm – 1 ks
- redukce nerez 204/154 x 2 mm – 1 ks 
- redukce nerez 154/84 x 2 mm – 2 ks 
- příruba přivařovací nerez DN200, PN10 - 2ks
- příruba přivařovací nerez DN150, PN10 - 6ks
- příruba přivařovací nerez DN80, PN10 - 2ks
- spojovací a těsnící materiál pro krátké přírubové spoje nerez DN150, PN10 – 2 kpl
- spojovací a těsnící materiál pro krátké přírubové spoje nerez DN80, PN10 – 2 kpl
- spojovací a těsnící materiál pro mezipřírubové nožové šoupě DN200, PN10 – 1 kpl
- spojovací a těsnící materiál pro mezipřírubové nožové šoupě DN150, PN10 – 1 kpl
- nerez konzoly pro potrubí DN200, DN150 a DN80 kotvené nerezovými kotvami do betonu - 1 kpl
Veškeré sváry na potrubí a pomocných kovových konstrukcích budou provedeny metodou
TIG v ochranné atmosféře.
Závity spojů a třmenů budou ošetřeny přípravkem pro ošetření závitů nerezových šroubů.
Každý přírubový spoj bude osazen 2 páry vějířových podložek pro zajištění vodivého
pospojení.</t>
  </si>
  <si>
    <t>3.41</t>
  </si>
  <si>
    <t>Délka odvrtu 0,3 m, průměr odvrtu 300 mm. Stávající ocelové desky 0,5x0,5m, tl. 10mm kolem prostupů budou odřezány tak, aby bylo možné provést odvrt. 
Vodotěsné segmentové těsnění sestávající z nerezoceli a pryže pro nerezové potrubí 204 mm.
Zapravení odvrtu betonovou stěrkou.</t>
  </si>
  <si>
    <t>3.42</t>
  </si>
  <si>
    <t>Délka odvrtu 0,35 m, průměr odvrtu 250 mm. Stávající ocelové desky 0,5x0,5m, tl. 10mm kolem prostupů budou odřezány tak, aby bylo možné provést odvrt.
Vodotěsné segmentové těsnění sestávající z nerezoceli a pryže pro nerezové potrubí 154 mm.
Zapravení odvrtu betonovou stěrkou.</t>
  </si>
  <si>
    <t>3.43</t>
  </si>
  <si>
    <t>POTRUBÍ Z NEREZOCELI DN300/200 - GRAVITAČNÍ ODTOKOVÉ POTRUBÍ VRATNÉHO KALU</t>
  </si>
  <si>
    <t>— potrubí nerez 306 x 3 mm – 36 m 
- potrubí nerez 204 x 2 mm – 4 m 
- oblouk nerez 90° 306 x 3 mm – 1 ks
- oblouk nerez 90° 204 x 2 mm – 2 ks
- redukce nerez 306/204 x 3/2 mm – 1 ks 
- příruba přivařovací nerez DN300, PN10 - 4ks
- příruba přivařovací nerez DN150, PN10 - 6ks
- příruba přivařovací nerez DN80, PN10 - 2ks
- spojovací a těsnící materiál pro krátké přírubové spoje nerez DN300, PN10 – 1 kpl
- spojovací a těsnící materiál pro mezipřírubové nožové šoupě DN300, PN10 – 1 kpl
- nerez konzoly pro potrubí DN300 a DN200 kotvené nerezovými kotvami do betonu - 1 kpl
Veškeré sváry na potrubí a pomocných kovových konstrukcích budou provedeny metodou
TIG v ochranné atmosféře.
Závity spojů a třmenů budou ošetřeny přípravkem pro ošetření závitů nerezových šroubů.
Každý přírubový spoj bude osazen 2 páry vějířových podložek pro zajištění vodivého
pospojení.</t>
  </si>
  <si>
    <t>3.44</t>
  </si>
  <si>
    <t>MAGNETICKO-INDUKČNÍ PRŮTOKOMĚR PRO PŘEBYTEČNÝ KAL</t>
  </si>
  <si>
    <t>Oddělené provedení snímač-převodník. Jmenovitá světlost DN80, tlak PN40, stavební délka 200 mm, krytí IP66/67. Doporučené rovné úseky potrubí: min. 5x DN před a 2x DN za přístrojem. Včetně rozhraní Modbus.</t>
  </si>
  <si>
    <t>3.45</t>
  </si>
  <si>
    <t>MEZIPŘÍRUBOVÉ NOŽOVÉ ELEKTROŠOUPÁTKO DN150, PN10</t>
  </si>
  <si>
    <t>Spojovací šrouby z nerezoceli. 
Ovládání elektropohonem: 0,4 kW, 1,6 A, 400 V / 50Hz, IP 68 
Elektropohon bude osazen na stojanu z korizovzdorné oceli na zákrytové pochozí desce trubního kanálu aktivace. Vzdálenost mezi osou potrubí a spodní hranou stojanu je 1,75 m.
Ve stropní desce bude využit stávající prostup stropní deskou pro ovládací tyč.
Médium: přebytečný kal.</t>
  </si>
  <si>
    <t>3.46</t>
  </si>
  <si>
    <t>MEZIPŘÍRUBOVÉ NOŽOVÉ ELEKTROŠOUPÁTKO DN200, PN10</t>
  </si>
  <si>
    <t>Spojovací šrouby z nerezoceli. 
Ovládání elektropohonem: 0,4 kW, 1,6A, 400 V / 50Hz, IP 68 
Elektropohon bude osazen na stojanu z korizovzdorné oceli na zákrytové pochozí desce trubního kanálu aktivace. Vzdálenost mezi osou potrubí a spodní hranou stojanu je 1,75 m.
Ve stropní desce bude využit stávající prostup stropní deskou pro ovládací tyč.
Médium: vratný kal.</t>
  </si>
  <si>
    <t>3.47</t>
  </si>
  <si>
    <t>MEZIPŘÍRUBOVÉ NOŽOVÉ ŠOUPÁTKO DN300, PN10</t>
  </si>
  <si>
    <t>Spojovací šrouby z nerezoceli, ovládání ručním kolem.
Médium: vratný kal.</t>
  </si>
  <si>
    <t>3.48</t>
  </si>
  <si>
    <t>Délka odvrtu 0,4 m, průměr odvrtu 400 mm. Stávající ocelové desky 0,6x0,6m, tl. 10mm kolem prostupů budou odřezány tak, aby bylo možné provést odvrt.
Vodotěsné segmentové těsnění sestávající z nerezoceli a pryže pro nerezové potrubí 306 mm.
Zapravení odvrtu betonovou stěrkou.</t>
  </si>
  <si>
    <t>3.49</t>
  </si>
  <si>
    <t>3.50</t>
  </si>
  <si>
    <t>PONORNÉ ČERPADLO PŘEBYTEČNÉHO KALU SE ŠROUBOVÝM ODSTŘEDIVÝM KOLEM DO MOKRÉ JÍMKY</t>
  </si>
  <si>
    <t xml:space="preserve">Q = 9 l/s, H =10 m v. sl. 
Průchodnost 75 mm, 
Počet otáček 1416 ot. /min, jmenovitý výkon 2,2 kW, proud 5,5 A, motor 400 V, 50 Hz, s přímím rozběhem DIR. Včetně vlhkostní sondy pro průnik vody ucpávkou a vyhodnocovacího relé vlhkosti, tepelná ochrana statoru bimetaly, včetně 10 m napájecího kabelu a nerezového řetězu průměru 8 mm se závěsy po 1 m délky 6 m pro vyjímání čerpadla. Včetně spouštěcího zařízení z 2 ks nerezových trubek 1 1/2“ a patkového kolena DN100, PN10.	</t>
  </si>
  <si>
    <t>3.51</t>
  </si>
  <si>
    <t>POTRUBÍ Z NEREZOCELI DN100 - VÝTLAČNÉ POTRUBÍ PŘEBYTEČNÉHO KALU</t>
  </si>
  <si>
    <t>— potrubí nerez 104 x 2 mm – 5m
- oblouk nerez 90° 104 x 2 mm – 1 ks
- příruba přivařovací nerez DN100, PN10 - 2ks
- spojovací a těsnící materiál pro krátké přírubové spoje nerez DN100, PN10 – 2 kpl
- konzoly z nerezoceli, kotvené nerezovými kotvami do betonu - 1 kpl
Veškeré sváry na potrubí a pomocných kovových konstrukcích budou provedeny metodou
TIG v ochranné atmosféře.
Závity spojů a třmenů budou ošetřeny přípravkem pro ošetření závitů nerezových šroubů.
Každý přírubový spoj bude osazen 2 páry vějířových podložek pro zajištění vodivého
pospojení.
Závity spojů a třmenů budou ošetřeny přípravkem pro ošetření závitů nerezových šroubů.</t>
  </si>
  <si>
    <t>3.52</t>
  </si>
  <si>
    <t>ZPĚTNÝ VENTIL S KOULÍ DN100, PN10 PRO PŘEBYTEČNÝ KAL</t>
  </si>
  <si>
    <t>3.53</t>
  </si>
  <si>
    <t>MEZIPŘÍRUBOVÉ NOŽOVÉ ŠOUPÁTKO DN100, PN10</t>
  </si>
  <si>
    <t>Spojovací šrouby z nerezoceli, ovládání ručním kolem.
Médium: přebytečný kal.</t>
  </si>
  <si>
    <t>3.54</t>
  </si>
  <si>
    <t>POTRUBÍ Z NEREZOCELI DN150/100 - VÝTLAČNÉ POTRUBÍ PŘEBYTEČNÉHO KALU</t>
  </si>
  <si>
    <t>— potrubí nerez 154 x 2 mm – 29 m 
- potrubí nerez 104 x 2 mm – 3 m 
- oblouk nerez 90° 154 x 2 mm – 3 ks
- oblouk nerez 90° 104 x 2 mm – 2 ks
- redukce nerez 154/104 x 2 mm – 1 ks 
- příruba přivařovací nerez DN150, PN10 - 1ks
- příruba přivařovací z oceli tř. 11 DN150, PN10 - 1ks (po přivaření bude příruba, svár a příslušná část potrubí opatřena odpovídajícím antikorozním nátěrem)
- příruba přivařovací nerez DN100, PN10 - 2ks
- spojovací a těsnící materiál pro krátké přírubové spoje nerez DN150, PN10 – 1 kpl
- spojovací a těsnící materiál pro mezipřírubové nožové šoupě DN100, PN10 – 2 kpl
- souprava galvanického oddělení pro krátký přírubový spoj DN150, PN10 – 1 kpl
- nerez konzoly pro potrubí DN100 a DN150 kotvené nerezovými kotvami do betonu - 1 kpl
Veškeré sváry na potrubí a pomocných kovových konstrukcích budou provedeny metodou
TIG v ochranné atmosféře.
Závity spojů a třmenů budou ošetřeny přípravkem pro ošetření závitů nerezových šroubů.
Každý přírubový spoj bude osazen 2 páry vějířových podložek pro zajištění vodivého
pospojení.</t>
  </si>
  <si>
    <t>3.55</t>
  </si>
  <si>
    <t>Délka odvrtu 0,3 m, průměr odvrtu 200 mm. Stávající ocelové desky 0,5x0,5m, tl. 10mm kolem prostupů budou odřezány tak, aby bylo možné provést odvrt. 
Vodotěsné segmentové těsnění sestávající z nerezoceli a pryže pro nerezové potrubí 104 mm.
Zapravení odvrtu betonovou stěrkou.</t>
  </si>
  <si>
    <t>3.56</t>
  </si>
  <si>
    <t>ZASLEPENÍ POTRUBÍ PRIMÁRNÍHO KALU DN150</t>
  </si>
  <si>
    <t>— příruba přivařovací z oceli tř. 11 DN150, PN10 - 1ks (po přivaření bude příruba, svár a příslušná část potrubí opatřena ochranným nátěrem)
- zaslepovací příruba DN150, PN10 opatřena epoxidovým povrstevím - 1ks
- spojovací a těsnící materiál pro krátké přírubové spoje DN150, PN10 – 1 kpl</t>
  </si>
  <si>
    <t>3.57</t>
  </si>
  <si>
    <t>MEZIPŘÍRUBOVÉ NOŽOVÉ ŠOUPÁTKO DN150, PN10</t>
  </si>
  <si>
    <t>Spojovací šrouby z nerezoceli, ovládání ručním kolem.
Médium: čistírenský kal.</t>
  </si>
  <si>
    <t>3.58</t>
  </si>
  <si>
    <t>— příruba přivařovací z oceli tř. 11 DN150, PN10 - 1ks (po přivaření bude příruba, svár a příslušná část potrubí opatřena ochranným nátěrem)
- zaslepovací příruba DN150, PN10 opatřena epoxidovým povrstevím - 1ks
- spojovací a těsnící materiál pro přírubové spoje pro mezipřírubové nožové šoupátko DN150, PN10 – 1 kpl</t>
  </si>
  <si>
    <t>3.59</t>
  </si>
  <si>
    <t>3.60</t>
  </si>
  <si>
    <t>PONORNÉ ČERPADLO PRO ČERPÁNÍ VYČIŠTĚNÉ VODY NA ZKRÁPĚNÍ PLOVOUCÍCH NEČISTOT</t>
  </si>
  <si>
    <t>Q:2 l/s, H: 6,2 m v. sl.
Průchodnost hydraulikou: 40	mm
Dimenze výtlaku: 40 mm, napojení: na flexibilní hadici a následně na děrované nerez potrubí 54 x 2,0 mm
Jmenovitý výkon:	0,72 kW, 230 V, 50 Hz
Včetně deblokační stanice. Čerpadlo bude za nornou stěnou na konzole kotvené do zdi nerezovými kotvami a zavěšeno na nerezovém řetězu dl. 2m, který bude přichycen na zábradlí a čerpadlo za něj bude možné vytáhnout.</t>
  </si>
  <si>
    <t>3.61</t>
  </si>
  <si>
    <t>POTRUBÍ Z NEREZOCELI DN40 - DĚROVANÉ POTRUBÍ PRO ZKRÁPĚNÍ PLOVOUCÍCH NEČISTOT</t>
  </si>
  <si>
    <t>— potrubí nerez 44 x 2 mm – 12 m – děrované á 0,5m průměr otvoru 4 mm směrem k hladině plovoucích nečistot
- oblouk nerez 90° 44 x 2 mm – 1 ks
- pevná nerez spojka C52 se závitem 2“ na čerpadlo -1 ks 
- savicová nerez spojka C52 s koncovkou na nasunutí hadice -1 ks 
- hadice ze zesíleného PVC 40 x 4,5mm – 3m (pro možnost volného vytažení čerpadla)
- hadicový nástavec se šroubením 6/4“– 1 ks 
- nerez konzoly pro potrubí DN40 na nerezové norné stěně - 1 kpl
Veškeré sváry na potrubí a pomocných kovových konstrukcích budou provedeny metodou
TIG v ochranné atmosféře.
Závity spojů a třmenů budou ošetřeny přípravkem pro ošetření závitů nerezových šroubů.
Každý přírubový spoj bude osazen 2 páry vějířových podložek pro zajištění vodivého
pospojení.</t>
  </si>
  <si>
    <t>3.62</t>
  </si>
  <si>
    <t>POTRUBÍ Z NEREZOCELI DN500/200 - ODTOKOVÉ POTRUBÍ VYČIŠTĚNÉ VODY Z DOSAZOVACÍCH NÁDRŽÍ A ZÁSOBNÍ POTRUBÍ PROVOZNÍ VODY</t>
  </si>
  <si>
    <t>— potrubí nerez 506 x 3 mm – 6 m 
- potrubí nerez 204 x 2 mm – 3 m 
- oblouk nerez 90° 506 x 3 mm – 2 ks
- oblouk nerez 90° 204 x 2 mm – 1 ks
- T-kus nerez 506 x 3 mm – 1 ks
- příruba přivařovací nerez DN500, PN10 - 5ks
- příruba přivařovací nerez DN200, PN10 - 1ks
- příruba přivařovací z oceli tř. 11 DN500, PN10 - 1ks (na stávajícím odtokovém potrubí, včetně ochranného nátěru)
- spojovací a těsnící materiál pro krátké přírubové spoje nerez DN500, PN10 – 3 kpl
- spojovací a těsnící materiál pro krátké přírubové spoje nerez DN200, PN10 – 3 kpl
- souprava galvanického oddělení pro krátký přírubový spoj DN500, PN10 – 1 kpl
- souprava galvanického oddělení pro krátký přírubový spoj DN200, PN10 – 1 kpl
Veškeré sváry na potrubí a pomocných kovových konstrukcích budou provedeny metodou
TIG v ochranné atmosféře.
Závity spojů a třmenů budou ošetřeny přípravkem pro ošetření závitů nerezových šroubů.
Závity spojů a třmenů budou ošetřeny přípravkem pro ošetření závitů nerezových šroubů.
Každý přírubový spoj bude osazen 2 páry vějířových podložek pro zajištění vodivého
pospojení.</t>
  </si>
  <si>
    <t>3.63</t>
  </si>
  <si>
    <t>Délka odvrtu 0,3 m, průměr odvrtu 600 mm. Stávající ocelové desky 0,8x0,8 m, tl. 10 mm kolem prostupů budou odřezány tak, aby bylo možné provést odvrt. 
Vodotěsné segmentové těsnění sestávající z nerezoceli a pryže pro nerezové potrubí 204 mm.
Zapravení odvrtu betonovou stěrkou.</t>
  </si>
  <si>
    <t>3.64</t>
  </si>
  <si>
    <t>PROTIKOROZNÍ OCHRANA PROSTUPŮ DN250 MEZI NITRIFIKAČNÍ A DOSAZOVACÍ NÁDRŽÍ</t>
  </si>
  <si>
    <t xml:space="preserve">Ze stávajících ocelových prostupů bude mechanicky odstraněna rez. 
Následně budou ocelové povrchy opatřeny následujícími nátěry:
2x základním dvousložkovým nátěrem na bázi modifikované epoxidové pryskyřice s železitým plnivem tl. 1x 100 µm, 
1x vrchním dvousložkovým polyuretanovým nátěrem tl. 1x 50 µm – spolu 250 µm.
- 8 ks prostupů DN250, dl. 300 mm </t>
  </si>
  <si>
    <t>3.65</t>
  </si>
  <si>
    <t>POTRUBÍ Z NEREZOCELI DN250, DN100 - DOČASNÉ PŘEPOJENÍ STÁVAJÍCÍHO POTRUBÍ PŘÍVODU VZDUCHU DO NITRIFIKAČNÍCH NÁDRŽÍ LINKY Č. 1</t>
  </si>
  <si>
    <t>— potrubí nerez 254 x 2 mm – 2 m 
- oblouk nerez 45° 254 x 2 mm – 4 ks
- kříž nerez 254/2 x 104 x 2 mm – 1 ks
- oblouk nerez 45° 104 x 2 mm – 4 ks
Veškeré sváry na potrubí a pomocných kovových konstrukcích budou provedeny metodou
TIG v ochranné atmosféře.
Závity spojů a třmenů budou ošetřeny přípravkem pro ošetření závitů nerezových šroubů.
Každý přírubový spoj bude osazen 2 páry vějířových podložek pro zajištění vodivého
pospojení.</t>
  </si>
  <si>
    <t>4. Dmychárna</t>
  </si>
  <si>
    <t>4.1</t>
  </si>
  <si>
    <t>ROTAČNÍ ŠROUBOVÉ DMYCHADLO PRO PROVZDUŠŇOVÁNÍ AKTIVAČNÍCH NÁDRŽÍ SE VZDUCHOVÝM CHLAZENÍM, ŘÍZENÝM POHONEM A INTEGROVANÝM FREKVENČNÍM MĚNIČEM.</t>
  </si>
  <si>
    <t xml:space="preserve">Včetně protihlukového vnitřního pozinkovaného krytu, manometru na výtlaku a dalšího základního příslušenství.
Výkonnost na sání:		2000 m3/h (Qmax 2200 m3/h)
Tlaková diference:		45 kPa
Celkový elektrický příkon:	45kW
Jmenovitý výkon motoru:	37kW
Frekvenční měnič: integrovaný s datovou komunikaci s dmychadlem po protokolu ModBus TCP
Elektrické údaje:		400V / 50Hz / 74,1A
Včetně rámu pro instalaci dmychadel, uvedení do provozu, zaškolení obsluhy a dopravy.	</t>
  </si>
  <si>
    <t>4.2</t>
  </si>
  <si>
    <t>UZAVÍRACÍ MEZIPŘÍRUBOVÁ KLAPKA S ELEKTROPOHONEM DN200, PN10</t>
  </si>
  <si>
    <t>Teplotní odolnost: 	min 110°C
Médium: 		tlakový vzduch max. 1 bar
Elektropohon:  	servopohon (1 x 230 V, 30W)s dvojicí polohových, momentových a signalizačních kontaktů, temperováním pohonu a ručním kolem.
Účel: nastavuje trasu výtlaku vzduchu pro aeraci nitrifikačních nádrží pro provozní dmychadla a rezervní dmychadlo.</t>
  </si>
  <si>
    <t>4.3</t>
  </si>
  <si>
    <t>POTRUBÍ Z NEREZOCELI DN200 - PŘÍVODNÍ POTRUBÍ VZDUCHU DO NITRIFIKAČNÍCH NÁDRŽÍ LINKY 1</t>
  </si>
  <si>
    <t>— potrubí nerez 204 x 2 mm – 10 m 
- oblouk nerez 90° 204 x 2 mm – 2 ks
- T-kus nerez 204 x 2 mm – 1 ks 
- příruba přivařovací nerez DN200, PN10 - 4ks
- spojovací a těsnící materiál pro krátké přírubové spoje nerez DN200, PN10 – 1 kpl
- spojovací a těsnící materiál pro mezipřírubovou elektroklapku DN200, PN10 – 1 kpl
- nerez konzoly pro potrubí DN200 kotvené nerezovými kotvami do betonu - 1 kpl
Veškeré sváry na potrubí a pomocných kovových konstrukcích budou provedeny metodou
TIG v ochranné atmosféře.
Závity spojů a třmenů budou ošetřeny přípravkem pro ošetření závitů nerezových šroubů.
Každý přírubový spoj bude osazen 2 páry vějířových podložek pro zajištění vodivého
pospojení.</t>
  </si>
  <si>
    <t>4.4</t>
  </si>
  <si>
    <t>— potrubí nerez 204 x 2 mm – 16 m 
- oblouk nerez 90° 204 x 2 mm – 2 ks
- T-kus nerez 204 x 2 mm – 1 ks 
- příruba přivařovací nerez DN200, PN10 - 4ks
- spojovací a těsnící materiál pro krátké přírubové spoje nerez DN200, PN10 – 1 kpl
- spojovací a těsnící materiál pro mezipřírubovou elektroklapku DN200, PN10 – 2 kpl
- nerez konzoly pro potrubí DN200 kotvené nerezovými kotvami do betonu - 1 kpl
Veškeré sváry na potrubí a pomocných kovových konstrukcích budou provedeny metodou
TIG v ochranné atmosféře.
Závity spojů a třmenů budou ošetřeny přípravkem pro ošetření závitů nerezových šroubů.
Každý přírubový spoj bude osazen 2 páry vějířových podložek pro zajištění vodivého
pospojení.</t>
  </si>
  <si>
    <t>4.5</t>
  </si>
  <si>
    <t>— potrubí nerez 204 x 2 mm – 12,5 m 
- T-kus nerez 204 x 2 mm – 1 ks 
- příruba přivařovací nerez DN200, PN10 - 3ks
- spojovací a těsnící materiál pro krátké přírubové spoje nerez DN200, PN10 – 1 kpl
- nerez konzoly pro potrubí DN200 kotvené nerezovými kotvami do betonu - 1 kpl
Veškeré sváry na potrubí a pomocných kovových konstrukcích budou provedeny metodou
TIG v ochranné atmosféře.
Závity spojů a třmenů budou ošetřeny přípravkem pro ošetření závitů nerezových šroubů.
Každý přírubový spoj bude osazen 2 páry vějířových podložek pro zajištění vodivého
pospojení.</t>
  </si>
  <si>
    <t>4.6</t>
  </si>
  <si>
    <t>ODVRT BETONOVOU STĚNOU</t>
  </si>
  <si>
    <t>Délka odvrtu 0,4 m, průměr odvrtu 300 mm.
Vodotěsné segmentové těsnění sestávající z nerezoceli a pryže pro nerezové potrubí 204 mm.	
Zapravení odvrtu betonovou stěrkou.</t>
  </si>
  <si>
    <t>4.7</t>
  </si>
  <si>
    <t>AXIÁLNÍ NÁSTĚNNÝ VENTILÁTOR DO DMYCHÁRNY S MOŽNOSTÍ VODOROVNÉ INSTALACE</t>
  </si>
  <si>
    <t>Otáčky: 	1425/ min.
Průměr potrubí: 500 mm, 
Výkon:	867 W
Průtok: 	8770 m3/h
Napětí: 	230 V
Proud:		3,6 A
Včetně prostorového termostatu a upevňovacího materiálu.</t>
  </si>
  <si>
    <t>5. Dávkování síranu železitého</t>
  </si>
  <si>
    <t>5.1</t>
  </si>
  <si>
    <t>POLYETYLÉNOVÝ DVOUPLÁŠŤOVÝ ZÁSOBNÍK NA SÍRAN ŽELEZITÝ O OBJEMU 3 M3 (ZÁSOBNÍ OBJEM NA 1 MĚSÍC) SE SONDOU PRŮSAKU DO MEZI PROSTORU.</t>
  </si>
  <si>
    <t>Včetně 2ks dávkovacích čerpadel pro Qmax= 2,1 l/h, p = 7 barů, venkovní provedení s vyhříváním, 
napájení 230 V/ 50 Hz/ 20VA včetně příslušenství a přenosu chybových stavů do ŘS.
Včetně záchytné vaničky s kapacitou objemu nátokového potrubí, 2 ks vstřikovacích ventilů pro síran železitý. 
Včetně dávkovací hadičky síranu železitého PE 4/6 mm celkové délky cca 102 m. Hadička bude po celé délce uložena v chráničce PE DN20.</t>
  </si>
  <si>
    <t>5.2</t>
  </si>
  <si>
    <t>PLASTOVÉ OCHRANNÉ POTRUBÍ PRO ROZVOD SRÁŽEDLA FOSFORU</t>
  </si>
  <si>
    <t>— potrubí PE100, D25x2,3, SDR11 – 102m
- včetně konzol z nerezoceli nebo PE kotvených do betonu. Rozteče konzol budou dle doporučení výrobce potrubí - 1 kpl</t>
  </si>
  <si>
    <t>6. Stanice pro přejímku odpadních vod (SPOV)</t>
  </si>
  <si>
    <t>6.1</t>
  </si>
  <si>
    <t>STANICE PRO PŘEJÍMKU ODPADNÍCH VOD (SPOV)</t>
  </si>
  <si>
    <t>Nerezové provedení s tepelnou ochranou proti zamrzání.
Max. průtok:	 100 l/s
Včetně čtečky bezkontaktních karet pro ovládání vjezdové brány, bezkontaktní identifikace čipových karet, přenosu dat do systému ASŘTP ČOV, tiskárny dodacích lístků se střihačem v ochranné skříňce, nožového šoupěte s pneupohonem a feka koncovky pro připojení savice cisternového vozu.
Odtokové potrubí bude ukončeno přírubou DN100.</t>
  </si>
  <si>
    <t>6.2</t>
  </si>
  <si>
    <t>POTRUBÍ Z NEREZOCELI DN100 - ODTOKOVÉ POTRUBÍ Z SPOV (bod 6.1)</t>
  </si>
  <si>
    <t>— potrubí nerez 104 x 2 mm – 6,2m
- oblouk nerez 90° 104 x 2 mm – 2 ks
- příruba přivařovací nerez DN100, PN10 - 1ks
- spojovací a těsnící materiál pro krátké přírubové spoje nerez DN100, PN10 – 1 kpl
- konzoly z nerezoceli, kotvené nerezovými kotvami do betonu - 1 kpl
Veškeré sváry na potrubí a pomocných kovových konstrukcích budou provedeny metodou
TIG v ochranné atmosféře.
Závity spojů a třmenů budou ošetřeny přípravkem pro ošetření závitů nerezových šroubů.</t>
  </si>
  <si>
    <t>7. Zaslepení potrubí primárního a přebytečného kalu DN150</t>
  </si>
  <si>
    <t>7.1</t>
  </si>
  <si>
    <t>ZASLEPENÍ POTRUBÍ PRIMÁRNÍHO A PŘEBYTEČNÉHO KALU DN150 V TRUBNÍM KANÁLE 2. ŽB MONOBLOKU (LINKA 3. A 4.)</t>
  </si>
  <si>
    <r>
      <t xml:space="preserve">V rámci přepojení výtlačného potrubí přebytečného kalu do výtlačného potrubí primárního kalu v trubním kanále 1. ŽB monobloku (linka 1. a 2.) bude nutné přerušit v délce 2 m a následně zaslepit potrubí primárního a přebytečného kalu v trubním kanále 2. ŽB monobloku.
- </t>
    </r>
    <r>
      <rPr>
        <b/>
        <sz val="7"/>
        <color theme="1"/>
        <rFont val="Arial"/>
        <family val="2"/>
        <charset val="238"/>
      </rPr>
      <t>položka 3.56</t>
    </r>
  </si>
  <si>
    <t>8. Vyčištění nádrží stávající provozované linky č. 1</t>
  </si>
  <si>
    <t>8.1</t>
  </si>
  <si>
    <t>DOČERPÁNÍ A VYČIŠTĚNÍ VŠECH NÁDRŽÍ A PLÁNOVANÝCH DEMONTOVANÝCH ZAŘÍZENÍ V 1. BIOLOGICKÉ LINCE.</t>
  </si>
  <si>
    <t>9. Demontáže</t>
  </si>
  <si>
    <t>9.1</t>
  </si>
  <si>
    <t>DEMONTÁŽE</t>
  </si>
  <si>
    <r>
      <t xml:space="preserve">V rámci modernizace bude nutné demontovat následující celky:
</t>
    </r>
    <r>
      <rPr>
        <u/>
        <sz val="7"/>
        <color theme="1"/>
        <rFont val="Arial"/>
        <family val="2"/>
        <charset val="238"/>
      </rPr>
      <t>Demontáže ve VČS:</t>
    </r>
    <r>
      <rPr>
        <sz val="7"/>
        <color theme="1"/>
        <rFont val="Arial"/>
        <family val="2"/>
        <charset val="238"/>
      </rPr>
      <t xml:space="preserve">
Šnekové čerpadlo o průměru 1,6m a délce 12 m a spodní uložení šnekovnice čerpadla, ve 3. nátkové jímce a čerpacím žlabu (ve směru od nátoku na ČOV) bude nutné demontovat.  
</t>
    </r>
    <r>
      <rPr>
        <u/>
        <sz val="7"/>
        <color theme="1"/>
        <rFont val="Arial"/>
        <family val="2"/>
        <charset val="238"/>
      </rPr>
      <t>Demontáže v trubním kanále biologické bloku č. 1:</t>
    </r>
    <r>
      <rPr>
        <sz val="7"/>
        <color theme="1"/>
        <rFont val="Arial"/>
        <family val="2"/>
        <charset val="238"/>
      </rPr>
      <t xml:space="preserve">
Přítokové potrubí odpadní vody			OC DN300		8,5 m
Potrubí vratného kalu					OC DN300  		68 m
							OC DN200  		4 m
Potrubí přebytečného kalu gravitační		OC DN200  		10 m
							OC DN150  		18 m
Potrubí přebytečného kalu výtlačné			OC DN100  		15 m
							OC DN150  		30 m
Čerpadla přebytečného kalu vč. příslušenství	Sigma GFHU 80	2 ks
Potrubí plovoucích nečistot gravitační		OC DN300  		11 m
Potrubí pro snížení hladiny v DN			OC DN200		6 m
Potrubí vyčištěné vody vč. oblouků 90° (2 ks)	OC DN500		7 m
							OC DN200		3 m
(Prostupy stěnami budou zabetonovány a sanovány v rámci stavební části)
Na některých potrubích jsou osazeny uzavírací armatury nebo zpětné ventily, které budou součástí demontáže. Max. vstupní otvor do revizního kanálu je 4 x 1,4 m.	
</t>
    </r>
    <r>
      <rPr>
        <u/>
        <sz val="7"/>
        <color theme="1"/>
        <rFont val="Arial"/>
        <family val="2"/>
        <charset val="238"/>
      </rPr>
      <t>Demontáže zařízení v biol. lince č. 1</t>
    </r>
    <r>
      <rPr>
        <sz val="7"/>
        <color theme="1"/>
        <rFont val="Arial"/>
        <family val="2"/>
        <charset val="238"/>
      </rPr>
      <t xml:space="preserve">
Distribuční potrubí vzduchu				nerez DN200		120 m
Aerační rošty v nitrifikační nádrži I.A a I.B					1 kpl
Aerační rošty v denitrifikační nádrži a selektoru				1 kpl
Stávající rošty přístupové lávky na ŽB podestu denitrifikačních nádrží 	2 kpl
Otočný stahovák plovoucích nečistot dl. 12m	cca OC DN300	1 kpl
Kalové žlaby (rozsah viz bod 3.37)						1 kpl
Odtokové žlaby vyčištěné vody (rozsah viz bod 3.36)			1 kpl
Armatury na prostupech mezi nitr. nádrží II.B a DN II (viz bod 3.64)	8 kpl
</t>
    </r>
    <r>
      <rPr>
        <u/>
        <sz val="7"/>
        <color theme="1"/>
        <rFont val="Arial"/>
        <family val="2"/>
        <charset val="238"/>
      </rPr>
      <t>Demontáže v dmychárně</t>
    </r>
    <r>
      <rPr>
        <sz val="7"/>
        <color theme="1"/>
        <rFont val="Arial"/>
        <family val="2"/>
        <charset val="238"/>
      </rPr>
      <t xml:space="preserve">:
Potrubí vzduchu					OC DN300  		65 m
Dmychadla 									3 kpl
</t>
    </r>
    <r>
      <rPr>
        <u/>
        <sz val="7"/>
        <color theme="1"/>
        <rFont val="Arial"/>
        <family val="2"/>
        <charset val="238"/>
      </rPr>
      <t>Demontáže v trubním kanále biologické bloku č. 2:</t>
    </r>
    <r>
      <rPr>
        <sz val="7"/>
        <color theme="1"/>
        <rFont val="Arial"/>
        <family val="2"/>
        <charset val="238"/>
      </rPr>
      <t xml:space="preserve">
Potrubí primárního a přebytečného kalu gravitační	OC DN150  		4 m</t>
    </r>
  </si>
  <si>
    <r>
      <rPr>
        <b/>
        <sz val="8"/>
        <color theme="1"/>
        <rFont val="Arial"/>
        <family val="2"/>
        <charset val="238"/>
      </rPr>
      <t>Poznámky:</t>
    </r>
    <r>
      <rPr>
        <sz val="8"/>
        <color theme="1"/>
        <rFont val="Arial"/>
        <family val="2"/>
        <charset val="238"/>
      </rPr>
      <t xml:space="preserve">
Pozn. 1.: Stávající pojezdový most nad dosazovací nádrží biol. linky č. 1 bude kompletně repasován, vč. shrabovacího zařízení, systému čerpání kalu a elektroinstalace.
Pozn. 2.: Pojezdový most nad dosazovací nádrží biol. linky č. 2 byl již částečně repasován, ne však zkompletován. Hlavní nosná konstrukce mostu je umístěna na pojezdových kolejích nad biol. linkou č. 2, ostatní komponenty jsou uloženy v areálu ČOV. Bude nutné kompletní dokončení pojezdového mostu včetně veškerého příslušenství.  </t>
    </r>
  </si>
  <si>
    <t>10. Dočasné čerpání z DN linky č. 1</t>
  </si>
  <si>
    <t>10.1</t>
  </si>
  <si>
    <t>DOČASNÉ ČERPÁNÍ Z DN LINKY Č. 1 DO NEJBLIŽŠÍ KANALIZAČNÍ ŠACHTY POTRUBÍ VYČIŠTĚNÉ VODY</t>
  </si>
  <si>
    <t>Po dobu cca 2 týdnů. Čerpané množství cca 60 – 125 l/s.
Čerpání bude zřízeno z důvodu přestrojení stávajícího odtokového potrubí z DN linky č. 2. (pol. 3.62)</t>
  </si>
  <si>
    <t>10.2</t>
  </si>
  <si>
    <t>DOČASNÉ ČERPÁNÍ Z DN LINKY Č. 2 DO NEJBLIŽŠÍ KANALIZAČNÍ ŠACHTY POTRUBÍ VYČIŠTĚNÉ VODY</t>
  </si>
  <si>
    <t>Po dobu cca 2 týdnů. Čerpané množství cca 60 – 125 l/s.
Čerpání bude zřízeno z důvodu přestrojení stávajícího odtokového potrubí z DN linky č. 1. )pol. 3.62)</t>
  </si>
  <si>
    <t>10.3</t>
  </si>
  <si>
    <t>DOČASNÉ ČERPÁNÍ ODPADNÍCH VOD ZE SELEKTORU LINKY Č. 1 DO SELEKTORU LINKY Č. 3 PŘÍPADNĚ PŘÍMO Z ROZDĚLOVACÍHO OBJEKTU</t>
  </si>
  <si>
    <t>V případě čerpání ze selektoru bude instalovaná vodotěsná dělící stěna o rozměrech 3 x 2 m. Nepřetržité čerpaní o kapacitě cca 60 – 125 l/s podobu 2 - 3 měsíců. 
Čerpání bude zřízeno z důvodu kompletního přestrojení biologické linky č. 1.</t>
  </si>
  <si>
    <t>Délka výtlaku cca 28m.</t>
  </si>
  <si>
    <t>POZNÁMKA :</t>
  </si>
  <si>
    <t>Veškeré armatury, stroje a zařízení, potrubí a ostatní položky ocenit jednou částkou (dodávka + montáž) !!!!!!</t>
  </si>
  <si>
    <t xml:space="preserve">    </t>
  </si>
  <si>
    <t>Název objektu</t>
  </si>
  <si>
    <t>Dodávky</t>
  </si>
  <si>
    <t>Montáže</t>
  </si>
  <si>
    <t>Cena celkem</t>
  </si>
  <si>
    <t>ČOV DKNL - vstupní ČS 1RM1</t>
  </si>
  <si>
    <t>ČOV DKNL - bioblok+HP 3RM1</t>
  </si>
  <si>
    <t>ČOV DKNL - bioblok+HP 3DT1</t>
  </si>
  <si>
    <t>ČOV DKNL - dmychárna 4RM1</t>
  </si>
  <si>
    <t>ČOV DKNL - most DN I 3RM10</t>
  </si>
  <si>
    <t>ČOV DKNL - most DN II 3RM20</t>
  </si>
  <si>
    <t>ČOV DKNL - doplnění RH1</t>
  </si>
  <si>
    <t>ČOV DKNL DSP</t>
  </si>
  <si>
    <t>Celkem v CZK bez DPH</t>
  </si>
  <si>
    <t>Pol.č.</t>
  </si>
  <si>
    <t>Popis položky</t>
  </si>
  <si>
    <t>M.j.</t>
  </si>
  <si>
    <t>Množ.</t>
  </si>
  <si>
    <t>Jedn. cena dod.</t>
  </si>
  <si>
    <t>Celk. cena dod.</t>
  </si>
  <si>
    <t>Jedn. cena mon.</t>
  </si>
  <si>
    <t>Celk. cena mon.</t>
  </si>
  <si>
    <t>Jedn. cena</t>
  </si>
  <si>
    <t>Celk. cena bez DPH</t>
  </si>
  <si>
    <t>-</t>
  </si>
  <si>
    <t>Rozvaděče a skříně</t>
  </si>
  <si>
    <t>Rozvaděč [1RM1]</t>
  </si>
  <si>
    <t>Položka zahrnuje rozvaděč sloužící pro napájení veškerých elektrospotřebičů náležících do příslušného PS. Všechny sběrnice, svorky i ostatní nainstalované prvky musí být viditelně označeny. Součástí dodávky bude montáž rozvaděče včetně nosných konstrukcí, propojení všech komponent, ukončení kabelů.</t>
  </si>
  <si>
    <t>Výroba rozvaděče</t>
  </si>
  <si>
    <t>Materiál v rozvaděči</t>
  </si>
  <si>
    <t>Rozvadeč obsahuje:</t>
  </si>
  <si>
    <t>Dno kabelové jednodílné ŠxH 1000x400</t>
  </si>
  <si>
    <t>Podstavec - boční díl VxH 200x400</t>
  </si>
  <si>
    <t>Podstavec - přední a zadní díl VxŠ 200x1000</t>
  </si>
  <si>
    <t>Rozváděč skříňový, plné dveře, mont.panel VxŠxH 2000x1000x400</t>
  </si>
  <si>
    <t>Sada bočnic VxH 2000x400</t>
  </si>
  <si>
    <t>Bleskojistka 24V pro analogové signály 24V, 0,5A, 1-kanál</t>
  </si>
  <si>
    <t>Bočnice pro bleskojistku -</t>
  </si>
  <si>
    <t>Digitální multimetr vestavný U, I, P, / Modbus TCP/IP</t>
  </si>
  <si>
    <t>Chránič proudový čtyřpólový, odolný proti rušení 4p,25A,0,03A</t>
  </si>
  <si>
    <t>Chránič proudový dvoupólový 2p, 25A, 0,03A</t>
  </si>
  <si>
    <t>Jistič jednopólový B10/1</t>
  </si>
  <si>
    <t>Jistič jednopólový C10/1</t>
  </si>
  <si>
    <t>Jistič jednopólový C16/1</t>
  </si>
  <si>
    <t>Jistič jednopólový C4/1</t>
  </si>
  <si>
    <t>Jistič jednopólový C6/1</t>
  </si>
  <si>
    <t>Jistič třípolový výkonový 100A, 36kA, (nast.0,7-1xIn)</t>
  </si>
  <si>
    <t>Jistič třípolový C10/3</t>
  </si>
  <si>
    <t>Jistič třípolový C16/3</t>
  </si>
  <si>
    <t>Jistič třípolový C25/3</t>
  </si>
  <si>
    <t>Jistič třípolový C32/3</t>
  </si>
  <si>
    <t>Kabel propojovací stíněný M340/Magelis/PC - Switch</t>
  </si>
  <si>
    <t>Konektor pasivní ukončení Ethernet kabelu, CAT.6, volný</t>
  </si>
  <si>
    <t>Kontakt pomocný 1xNO, 1xNC</t>
  </si>
  <si>
    <t>Kryt svorek dlouhý 3p, (100/160/250)</t>
  </si>
  <si>
    <t>Mřížka větrací IP54 (336x316mm)</t>
  </si>
  <si>
    <t>Ochranný kovový kryt pod stop tlačítko, žlutý</t>
  </si>
  <si>
    <t>Ovladač plastový kompletní Stop tlačítko, pootočením odblokovat</t>
  </si>
  <si>
    <t>Relé kontroly síť.napětí 1x přep.kontakt-230V</t>
  </si>
  <si>
    <t>Relé pomocné 4xpřep.kont. 230V</t>
  </si>
  <si>
    <t>Relé pomocné 4xpřep.kont. 24V</t>
  </si>
  <si>
    <t>Relé vlhkostní 1x přep.kontakt</t>
  </si>
  <si>
    <t>Spoušť napěťová AC 220-240V 50Hz (100/160/250)</t>
  </si>
  <si>
    <t>Svítidlo LED 230V/4W IP20</t>
  </si>
  <si>
    <t>Svodič přepětí dvoupólový Typ 3</t>
  </si>
  <si>
    <t>Svodič přepětí třípólový Typ 1 + 2, signalizační kontakt</t>
  </si>
  <si>
    <t>Svorkovnice řadová s pojistkou a LED 4mm2, 10-36VAC/DC, max. 6,3A</t>
  </si>
  <si>
    <t>Svorkovnice řadová zdvojená 16-95mm2 šedá</t>
  </si>
  <si>
    <t>Štítek kruhový Pod stop tlačítko, žlutý</t>
  </si>
  <si>
    <t>Termostat spínací pro ventilátory (0 - 60°C), 10A</t>
  </si>
  <si>
    <t>Transformátor proudu měřící průvlečný 100/5A, 5VA, TP1</t>
  </si>
  <si>
    <t>Ventilátor 560m3/h, 230V, IP54 (336x316mm)</t>
  </si>
  <si>
    <t>Zásuvka servisní 230V/16A</t>
  </si>
  <si>
    <t>Zdroj záložní 600VA</t>
  </si>
  <si>
    <t>Bočnice svorkovnice průchozí</t>
  </si>
  <si>
    <t>Konektor pasivní ukončení Ethernet kabelu, CAT.6, DIN</t>
  </si>
  <si>
    <t>Modul ochranný 6-250V DC</t>
  </si>
  <si>
    <t>Patice</t>
  </si>
  <si>
    <t>Pojistka skleněná F35A, 2A</t>
  </si>
  <si>
    <t>Pojistka skleněná F35A, 500mA</t>
  </si>
  <si>
    <t>Spona</t>
  </si>
  <si>
    <t>Svorkovnice řadová průchozí 0,5-1,5mm2 modrá 6 polová</t>
  </si>
  <si>
    <t>Svorkovnice řadová průchozí 0,5-1,5mm2 rudá 6 polová</t>
  </si>
  <si>
    <t>Svorkovnice řadová průchozí napájecí 0,5-6mm2 modrá</t>
  </si>
  <si>
    <t>Svorkovnice řadová průchozí napájecí 0,5-6mm2 rudá</t>
  </si>
  <si>
    <t>Svorkovnice řadová PUSH-IN 1.5mm2, béžová</t>
  </si>
  <si>
    <t>Svorkovnice řadová PUSH-IN 2.5mm2, béžová</t>
  </si>
  <si>
    <t>Svorkovnice řadová PUSH-IN 4mm2, béžová</t>
  </si>
  <si>
    <t>Svorkovnice řadová šroubová 10mm2, béžová</t>
  </si>
  <si>
    <t>Svorkovnice zkušební, malá</t>
  </si>
  <si>
    <t>Vývodka PG 11 vč.matice IP68</t>
  </si>
  <si>
    <t>Vývodka PG 13,5 vč.matice IP68</t>
  </si>
  <si>
    <t>Vývodka PG 16 vč.matice IP68</t>
  </si>
  <si>
    <t>Vývodka PG 21 vč.matice IP68</t>
  </si>
  <si>
    <t>Vývodka PG 29 vč.matice IP68</t>
  </si>
  <si>
    <t>Vývodka PG 42 vč.matice IP68</t>
  </si>
  <si>
    <t>Vývodka PG 9 vč.matice IP68</t>
  </si>
  <si>
    <t>Sada pomocného propojovacího a konstrukčního materiálu</t>
  </si>
  <si>
    <t>Měnič frekvenční IP55/15kW/400V/31,7A/ETH/EMC filtr/přetížení 150%</t>
  </si>
  <si>
    <t>1M1.1G1, 1M1.2G1, 1M1.3G1, 1M1.4G1</t>
  </si>
  <si>
    <t>Ovladač plastový Harmony- stop tlač.</t>
  </si>
  <si>
    <t xml:space="preserve"> 1SB1</t>
  </si>
  <si>
    <t>Svorkovnice exponenciální nad 25 mm2</t>
  </si>
  <si>
    <t>HOP</t>
  </si>
  <si>
    <t>Vypínač třípolový ve skříňce 25/3, IP65</t>
  </si>
  <si>
    <t>1M9Q1</t>
  </si>
  <si>
    <t>Krabice svorková prázdná 250x200x115, IP65, UV, 25mm2</t>
  </si>
  <si>
    <t>V ceně je obsažena dodávka, montáž a zapojení.</t>
  </si>
  <si>
    <t>Kalové čerpadlo [1M1.1]</t>
  </si>
  <si>
    <t>V ceně je obsaženo zapojení elektromotoru.</t>
  </si>
  <si>
    <t>Kalové čerpadlo [1M1.2]</t>
  </si>
  <si>
    <t>Kalové čerpadlo [1M1.3]</t>
  </si>
  <si>
    <t>Kalové čerpadlo [1M1.4]</t>
  </si>
  <si>
    <t>Sloupový jeřáb [1M9]</t>
  </si>
  <si>
    <t>V ceně je obsaženo zapojení zařízení.</t>
  </si>
  <si>
    <t>Stanice spov [6RT1]</t>
  </si>
  <si>
    <t>Průrazy</t>
  </si>
  <si>
    <t>Průraz ve zdi do 300 mm</t>
  </si>
  <si>
    <t>Dokumentace skutečného provedení</t>
  </si>
  <si>
    <t>Koordinace prací s ostatními profesemi</t>
  </si>
  <si>
    <t>Koordinace prací s provozovatelem</t>
  </si>
  <si>
    <t>Výchozí revize el.zařízení</t>
  </si>
  <si>
    <t>Provedení požadovaných měření a následné zpracování revizní zprávy</t>
  </si>
  <si>
    <t>Příprava ke komplexním zkouškám</t>
  </si>
  <si>
    <t>Položka obsahuje:</t>
  </si>
  <si>
    <t>- zprovoznění strojů a zařízení pro provedení komplexních zkoušek</t>
  </si>
  <si>
    <t>Komplexní zkoušky elektrotechnologie</t>
  </si>
  <si>
    <t>Doprava a přesun materiálu</t>
  </si>
  <si>
    <t>Demontáže a provizorní řešení</t>
  </si>
  <si>
    <t>- montáž a zprovoznění provizorních rozváděčů a kabelových tras</t>
  </si>
  <si>
    <t>- odpojení a zabezpečení stávajících zařízení</t>
  </si>
  <si>
    <t>- demontáž stávajících rozváděčů a kabelových tras</t>
  </si>
  <si>
    <t>- likvidace odpadu</t>
  </si>
  <si>
    <t>Ostatní materiál a práce</t>
  </si>
  <si>
    <t xml:space="preserve">  - ostatní materiál a práce</t>
  </si>
  <si>
    <t>Kabeláž a trasy</t>
  </si>
  <si>
    <t>Kabel datový slaněný 4x2x0,5 Cat5e</t>
  </si>
  <si>
    <t>V ceně je obsažena kompletní dodávka a pokládka kabelu.</t>
  </si>
  <si>
    <t>Kabel optický 12 vláken, 9/125, multi mikro trubička</t>
  </si>
  <si>
    <t>Kabel sdělovací Cu, do země 1x4x0,6</t>
  </si>
  <si>
    <t>Kabel sdělovací Cu, do země 3x4x0,6</t>
  </si>
  <si>
    <t>Kabel silový Al 4x70</t>
  </si>
  <si>
    <t>Kabel silový Cu, stíněný, UV odolný 4x6</t>
  </si>
  <si>
    <t>Kabel silový pevný Cu 4x1,5</t>
  </si>
  <si>
    <t>Kabel silový pevný Cu 5x10</t>
  </si>
  <si>
    <t>Kabel silový pevný Cu 5x4</t>
  </si>
  <si>
    <t>Kabel silový pevný Cu J-3x1,5</t>
  </si>
  <si>
    <t>Kabel silový pevný Cu J-3x4</t>
  </si>
  <si>
    <t>Vodič slaněný Cu 10 zž</t>
  </si>
  <si>
    <t>Vodič slaněný Cu 25 zž</t>
  </si>
  <si>
    <t>Vodič slaněný Cu 35 zž</t>
  </si>
  <si>
    <t>Vodič slaněný Cu 4 zž</t>
  </si>
  <si>
    <t>Vodič slaněný Cu 6 zž</t>
  </si>
  <si>
    <t>Nosné konstrukce</t>
  </si>
  <si>
    <t>V ceně je obsažena kompletní dodávka a montáž všech prvků pro vytvoření nosných vodičových konstrukcí.</t>
  </si>
  <si>
    <t>Sada nosných konstrukcí</t>
  </si>
  <si>
    <t>Sada pomocného konstrukčního materiálu</t>
  </si>
  <si>
    <t>Ostatní materiál a práce pro kabely a kabelové konstrukce</t>
  </si>
  <si>
    <t>Měření a regulace</t>
  </si>
  <si>
    <t>Bleskojistka do krabice 24V/1 kanál</t>
  </si>
  <si>
    <t>1LIC1.1MX1, 1LIC1.1MX1</t>
  </si>
  <si>
    <t>Krabice svorková prázdná 110x110x67, IP65, UV, 6mm2</t>
  </si>
  <si>
    <t>Hladina vstupní čs [1LIC1.1]</t>
  </si>
  <si>
    <t>V ceně je obsažena dodávka, montáž, zapojení, nastavení a zprovoznění zařízení.</t>
  </si>
  <si>
    <t>Držák UZV sondy otočný PO007 [1LIC1.1]</t>
  </si>
  <si>
    <t>Snímač radarový 0-8m, 78 - 82 Ghz [1LIC1.1]</t>
  </si>
  <si>
    <t>Hladina vstupní čs [1LIC1.2]</t>
  </si>
  <si>
    <t>Držák UZV sondy otočný PO007 [1LIC1.2]</t>
  </si>
  <si>
    <t>Snímač radarový 0-8m, 78 - 82 Ghz [1LIC1.2]</t>
  </si>
  <si>
    <t>Spínač plovákový 20m [1LZ1.1]</t>
  </si>
  <si>
    <t>Závaží k plováku [1LZ1.1]</t>
  </si>
  <si>
    <t>Plováky vstupní čs [1LZ1.1-2]</t>
  </si>
  <si>
    <t>Spínač plovákový 20m [1LZ1.2]</t>
  </si>
  <si>
    <t>Závaží k plováku [1LZ1.2]</t>
  </si>
  <si>
    <t>Oživení měřících okruhů</t>
  </si>
  <si>
    <t xml:space="preserve">  - oživení měřících okruhů</t>
  </si>
  <si>
    <t>ASŘTP</t>
  </si>
  <si>
    <t>Ukončení optického kabelu</t>
  </si>
  <si>
    <t>SWI1X1, SWI1X2</t>
  </si>
  <si>
    <t>Zavaření optického vlákna</t>
  </si>
  <si>
    <t>Zaškolení pracovníků provozovatele</t>
  </si>
  <si>
    <t>- zaškolení pracovníků provozovatele na obsluhu zařízení</t>
  </si>
  <si>
    <t>Zdrojová soustava [GU]</t>
  </si>
  <si>
    <t>Zdroj spínaný 24V, 180W [GU1]</t>
  </si>
  <si>
    <t>Operátorský panel [OP]</t>
  </si>
  <si>
    <t>Panel grafický 10,4" color TFT, 2x serial, 2x USB, SD, Ethernet, IP65 [OP]</t>
  </si>
  <si>
    <t>Řídicí jednotka [PLC]</t>
  </si>
  <si>
    <t>Modul analogových vstupů/výstupů 4 vstupy, 2 výstupy, multirange U/I, 12 bit [PLC]</t>
  </si>
  <si>
    <t>Zdroj pro PLC 36W, 100-240VAC [PLC]</t>
  </si>
  <si>
    <t>Modul digitálních vstupů 32, 24VDC, poz.log., s konekt.40 pinů [PLC]</t>
  </si>
  <si>
    <t>Modul digitálních výstupů 16, 24VDC / 0,5A, poz.log, svorkovnice [PLC]</t>
  </si>
  <si>
    <t>Kabel s konektorem 40 pinů, 2 volné konce s 2x20 vodiči, 3m [PLC]</t>
  </si>
  <si>
    <t>Svorkovnice 20 šroubových svorek, průměr 3mm [PLC]</t>
  </si>
  <si>
    <t>Modul komunikační Ethernet 10/100 Mb/s RJ45 [PLC]</t>
  </si>
  <si>
    <t>PLC jednotka 1xUSB, Modbus (38.2 kbaud) [PLC]</t>
  </si>
  <si>
    <t>Backplane 6 pozic [PLC]</t>
  </si>
  <si>
    <t>Switch optický [SWI1]</t>
  </si>
  <si>
    <t>Switch 10/100 Mbit/s, 6 metalické porty, 2 optický port singlemód [SWI1]</t>
  </si>
  <si>
    <t>Kazeta optická malá [SWI1RO1]</t>
  </si>
  <si>
    <t>Rozvaděč optický nástěnný 12xSC [SWI1RO1]</t>
  </si>
  <si>
    <t>Patch propojovací 9/125 MM, SC-SM, 1m [SWI1WO1]</t>
  </si>
  <si>
    <t>Spojka optická SC SM [SWI1WO1.1]</t>
  </si>
  <si>
    <t>Pigtail SC SM 9/125 [SWI1X1]</t>
  </si>
  <si>
    <t>Ochrana sváru 45mm [SWI1X1]</t>
  </si>
  <si>
    <t>Switch metalický [SWI2]</t>
  </si>
  <si>
    <t>Switch řízený 10/100 Mbit/s, 6 metalických portů, 2 optické porty [SWI1]</t>
  </si>
  <si>
    <t>Převodník optika/metalika 1x10/100M RJ45 / 1x single-mode [SWI2]</t>
  </si>
  <si>
    <t>Kazeta optická malá [SWI2RO1]</t>
  </si>
  <si>
    <t>Rozvaděč optický nástěnný 12xSC [SWI2RO1]</t>
  </si>
  <si>
    <t>Patch propojovací 9/125 MM, SC-SM, 1m [SWI2WO1]</t>
  </si>
  <si>
    <t>Spojka optická SC SM [SWI2WO1.1]</t>
  </si>
  <si>
    <t>Pigtail SC SM 9/125 [SWI2X1]</t>
  </si>
  <si>
    <t>Ochrana sváru 45mm [SWI2X1]</t>
  </si>
  <si>
    <t>Programové vybavení pro řídicí jednotku</t>
  </si>
  <si>
    <t>SW komunikační</t>
  </si>
  <si>
    <t>SW aplikační pro PLC</t>
  </si>
  <si>
    <t>SW projekt</t>
  </si>
  <si>
    <t>Programové vybavení pro ovládací panel operátora</t>
  </si>
  <si>
    <t>SW aplikační pro ovládací panel</t>
  </si>
  <si>
    <t>Programové vybavení pro dispečerské pracoviště</t>
  </si>
  <si>
    <t>SW aplikační pro vizualizaci na DSP</t>
  </si>
  <si>
    <t>Oživení řídícího systému</t>
  </si>
  <si>
    <t xml:space="preserve">  - oživení řídícího systému</t>
  </si>
  <si>
    <t>Rozvaděč [3RM1]</t>
  </si>
  <si>
    <t>Chránič proudový čtyřpólový typ B-SI 4p,63A,0,03A typ B-SI</t>
  </si>
  <si>
    <t>Chránič proudový čtyřpólový, odolný proti rušení 4p,40A,0,03A</t>
  </si>
  <si>
    <t>Jistič třípolový výkonový 125A, 36kA, (nast.0,7-1xIn)</t>
  </si>
  <si>
    <t>Jistič třípolový C20/3</t>
  </si>
  <si>
    <t>Jistič třípolový C40/3</t>
  </si>
  <si>
    <t>Jistič třípolový C63/3, 15kA</t>
  </si>
  <si>
    <t>Karta komunikační pro frekv.měnič Ethernet dual port</t>
  </si>
  <si>
    <t>Kontakt pomocný 1xNO,1xNC</t>
  </si>
  <si>
    <t>Kontakt pomocný 2xNO</t>
  </si>
  <si>
    <t>Měnič frekvenční 7,5kW/400V/17A</t>
  </si>
  <si>
    <t>Modul ochranný 6-48V</t>
  </si>
  <si>
    <t>Převodník odpor / proud 0-100 Ohm / 4-20mA</t>
  </si>
  <si>
    <t>Relé pomocné kompletní 1x přepín.kontakt, 24V ss</t>
  </si>
  <si>
    <t>Relé pomocné 2xpřep.kont.5A, 230VAC, tlačitko a LED</t>
  </si>
  <si>
    <t>Relé pomocné 2xpřep.kont.5A, 24VDC, tlačitko a LED</t>
  </si>
  <si>
    <t>Spouštěč motorů 0,4-0,63A</t>
  </si>
  <si>
    <t>Spouštěč motorů 1-1,6A</t>
  </si>
  <si>
    <t>Spouštěč motorů 2,5-4A</t>
  </si>
  <si>
    <t>Spouštěč motorů 4-6,3A</t>
  </si>
  <si>
    <t>Stykač třípólový reverzační 6A/24V</t>
  </si>
  <si>
    <t>Stykač třípólový 12A/230V</t>
  </si>
  <si>
    <t>Stykač třípólový 9A/230V</t>
  </si>
  <si>
    <t>Tlumivka síťová 3x 25A, 1,45mH</t>
  </si>
  <si>
    <t>Transformátor proudu měřící průvlečný 125/5A, 7,5VA, TP1</t>
  </si>
  <si>
    <t>Patice 2 póly</t>
  </si>
  <si>
    <t>Svorkovnice řadová šroubová 16mm2, béžová</t>
  </si>
  <si>
    <t>Svorkovnice řadová šroubová 6mm2, béžová</t>
  </si>
  <si>
    <t>3SB1-5, 3SB1-5, 3SB1-5, 3SB1-5, 3SB1-5</t>
  </si>
  <si>
    <t>Skříň deblokační 1.motor_venkovní pro FM</t>
  </si>
  <si>
    <t>3M15.1MS1, 3M15.2MS1</t>
  </si>
  <si>
    <t>Skříň deblokační 1.motor_venkovní</t>
  </si>
  <si>
    <t>3M1.1MS1, 3M1.2MS1, 3M1.3MS1, 3M1.4MS1, 3M12.1MS1, 3M12.2MS1, 3M33.1MS1, 3M33.2MS1, 3M33.3MS1, 3M33.4MS1, 3M50.1MS1, 3M50.2MS1, 3M60.1MS1, 3M60.2MS1</t>
  </si>
  <si>
    <t>Skříň deblokační 1.šoupě_venkovní, pro snímač polohy</t>
  </si>
  <si>
    <t>3M10.1MS1, 3M10.2MS1, 3M6.1MS1, 3M6.2MS1</t>
  </si>
  <si>
    <t>Skříň deblokační 1.šoupě_venkovní</t>
  </si>
  <si>
    <t>3M45.1MS1, 3M45.2MS1, 3M46.1MS1, 3M46.2MS1</t>
  </si>
  <si>
    <t>Krabice svorková prázdná 140x140x79, IP65, UV, 10mm2</t>
  </si>
  <si>
    <t>Krabice svorková prázdná 93x93x55, IP65, UV, 4mm2</t>
  </si>
  <si>
    <t>Integrované hrubé předčištění [2RT1]</t>
  </si>
  <si>
    <t>Pračka písku [2RT2]</t>
  </si>
  <si>
    <t>Míchadlo ann i. [3M1.1]</t>
  </si>
  <si>
    <t>Míchadlo ann i. [3M1.2]</t>
  </si>
  <si>
    <t>Míchadlo ann ii. [3M1.3]</t>
  </si>
  <si>
    <t>Míchadlo ann ii. [3M1.4]</t>
  </si>
  <si>
    <t>Regulační ventil - nitrifikace i.b [3M10.1]</t>
  </si>
  <si>
    <t>V ceně je obsaženo zapojení a seřízení elektropohonu.</t>
  </si>
  <si>
    <t>Regulační ventil - nitrifikace ii.b [3M10.2]</t>
  </si>
  <si>
    <t>Míchadlo den i. [3M12.1]</t>
  </si>
  <si>
    <t>Míchadlo den ii. [3M12.2]</t>
  </si>
  <si>
    <t>Čerpadlo interní recirkulace i. [3M15.1]</t>
  </si>
  <si>
    <t>Čerpadlo interní recirkulace ii. [3M15.2]</t>
  </si>
  <si>
    <t>Čerpadlo ostřiku plov.nečistot [3M33.1]</t>
  </si>
  <si>
    <t>Čerpadlo ostřiku plov.nečistot [3M33.2]</t>
  </si>
  <si>
    <t>Čerpadlo ostřiku plov.nečistot [3M33.3]</t>
  </si>
  <si>
    <t>Čerpadlo ostřiku plov.nečistot [3M33.4]</t>
  </si>
  <si>
    <t>Šoupátko přebytečného kalu [3M45.1]</t>
  </si>
  <si>
    <t>Šoupátko přebytečného kalu [3M45.2]</t>
  </si>
  <si>
    <t>Šoupátko vratného kalu [3M46.1]</t>
  </si>
  <si>
    <t>Šoupátko vratného kalu [3M46.2]</t>
  </si>
  <si>
    <t>Čerpadlo přebytečného kalu [3M50.1]</t>
  </si>
  <si>
    <t>Čerpadlo přebytečného kalu [3M50.2]</t>
  </si>
  <si>
    <t>Regulační ventil - nitrifikace i.a [3M6.1]</t>
  </si>
  <si>
    <t>Regulační ventil - nitrifikace ii.a [3M6.2]</t>
  </si>
  <si>
    <t>Čerpadlo skrápění plov.nečistot [3M60.1]</t>
  </si>
  <si>
    <t>Čerpadlo skrápění plov.nečistot [3M60.2]</t>
  </si>
  <si>
    <t>Napájení ats [3RT20]</t>
  </si>
  <si>
    <t>Automatický filtr [3RT21]</t>
  </si>
  <si>
    <t>Kabel sdělovací pevný 3x2x0,5</t>
  </si>
  <si>
    <t>Kabel sdělovací pevný 5x2x0,5</t>
  </si>
  <si>
    <t>Kabel silový Al 3x95+70</t>
  </si>
  <si>
    <t>Kabel silový Cu, stíněný, UV odolný 4x4</t>
  </si>
  <si>
    <t>Kabel silový pevný Cu 4x2,5</t>
  </si>
  <si>
    <t>Kabel silový pevný Cu 5x1,5</t>
  </si>
  <si>
    <t>Kabel silový pevný Cu 5x16</t>
  </si>
  <si>
    <t>Kabel silový pevný Cu 7x1,5</t>
  </si>
  <si>
    <t>Kabel silový pevný Cu J-3x2,5</t>
  </si>
  <si>
    <t>Kabel silový slaněný Cu 4Gx0,75</t>
  </si>
  <si>
    <t>Kabel silový slaněný Cu 5Gx0,75</t>
  </si>
  <si>
    <t>Kabel silový slaněný Cu 7Gx0,5</t>
  </si>
  <si>
    <t>Vodič slaněný Cu 16 zž</t>
  </si>
  <si>
    <t>Stavební elektroinstalace</t>
  </si>
  <si>
    <t>3EH1MS1</t>
  </si>
  <si>
    <t>Osvětlení hp [3E1]</t>
  </si>
  <si>
    <t>Přepínač střídavý 1p, 10A, řaz. 6, IP54, povrch.montáž, bílý, Variant [3E1]</t>
  </si>
  <si>
    <t>Výložník délka 500mm [3E1.1-3]</t>
  </si>
  <si>
    <t>Krabice svorková prázdná 110x110x67, IP65, UV, 6mm2 [3E1.1-3]</t>
  </si>
  <si>
    <t>Reflektor LED 230V/30W IP65 [3E1.1-3]</t>
  </si>
  <si>
    <t>Osvětlení hp [3E2]</t>
  </si>
  <si>
    <t>Přepínač střídavý 1p, 10A, řaz. 6, IP54, povrch.montáž, bílý, Variant [3E2]</t>
  </si>
  <si>
    <t>Krabice svorková prázdná 110x110x67, IP65, UV, 6mm2 [3E2]</t>
  </si>
  <si>
    <t>Svítidlo zářivkové LED 230V/43W/840/IP66 [3E2]</t>
  </si>
  <si>
    <t>Otop potrubí užitkové vody [3EH1]</t>
  </si>
  <si>
    <t>Ukončovací sada pro samoregulační topný kabel [3EH1]</t>
  </si>
  <si>
    <t>Připojovací sada pro samoregulační topný kabel [3EH1]</t>
  </si>
  <si>
    <t>Samoregulační topný kabel 230V, 25W/m/10°C [3EH1]</t>
  </si>
  <si>
    <t>Zásuvková skříň hp [3MXC1]</t>
  </si>
  <si>
    <t>Skříň zásuvková 32A 230/400V s proud. chr. 40 [3MXC1]</t>
  </si>
  <si>
    <t>Zásuvka mob.naviják [3XC15.1]</t>
  </si>
  <si>
    <t>Zásuvka nástěnná 3P+N+PE 400V, 16A, IP67 [3XC15.1]</t>
  </si>
  <si>
    <t>Zásuvka mob.naviják [3XC15.2]</t>
  </si>
  <si>
    <t>Zásuvka nástěnná 3P+N+PE 400V, 16A, IP67 [3XC15.2]</t>
  </si>
  <si>
    <t>Ostatní materiál a práce pro stavební elektroinstalaci</t>
  </si>
  <si>
    <t>Rozvaděč [3DT1]</t>
  </si>
  <si>
    <t>Pojistka skleněná F35A, 1A</t>
  </si>
  <si>
    <t>Monitoring ihp [2RT1]</t>
  </si>
  <si>
    <t>Monitoring pračky písku [2RT2]</t>
  </si>
  <si>
    <t>Rozvaděč ats [3RT20]</t>
  </si>
  <si>
    <t>Rozvaděč aut.filtru [3RT21]</t>
  </si>
  <si>
    <t>Kabel sdělovací Cu, do země 1x4x0,8</t>
  </si>
  <si>
    <t>Kabel sdělovací Cu, do země 5x4x0,6</t>
  </si>
  <si>
    <t>3LIC50MX1</t>
  </si>
  <si>
    <t>Průtok přebytečného kalu [3FIQ44.1]</t>
  </si>
  <si>
    <t>Průtok přebytečného kalu [3FIQ44.2]</t>
  </si>
  <si>
    <t>Koncový snímač [3B10.5]</t>
  </si>
  <si>
    <t>Čidlo indukční kvádrové [3B10.5]</t>
  </si>
  <si>
    <t>Koncový snímač [3B20.5]</t>
  </si>
  <si>
    <t>Čidlo indukční kvádrové [3B20.5]</t>
  </si>
  <si>
    <t>Měření odtoku z ČOV [3FIQ1]</t>
  </si>
  <si>
    <t>Specifikace položky:</t>
  </si>
  <si>
    <t>Vyhodnocovací jednotka - převodník: 1x digitální vstup, napájení 230V, výstup 1x 0/4-20mA, HART, 1x relé, IP 65</t>
  </si>
  <si>
    <t>Sonda ultrazvuková, snímač pro bezkontaktní měření výšky hladiny, rozsah měření 0-8m. Kabel 25m.</t>
  </si>
  <si>
    <t>Součástí dodávky je "Posouzení způsobilosti měrného objektu" (úřední měření a kalibrace objektu)</t>
  </si>
  <si>
    <t>Převodník 1x digi / 1x 4-20mA, relé</t>
  </si>
  <si>
    <t>Snímač výšky hladiny ultrazvukový [3FIQ1]</t>
  </si>
  <si>
    <t>Montážní matice 1"</t>
  </si>
  <si>
    <t>Držák UZV sondy</t>
  </si>
  <si>
    <t>Posouzení způsobilosti měrného objektu</t>
  </si>
  <si>
    <t>Hladina jímky pk [3LIC50]</t>
  </si>
  <si>
    <t>Držák UZV sondy otočný PO007 [3LIC50]</t>
  </si>
  <si>
    <t>Snímač radarový 0-8m, 78 - 82 Ghz [3LIC50]</t>
  </si>
  <si>
    <t>Spínač plovákový 20m [3LZ50.1]</t>
  </si>
  <si>
    <t>Závaží k plováku [3LZ50.1]</t>
  </si>
  <si>
    <t>Plováky jímky pk [3LZ50.1-2]</t>
  </si>
  <si>
    <t>Spínač plovákový 20m [3LZ50.2]</t>
  </si>
  <si>
    <t>Závaží k plováku [3LZ50.2]</t>
  </si>
  <si>
    <t>Nitráty nitrifikace i.b a II.b [3QIC15]</t>
  </si>
  <si>
    <t>2x sonda procesní pro měření koncentrace dusičnanů v nitrifikační nádrži.</t>
  </si>
  <si>
    <t xml:space="preserve">     Metoda kontinuálního přímého měření použitím iontově selektivní elektrody (ISE). </t>
  </si>
  <si>
    <t xml:space="preserve">     Rozsah měření 0 - 1000 mg/L NO3-N. Kabel 10m.</t>
  </si>
  <si>
    <t xml:space="preserve">Převodník dvoukanálový / Modbus TCP/IP, IP65, napájení 230V, </t>
  </si>
  <si>
    <t xml:space="preserve">Příslušenství: </t>
  </si>
  <si>
    <t xml:space="preserve">    2x ponorná kloubová instalační armatura</t>
  </si>
  <si>
    <t xml:space="preserve">    2x sadapro ofuk, jednotka s kompresorem</t>
  </si>
  <si>
    <t xml:space="preserve">     Ochranná stříška převodníku s UV ochranným štítem.</t>
  </si>
  <si>
    <t>Čidlo měření nitrátu ISE [3QIC15.1]</t>
  </si>
  <si>
    <t>Čidlo měření nitrátu ISE [3QIC15.2]</t>
  </si>
  <si>
    <t>Armatura ponorná [3QIC15.1]</t>
  </si>
  <si>
    <t>Armatura ponorná [3QIC15.2]</t>
  </si>
  <si>
    <t>Jednotka ofukovací [3QIC15.1]</t>
  </si>
  <si>
    <t>Jednotka ofukovací [3QIC15.2]</t>
  </si>
  <si>
    <t>Kompresor [3QIC15.1]</t>
  </si>
  <si>
    <t>Kompresor [3QIC15.2]</t>
  </si>
  <si>
    <t>Převodník 2x digi / TCP/IP [3QIC15]</t>
  </si>
  <si>
    <t>Stříška venkovní s UV sluneční ochranou</t>
  </si>
  <si>
    <t>Uvedení do provozu</t>
  </si>
  <si>
    <t>Dopravné a balné</t>
  </si>
  <si>
    <t>Stojan nerezový pro analyzátor</t>
  </si>
  <si>
    <t>Venkovní teplota [3TIC1]</t>
  </si>
  <si>
    <t>Snímač teploty vzduchu -30 až 80°C / 4-20mA, IP65 [3TIC1]</t>
  </si>
  <si>
    <t>Zdroj spínaný 24V, 240W [GU1]</t>
  </si>
  <si>
    <t>Modul analogových vstupů 8 vstupů, 16 bit, isolované jako skup. [PLC]</t>
  </si>
  <si>
    <t>Modul digitálních vstupů 64, 24VDC, poz.log., s 2x konekt.40 pinů [PLC]</t>
  </si>
  <si>
    <t>Modul digitálních výstupů 64, 24VDC / 0,1A, poz.log, 2x konektor 40 pinů [PLC]</t>
  </si>
  <si>
    <t>Svorkovnice 28 šroubových svorek, průměr 3mm [PLC]</t>
  </si>
  <si>
    <t>Modul komunikační 2x RS485/232 Modbus [PLC]</t>
  </si>
  <si>
    <t>Backplane 12 pozic [PLC]</t>
  </si>
  <si>
    <t>Kabel propojovací M340 BXMP34**, BXMNOM0200 - TWDXCAISO [PLCWT1]</t>
  </si>
  <si>
    <t>Modul oddělovací MODBUS RS485 [3FIQUA1]</t>
  </si>
  <si>
    <t>Rozvaděč [4RM1]</t>
  </si>
  <si>
    <t>Jistič třípolový výkonový 200A, 36kA, (nast.0,7-1xIn)</t>
  </si>
  <si>
    <t>Jistič třípolový C100/3, 15kA</t>
  </si>
  <si>
    <t>Odpínač pojistkový 3p, vel.000 (do 50mm2)</t>
  </si>
  <si>
    <t>Svorkovnice řadová zdvojená 35-240mm2 šedá</t>
  </si>
  <si>
    <t>Termopto 24VDC / 5-48VDC, 100mA</t>
  </si>
  <si>
    <t>Transformátor proudu měřící průvlečný 200/5A, 10VA, TP1</t>
  </si>
  <si>
    <t>Svorkovnice řadová šroubová 35mm2, béžová</t>
  </si>
  <si>
    <t>Vložka pojistková nožová 160A</t>
  </si>
  <si>
    <t>Vývodka d 50mm a výše</t>
  </si>
  <si>
    <t>Vývodka PG 36 vč.matice IP68</t>
  </si>
  <si>
    <t>Měnič frekvenční IP55/45kW/400V/88A/ETH/EMC filtr/přetížení 150%</t>
  </si>
  <si>
    <t>4M1.1G1, 4M1.2G1, 4M1.3G1</t>
  </si>
  <si>
    <t>4SB1</t>
  </si>
  <si>
    <t>4M2.1MS1, 4M2.2MS1, 4M2.3MS1, 4M2.4MS1</t>
  </si>
  <si>
    <t>Dmychadlo aktivace i [4M1.1]</t>
  </si>
  <si>
    <t>Dmychadlo aktivace ii [4M1.2]</t>
  </si>
  <si>
    <t>Dmychadlo záložní [4M1.3]</t>
  </si>
  <si>
    <t>El. klapka - dmýchárna [4M2.1]</t>
  </si>
  <si>
    <t>El. klapka - dmýchárna [4M2.2]</t>
  </si>
  <si>
    <t>El. klapka - dmýchárna [4M2.3]</t>
  </si>
  <si>
    <t>El. klapka - dmýchárna [4M2.4]</t>
  </si>
  <si>
    <t>Dávkovací stanice síranu železitého [5RT1]</t>
  </si>
  <si>
    <t>Kabel silový Al 3x240+120</t>
  </si>
  <si>
    <t>Kabel silový Cu, stíněný, UV odolný 4x25</t>
  </si>
  <si>
    <t>Kabel silový pevný Cu 5x35</t>
  </si>
  <si>
    <t>Vodič slaněný Cu 95 zž</t>
  </si>
  <si>
    <t>Ventilátory dmychárna [4M7.*]</t>
  </si>
  <si>
    <t>Ovl. skříň pro 4m7 [4M7SA]</t>
  </si>
  <si>
    <t>Skříň prázdná Harmony- 1 otvor [4M7SA1]</t>
  </si>
  <si>
    <t>Ovladač plastový přepínač_3polohy [4M7SA1]</t>
  </si>
  <si>
    <t>Nosič štítku [4M7SA1]</t>
  </si>
  <si>
    <t>Ovladač plastový spínací jednotka [4M7SA1]</t>
  </si>
  <si>
    <t>Kyslík a teplota nitrifikace I.A + I.B [4QIC1]</t>
  </si>
  <si>
    <t>2x Sonda měření koncentrace rozpuštěného kyslíku a teploty v nitrifikační nádrži.</t>
  </si>
  <si>
    <t xml:space="preserve">     Metoda optická na bázi modré excitace a červené luminiscence. </t>
  </si>
  <si>
    <t xml:space="preserve">     Rozsah měření 0-20mg/l, 0-50°C. Kabely 10m, 15m.</t>
  </si>
  <si>
    <t xml:space="preserve">Převodník dvoukanálový / TCP/IP, IP65, napájení 230V, </t>
  </si>
  <si>
    <t xml:space="preserve">     2x kloubová instalační ponorná armatura</t>
  </si>
  <si>
    <t>Sonda pro měření kyslíku a teploty v aktivaci , kabel 10m [4QIC1.1]</t>
  </si>
  <si>
    <t>Sonda pro měření kyslíku a teploty v aktivaci , kabel 10m [4QIC1.2]</t>
  </si>
  <si>
    <t>Kabel prodlužovací 15m [4QIC1.2]</t>
  </si>
  <si>
    <t>Armatura ponorná 2m [4QIC1.1]</t>
  </si>
  <si>
    <t>Armatura ponorná 2m [4QIC1.2]</t>
  </si>
  <si>
    <t>Převodník 2x digi / TCP/IP [4QIC1]</t>
  </si>
  <si>
    <t>Kyslík a teplota nitrifikace II.A + II.B [4QIC2]</t>
  </si>
  <si>
    <t>Sonda pro měření kyslíku a teploty v aktivaci , kabel 10m [4QIC2.1]</t>
  </si>
  <si>
    <t>Sonda pro měření kyslíku a teploty v aktivaci , kabel 10m [4QIC2.2]</t>
  </si>
  <si>
    <t>Kabel prodlužovací 15m [4QIC2.2]</t>
  </si>
  <si>
    <t>Armatura ponorná 2m [4QIC2.1]</t>
  </si>
  <si>
    <t>Armatura ponorná 2m [4QIC2.2]</t>
  </si>
  <si>
    <t>Převodník 2x digi / TCP/IP [4QIC2]</t>
  </si>
  <si>
    <t>Modul digitálních výstupů 32, 24VDC / 0,1A, poz.log, konektor 40 pinů [PLC]</t>
  </si>
  <si>
    <t>Switch 10/100 Mbit/s, 5 metalických portů [SWI2]</t>
  </si>
  <si>
    <t>Kazeta optická malá [SWI2RO2]</t>
  </si>
  <si>
    <t>Rozvaděč optický nástěnný 12xSC [SWI2RO2]</t>
  </si>
  <si>
    <t>Patch propojovací 9/125 MM, SC-SM, 1m [SWI2WO2]</t>
  </si>
  <si>
    <t>Spojka optická SC SM [SWI2WO2.1]</t>
  </si>
  <si>
    <t>Pigtail SC SM 9/125 [SWI2X2]</t>
  </si>
  <si>
    <t>Ochrana sváru 45mm [SWI2X2]</t>
  </si>
  <si>
    <t>Rozvaděč [3RM10]</t>
  </si>
  <si>
    <t>Panel montážní ocelový VxŠ 1000x800</t>
  </si>
  <si>
    <t>Rozváděč nerezová ocel, plné dveře VxŠxH 1000x800x300 IP66</t>
  </si>
  <si>
    <t>Držák tlačítka 22mm</t>
  </si>
  <si>
    <t>Měnič frekvenční 3kW/400V/7,1A</t>
  </si>
  <si>
    <t>Mřížka větrací IP54 (137x117mm)</t>
  </si>
  <si>
    <t>Nosič štítku</t>
  </si>
  <si>
    <t>Odpínač nouzového zastavení 32A, uzamyketalná rukojeť červená</t>
  </si>
  <si>
    <t>Ovladač plastový s jednotkou "Z" hlavice tlačítková bílá</t>
  </si>
  <si>
    <t>Ovladač plastový s jednotkou "Z" hlavice tlačítková černá</t>
  </si>
  <si>
    <t>Ovladač plastový přepínač_3polohy</t>
  </si>
  <si>
    <t>Relé jistící nadproudové 2,6 - 3,7A</t>
  </si>
  <si>
    <t>Signálka s LED 24V žlutá / zelená</t>
  </si>
  <si>
    <t>Stykač třípólový 6A/24V</t>
  </si>
  <si>
    <t>Svodič přepětí čtyřpólový Typ 2</t>
  </si>
  <si>
    <t>Těleso topné 20W, IP54</t>
  </si>
  <si>
    <t>Termostat rozpínací pro topná tělesa (0 - 60°C), 10A</t>
  </si>
  <si>
    <t>Tlumivka síťová 3x 10A, 4mH</t>
  </si>
  <si>
    <t>Ventilátor 38m3/h, 230V, IP54 (137x117mm)</t>
  </si>
  <si>
    <t>Držák pro sam.montáž relé pro nadproudové relé</t>
  </si>
  <si>
    <t>Jednotka spínací 1xspín.kont.</t>
  </si>
  <si>
    <t>Držák montážní (sada) nerez</t>
  </si>
  <si>
    <t>Svorkovnice exponenciální do 25 mm2</t>
  </si>
  <si>
    <t>0HOP</t>
  </si>
  <si>
    <t>3RM10Q1</t>
  </si>
  <si>
    <t>Pojezd mostu [3M30.1]</t>
  </si>
  <si>
    <t>Čerpadlo vratného kalu [3M31.1]</t>
  </si>
  <si>
    <t>Čerpadlo vratného kalu [3M31.2]</t>
  </si>
  <si>
    <t>Čerpadlo ostřiku [3M32.1]</t>
  </si>
  <si>
    <t>Shrnovací vedení kabelů pro DN1 [0SK-WL]</t>
  </si>
  <si>
    <t>Položka obsahuje sadu shrnovacího vedení kabelů pro DN, čistá délka nádrže 38m.</t>
  </si>
  <si>
    <t>Součástí sady je 1x 5-žilový kabel průřezu 4mm2 a 1x 7-žilový sdělovací kabel do 1mm2 (neopren). Dále je součástí vodicí lano (8mm, ocel, pozink), kabelové vozíky, kotvící bloky, unášecí konzola, unášecí kladka a spojovací materiál.</t>
  </si>
  <si>
    <t>Součástí sady nejsou konzoly pro upevnění konců lan, předpokládá se uchycení k již připravené konstrukci. Součástí dále není kladka s protizávažím včetně konstrukcí a stavebních prací pro případné zajištění konstantního průvěsu lan při výkyvech teploty.</t>
  </si>
  <si>
    <t>sada</t>
  </si>
  <si>
    <t>Shrnovací vedení kabelů (kabelová vlečka)</t>
  </si>
  <si>
    <t>Ostatní náklady (dopravné, balné)</t>
  </si>
  <si>
    <t>Kabel silový Cu, stíněný, UV odolný 4x1,5</t>
  </si>
  <si>
    <t>Kabel silový pevný Cu 5x6</t>
  </si>
  <si>
    <t>Průtok vratného kalu [3FIQ34.1]</t>
  </si>
  <si>
    <t>Průtok vratného kalu [3FIQ34.2]</t>
  </si>
  <si>
    <t>Koncový snímač [3B10.1]</t>
  </si>
  <si>
    <t>Čidlo indukční kvádrové [3B10.1]</t>
  </si>
  <si>
    <t>Havarijní koncový spínač [3B10.2]</t>
  </si>
  <si>
    <t>Spínač koncový kovový 1xNO/1xNC [3B10.2]</t>
  </si>
  <si>
    <t>Koncový snímač [3B10.3]</t>
  </si>
  <si>
    <t>Čidlo indukční kvádrové [3B10.3]</t>
  </si>
  <si>
    <t>Havarijní koncový spínač [3B10.4]</t>
  </si>
  <si>
    <t>Spínač koncový kovový 1xNO/1xNC [3B10.4]</t>
  </si>
  <si>
    <t>Zdrojová soustava [GU1]</t>
  </si>
  <si>
    <t>Zdroj spínaný 24V, 70W [GU1]</t>
  </si>
  <si>
    <t>Switch 10/100 Mbit/s, 5 metalických portů [SWI1]</t>
  </si>
  <si>
    <t>Přenosové zařízení</t>
  </si>
  <si>
    <t>Držák pro wifi router [WIFI]</t>
  </si>
  <si>
    <t>Držák pro wifi router</t>
  </si>
  <si>
    <t>Wifi router [WIFI]</t>
  </si>
  <si>
    <t>Wifi router průmyslový včetně antény PoE [WIFI1]</t>
  </si>
  <si>
    <t>Rozvaděč [3RM20]</t>
  </si>
  <si>
    <t>3RM20Q1</t>
  </si>
  <si>
    <t>Pojezd mostu [3M30.2]</t>
  </si>
  <si>
    <t>Čerpadlo vratného kalu [3M31.3]</t>
  </si>
  <si>
    <t>Čerpadlo vratného kalu [3M31.4]</t>
  </si>
  <si>
    <t>Čerpadlo ostřiku [3M32.2]</t>
  </si>
  <si>
    <t>Shrnovací vedení kabelů pro DN2 [0SK-WL]</t>
  </si>
  <si>
    <t>Průtok vratného kalu [3FIQ34.3]</t>
  </si>
  <si>
    <t>Průtok vratného kalu [3FIQ34.4]</t>
  </si>
  <si>
    <t>Koncový snímač [3B20.1]</t>
  </si>
  <si>
    <t>Čidlo indukční kvádrové [3B20.1]</t>
  </si>
  <si>
    <t>Havarijní koncový spínač [3B20.2]</t>
  </si>
  <si>
    <t>Spínač koncový kovový 1xNO/1xNC [3B20.2]</t>
  </si>
  <si>
    <t>Koncový snímač [3B20.3]</t>
  </si>
  <si>
    <t>Čidlo indukční kvádrové [3B20.3]</t>
  </si>
  <si>
    <t>Havarijní koncový spínač [3B20.4]</t>
  </si>
  <si>
    <t>Spínač koncový kovový 1xNO/1xNC [3B20.4]</t>
  </si>
  <si>
    <t>Rozvaděč - doplnění [RH1]</t>
  </si>
  <si>
    <t>Odpínač pojistkový 3p, vel.1</t>
  </si>
  <si>
    <t>Svorkovnice řadová 16-95mm2 šedá</t>
  </si>
  <si>
    <t>Svorkovnice řadová 35-240mm2 šedá</t>
  </si>
  <si>
    <t>Vložka pojistková nožová 100A</t>
  </si>
  <si>
    <t>Vložka pojistková nožová 125A</t>
  </si>
  <si>
    <t>Vložka pojistková nožová 200A</t>
  </si>
  <si>
    <t>Vložka pojistková nožová 32A</t>
  </si>
  <si>
    <t>DSP ČOV - HW, Systémový SW</t>
  </si>
  <si>
    <t>Komunikační server</t>
  </si>
  <si>
    <t>Sestava komunikačního serveru</t>
  </si>
  <si>
    <t xml:space="preserve"> - Intel Xeon E, 3,3 GHz</t>
  </si>
  <si>
    <t xml:space="preserve"> - 16GB RAM</t>
  </si>
  <si>
    <t xml:space="preserve"> - 2x SSD 480GB v RAID1</t>
  </si>
  <si>
    <t xml:space="preserve"> - redundantní zdroj 2x 600W</t>
  </si>
  <si>
    <t xml:space="preserve"> - RACK provedení 1U</t>
  </si>
  <si>
    <t>Programové vybavení systémové</t>
  </si>
  <si>
    <t>Součástí položky je instalace hostitelského a jednoho virtuálního systému</t>
  </si>
  <si>
    <t>Windows Server 2022 Standard</t>
  </si>
  <si>
    <t>Instalace a konfigurace</t>
  </si>
  <si>
    <t>Programové vybavení přistupové licence</t>
  </si>
  <si>
    <t>Windows Server CAL 2022 5x Device</t>
  </si>
  <si>
    <t>Skříň RACK RACK 19''</t>
  </si>
  <si>
    <t>Sestava RACK skříně pro umístění komunikačního serveru, UPS a periferních zařízení</t>
  </si>
  <si>
    <t>Rack skříň 600x1000x28U prosklená</t>
  </si>
  <si>
    <t>Ventilační jednotka 4 pozice s el. termostatem</t>
  </si>
  <si>
    <t>Police pevná 1U 550mm</t>
  </si>
  <si>
    <t>Vyvazovací panel 1U</t>
  </si>
  <si>
    <t>Napájecí zásuvková lišta</t>
  </si>
  <si>
    <t>Sestavení skříně</t>
  </si>
  <si>
    <t>Montáž skříně na místě</t>
  </si>
  <si>
    <t>Zdroj záložní RACK</t>
  </si>
  <si>
    <t>Sestava záložního zdroje, umístěno v RACK</t>
  </si>
  <si>
    <t>Záložní zdroj 230V 1500VA RACK 2U</t>
  </si>
  <si>
    <t xml:space="preserve"> - S možností připojení externí baterie</t>
  </si>
  <si>
    <t xml:space="preserve"> - S komunikační síťovou kartou</t>
  </si>
  <si>
    <t>Montáž do RACK a konfigurace</t>
  </si>
  <si>
    <t>Priferie datové sítě - RACK1</t>
  </si>
  <si>
    <t>Switch 24port 1Gbps RACK 1U</t>
  </si>
  <si>
    <t>VPN Router, 10port 1Gbps RACK 1U</t>
  </si>
  <si>
    <t>Patch Panel UTP cat.6 24port RACK 1U</t>
  </si>
  <si>
    <t>Sada Patch kabelů různých délek</t>
  </si>
  <si>
    <t>Datové úložiště NAS</t>
  </si>
  <si>
    <t>NAS Server DiskStation jednošachtový</t>
  </si>
  <si>
    <t>HDD 2TB pro NAS</t>
  </si>
  <si>
    <t>Klientský PC</t>
  </si>
  <si>
    <t>Sestava dispečerského PC</t>
  </si>
  <si>
    <t xml:space="preserve"> - Intel® Core i3</t>
  </si>
  <si>
    <t xml:space="preserve"> - 8GB RAM</t>
  </si>
  <si>
    <t xml:space="preserve"> - 256GB SSD</t>
  </si>
  <si>
    <t xml:space="preserve"> - Windows 10 Pro x64</t>
  </si>
  <si>
    <t xml:space="preserve"> - provedení Micro-PC</t>
  </si>
  <si>
    <t>Klientský PC - Monitor</t>
  </si>
  <si>
    <t>Monitor 27'', IPS, HDMI, DP, repro, pivot</t>
  </si>
  <si>
    <t>Klientský PC - Záložní zdroj UPS</t>
  </si>
  <si>
    <t>Záložní zdroj 230V 650VA</t>
  </si>
  <si>
    <t>Pracovní výkony</t>
  </si>
  <si>
    <t>Inženýrská a projekční činnost</t>
  </si>
  <si>
    <t>Aktivace a parametrizace HW</t>
  </si>
  <si>
    <t>- doprava, přesun materiálu</t>
  </si>
  <si>
    <t>- dokumentace skutečného provedení</t>
  </si>
  <si>
    <t xml:space="preserve">DSP ČOV - SCADA </t>
  </si>
  <si>
    <t>Programové vybavení aplikační - SCADA Server</t>
  </si>
  <si>
    <t>GeoSCADA Expert Server - 5 000 POINT</t>
  </si>
  <si>
    <t>GeoSCADA Exper Software Licence Key</t>
  </si>
  <si>
    <t>Programové vybavení Komunikační driver</t>
  </si>
  <si>
    <t>Komunikační driver pro objekty Modbus</t>
  </si>
  <si>
    <t>Programové vybavení aplikační - SCADA klient</t>
  </si>
  <si>
    <t>GeoSCADA Expert ViewX Client - pevná klientská licence</t>
  </si>
  <si>
    <t>GeoSCADA Expert HW Licence Key</t>
  </si>
  <si>
    <t>Instalace a konfigurace SCADA klienta</t>
  </si>
  <si>
    <t>Roční SW podpora pro SCADA systém</t>
  </si>
  <si>
    <t>Cena za 1. rok SW podpory a aktualizací SCADA systému</t>
  </si>
  <si>
    <t>Cena se platí každý rok</t>
  </si>
  <si>
    <t>SCADA Service &amp; Support</t>
  </si>
  <si>
    <t>DSP ČOV - Přehledové obrazovky</t>
  </si>
  <si>
    <t>Přehledový klient</t>
  </si>
  <si>
    <t xml:space="preserve"> - Intel® Core i5</t>
  </si>
  <si>
    <t xml:space="preserve"> - 512GB SSD</t>
  </si>
  <si>
    <t xml:space="preserve"> - provedení Tower PC</t>
  </si>
  <si>
    <t>- Nvidia Quadro P1000</t>
  </si>
  <si>
    <t>Přehledový klient - Příslušenství</t>
  </si>
  <si>
    <t>Klávesnice + myš set, bezdrátová</t>
  </si>
  <si>
    <t>Přehledové obrazovky</t>
  </si>
  <si>
    <t>Monitor 55'', IPS, UHD,  16:9, 24/7</t>
  </si>
  <si>
    <t>Přehledové obrazovky, držáky</t>
  </si>
  <si>
    <t>Držák pro 55" monitor, VESA 400x400 mm</t>
  </si>
  <si>
    <t>Kabelové trasy</t>
  </si>
  <si>
    <t>Montáž kabelových tras pro přehledové obrazovky</t>
  </si>
  <si>
    <t>Natažení datové a napájecí kabeláže</t>
  </si>
  <si>
    <t>Sada datových a napájecích kabelů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</si>
</sst>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Kč&quot;_-;\-* #,##0.00\ &quot;Kč&quot;_-;_-* &quot;-&quot;??\ &quot;Kč&quot;_-;_-@_-"/>
    <numFmt numFmtId="164" formatCode="#,##0.00%"/>
    <numFmt numFmtId="165" formatCode="dd\.mm\.yyyy"/>
    <numFmt numFmtId="166" formatCode="#,##0.00000"/>
    <numFmt numFmtId="167" formatCode="#,##0.000"/>
    <numFmt numFmtId="168" formatCode="#,##0\ &quot;Kč&quot;"/>
    <numFmt numFmtId="169" formatCode="#,##0.00\ &quot;Kč&quot;"/>
    <numFmt numFmtId="170" formatCode="[$-405]mmmm\ yy;@"/>
    <numFmt numFmtId="171" formatCode="\ #,##0\ "/>
  </numFmts>
  <fonts count="83">
    <font>
      <sz val="8"/>
      <name val="Arial CE"/>
      <family val="2"/>
    </font>
    <font>
      <sz val="11"/>
      <color theme="1"/>
      <name val="Calibri"/>
      <family val="2"/>
      <charset val="238"/>
      <scheme val="minor"/>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0000A8"/>
      <name val="Arial CE"/>
    </font>
    <font>
      <sz val="8"/>
      <color rgb="FFFFFFFF"/>
      <name val="Arial CE"/>
    </font>
    <font>
      <sz val="8"/>
      <color rgb="FF3366FF"/>
      <name val="Arial CE"/>
    </font>
    <font>
      <b/>
      <sz val="14"/>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b/>
      <sz val="10"/>
      <color rgb="FF00336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u/>
      <sz val="11"/>
      <color theme="10"/>
      <name val="Calibri"/>
      <scheme val="minor"/>
    </font>
    <font>
      <b/>
      <sz val="11"/>
      <color theme="1"/>
      <name val="Calibri"/>
      <family val="2"/>
      <charset val="238"/>
      <scheme val="minor"/>
    </font>
    <font>
      <sz val="10"/>
      <name val="Arial"/>
      <charset val="238"/>
    </font>
    <font>
      <b/>
      <sz val="13"/>
      <name val="Arial"/>
      <family val="2"/>
      <charset val="238"/>
    </font>
    <font>
      <sz val="13"/>
      <name val="Trebuchet MS"/>
      <family val="2"/>
      <charset val="238"/>
    </font>
    <font>
      <b/>
      <sz val="12"/>
      <name val="Arial"/>
      <family val="2"/>
      <charset val="238"/>
    </font>
    <font>
      <b/>
      <sz val="10"/>
      <name val="Arial"/>
      <family val="2"/>
      <charset val="238"/>
    </font>
    <font>
      <b/>
      <sz val="10"/>
      <color indexed="10"/>
      <name val="Arial"/>
      <family val="2"/>
      <charset val="238"/>
    </font>
    <font>
      <i/>
      <sz val="9"/>
      <name val="Arial"/>
      <family val="2"/>
      <charset val="238"/>
    </font>
    <font>
      <i/>
      <sz val="10"/>
      <name val="Arial"/>
      <family val="2"/>
      <charset val="238"/>
    </font>
    <font>
      <sz val="10"/>
      <color indexed="10"/>
      <name val="Arial"/>
      <charset val="238"/>
    </font>
    <font>
      <sz val="10"/>
      <name val="Arial"/>
      <family val="2"/>
      <charset val="238"/>
    </font>
    <font>
      <sz val="8"/>
      <color rgb="FF3366FF"/>
      <name val="Arial CE"/>
      <family val="2"/>
      <charset val="238"/>
    </font>
    <font>
      <b/>
      <sz val="14"/>
      <name val="Arial CE"/>
      <family val="2"/>
      <charset val="238"/>
    </font>
    <font>
      <sz val="8"/>
      <color rgb="FF969696"/>
      <name val="Arial CE"/>
      <family val="2"/>
      <charset val="238"/>
    </font>
    <font>
      <b/>
      <sz val="11"/>
      <name val="Arial CE"/>
      <family val="2"/>
      <charset val="238"/>
    </font>
    <font>
      <b/>
      <sz val="10"/>
      <name val="Arial CE"/>
      <family val="2"/>
      <charset val="238"/>
    </font>
    <font>
      <b/>
      <sz val="12"/>
      <color rgb="FF960000"/>
      <name val="Arial CE"/>
      <family val="2"/>
      <charset val="238"/>
    </font>
    <font>
      <b/>
      <sz val="12"/>
      <name val="Arial CE"/>
      <family val="2"/>
      <charset val="238"/>
    </font>
    <font>
      <sz val="9"/>
      <name val="Arial CE"/>
      <family val="2"/>
      <charset val="238"/>
    </font>
    <font>
      <b/>
      <sz val="12"/>
      <color rgb="FF800000"/>
      <name val="Arial CE"/>
      <family val="2"/>
      <charset val="238"/>
    </font>
    <font>
      <sz val="12"/>
      <color rgb="FF003366"/>
      <name val="Arial CE"/>
      <family val="2"/>
      <charset val="238"/>
    </font>
    <font>
      <sz val="9"/>
      <color rgb="FF969696"/>
      <name val="Arial CE"/>
      <family val="2"/>
      <charset val="238"/>
    </font>
    <font>
      <sz val="8"/>
      <color rgb="FF960000"/>
      <name val="Arial CE"/>
      <family val="2"/>
      <charset val="238"/>
    </font>
    <font>
      <sz val="8"/>
      <color rgb="FF003366"/>
      <name val="Arial CE"/>
      <family val="2"/>
      <charset val="238"/>
    </font>
    <font>
      <b/>
      <sz val="10"/>
      <color rgb="FF000000"/>
      <name val="Arial"/>
      <family val="2"/>
      <charset val="238"/>
    </font>
    <font>
      <sz val="8"/>
      <color theme="1"/>
      <name val="Arial"/>
      <family val="2"/>
      <charset val="238"/>
    </font>
    <font>
      <sz val="8"/>
      <color rgb="FF000000"/>
      <name val="Arial"/>
      <family val="2"/>
      <charset val="238"/>
    </font>
    <font>
      <sz val="7"/>
      <color rgb="FF000000"/>
      <name val="Arial"/>
      <family val="2"/>
      <charset val="238"/>
    </font>
    <font>
      <sz val="7"/>
      <color theme="1"/>
      <name val="Arial"/>
      <family val="2"/>
      <charset val="238"/>
    </font>
    <font>
      <b/>
      <sz val="7"/>
      <color theme="1"/>
      <name val="Arial"/>
      <family val="2"/>
      <charset val="238"/>
    </font>
    <font>
      <b/>
      <sz val="8"/>
      <color theme="1"/>
      <name val="Arial"/>
      <family val="2"/>
      <charset val="238"/>
    </font>
    <font>
      <u/>
      <sz val="7"/>
      <color theme="1"/>
      <name val="Arial"/>
      <family val="2"/>
      <charset val="238"/>
    </font>
    <font>
      <sz val="11"/>
      <color theme="1"/>
      <name val="Calibri"/>
      <family val="2"/>
      <scheme val="minor"/>
    </font>
    <font>
      <b/>
      <sz val="11"/>
      <name val="Calibri"/>
      <family val="2"/>
      <charset val="238"/>
      <scheme val="minor"/>
    </font>
    <font>
      <b/>
      <sz val="16"/>
      <name val="Arial"/>
      <family val="2"/>
    </font>
    <font>
      <b/>
      <sz val="10"/>
      <name val="Arial"/>
      <family val="2"/>
    </font>
    <font>
      <sz val="10"/>
      <name val="Arial"/>
      <family val="2"/>
    </font>
    <font>
      <b/>
      <i/>
      <sz val="10"/>
      <name val="Arial"/>
      <family val="2"/>
    </font>
    <font>
      <i/>
      <sz val="9"/>
      <name val="Arial"/>
      <family val="2"/>
    </font>
    <font>
      <b/>
      <sz val="10"/>
      <color rgb="FFC00000"/>
      <name val="Arial"/>
      <family val="2"/>
      <charset val="238"/>
    </font>
    <font>
      <b/>
      <sz val="12"/>
      <color rgb="FFC00000"/>
      <name val="Arial"/>
      <family val="2"/>
      <charset val="238"/>
    </font>
    <font>
      <b/>
      <sz val="10"/>
      <color rgb="FF0070C0"/>
      <name val="Arial"/>
      <family val="2"/>
      <charset val="238"/>
    </font>
    <font>
      <b/>
      <sz val="11"/>
      <color rgb="FF0070C0"/>
      <name val="Arial"/>
      <family val="2"/>
      <charset val="238"/>
    </font>
  </fonts>
  <fills count="10">
    <fill>
      <patternFill patternType="none"/>
    </fill>
    <fill>
      <patternFill patternType="gray125"/>
    </fill>
    <fill>
      <patternFill patternType="solid">
        <fgColor rgb="FFC0C0C0"/>
      </patternFill>
    </fill>
    <fill>
      <patternFill patternType="solid">
        <fgColor rgb="FFBEBEBE"/>
      </patternFill>
    </fill>
    <fill>
      <patternFill patternType="solid">
        <fgColor rgb="FFD2D2D2"/>
      </patternFill>
    </fill>
    <fill>
      <patternFill patternType="solid">
        <fgColor indexed="51"/>
        <bgColor indexed="64"/>
      </patternFill>
    </fill>
    <fill>
      <patternFill patternType="solid">
        <fgColor indexed="13"/>
        <bgColor indexed="64"/>
      </patternFill>
    </fill>
    <fill>
      <patternFill patternType="solid">
        <fgColor theme="0"/>
        <bgColor indexed="64"/>
      </patternFill>
    </fill>
    <fill>
      <patternFill patternType="solid">
        <fgColor theme="0" tint="-0.249977111117893"/>
        <bgColor indexed="64"/>
      </patternFill>
    </fill>
    <fill>
      <patternFill patternType="solid">
        <fgColor indexed="22"/>
        <bgColor indexed="64"/>
      </patternFill>
    </fill>
  </fills>
  <borders count="45">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s>
  <cellStyleXfs count="8">
    <xf numFmtId="0" fontId="0" fillId="0" borderId="0"/>
    <xf numFmtId="0" fontId="39" fillId="0" borderId="0" applyNumberFormat="0" applyFill="0" applyBorder="0" applyAlignment="0" applyProtection="0"/>
    <xf numFmtId="0" fontId="41" fillId="0" borderId="0"/>
    <xf numFmtId="0" fontId="41" fillId="0" borderId="0"/>
    <xf numFmtId="0" fontId="1" fillId="0" borderId="0"/>
    <xf numFmtId="44" fontId="1" fillId="0" borderId="0" applyFont="0" applyFill="0" applyBorder="0" applyAlignment="0" applyProtection="0"/>
    <xf numFmtId="0" fontId="72" fillId="0" borderId="0"/>
    <xf numFmtId="0" fontId="41" fillId="0" borderId="0"/>
  </cellStyleXfs>
  <cellXfs count="446">
    <xf numFmtId="0" fontId="0" fillId="0" borderId="0" xfId="0"/>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0" fillId="0" borderId="0" xfId="0" applyAlignment="1">
      <alignment vertical="center" wrapText="1"/>
    </xf>
    <xf numFmtId="0" fontId="7" fillId="0" borderId="0" xfId="0" applyFont="1" applyAlignment="1">
      <alignment vertical="center"/>
    </xf>
    <xf numFmtId="0" fontId="8" fillId="0" borderId="0" xfId="0" applyFont="1" applyAlignment="1">
      <alignment vertical="center"/>
    </xf>
    <xf numFmtId="0" fontId="0" fillId="0" borderId="0" xfId="0" applyAlignment="1">
      <alignment horizontal="center" vertical="center" wrapText="1"/>
    </xf>
    <xf numFmtId="0" fontId="9" fillId="0" borderId="0" xfId="0" applyFont="1" applyAlignment="1"/>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horizontal="left" vertical="center"/>
    </xf>
    <xf numFmtId="0" fontId="0"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16" fillId="0" borderId="0" xfId="0" applyFont="1" applyAlignment="1">
      <alignment horizontal="left" vertical="center"/>
    </xf>
    <xf numFmtId="0" fontId="15" fillId="0" borderId="0" xfId="0" applyFont="1" applyAlignment="1">
      <alignment horizontal="left" vertical="center"/>
    </xf>
    <xf numFmtId="0" fontId="2" fillId="0" borderId="0" xfId="0" applyFont="1" applyAlignment="1">
      <alignment horizontal="left" vertical="top"/>
    </xf>
    <xf numFmtId="0" fontId="3" fillId="0" borderId="0" xfId="0" applyFont="1" applyAlignment="1">
      <alignment horizontal="left" vertical="center"/>
    </xf>
    <xf numFmtId="0" fontId="4" fillId="0" borderId="0" xfId="0" applyFont="1" applyAlignment="1">
      <alignment horizontal="left" vertical="top"/>
    </xf>
    <xf numFmtId="0" fontId="2" fillId="0" borderId="0" xfId="0" applyFont="1" applyAlignment="1">
      <alignment horizontal="left" vertical="center"/>
    </xf>
    <xf numFmtId="0" fontId="3" fillId="0" borderId="0" xfId="0" applyFont="1" applyAlignment="1">
      <alignment horizontal="left" vertical="center" wrapText="1"/>
    </xf>
    <xf numFmtId="0" fontId="0" fillId="0" borderId="4" xfId="0" applyBorder="1"/>
    <xf numFmtId="0" fontId="0" fillId="0" borderId="0" xfId="0" applyFont="1" applyAlignment="1">
      <alignment vertical="center"/>
    </xf>
    <xf numFmtId="0" fontId="0" fillId="0" borderId="3" xfId="0" applyFont="1" applyBorder="1" applyAlignment="1">
      <alignment vertical="center"/>
    </xf>
    <xf numFmtId="0" fontId="17" fillId="0" borderId="5" xfId="0" applyFont="1" applyBorder="1" applyAlignment="1">
      <alignment horizontal="left" vertical="center"/>
    </xf>
    <xf numFmtId="0" fontId="0" fillId="0" borderId="5" xfId="0" applyFont="1" applyBorder="1" applyAlignment="1">
      <alignment vertical="center"/>
    </xf>
    <xf numFmtId="0" fontId="2" fillId="0" borderId="0" xfId="0" applyFont="1" applyAlignment="1">
      <alignment horizontal="right" vertical="center"/>
    </xf>
    <xf numFmtId="0" fontId="2" fillId="0" borderId="3" xfId="0" applyFont="1" applyBorder="1" applyAlignment="1">
      <alignment vertical="center"/>
    </xf>
    <xf numFmtId="0" fontId="0" fillId="3" borderId="0" xfId="0" applyFont="1" applyFill="1" applyAlignment="1">
      <alignment vertical="center"/>
    </xf>
    <xf numFmtId="0" fontId="5" fillId="3" borderId="6" xfId="0" applyFont="1" applyFill="1" applyBorder="1" applyAlignment="1">
      <alignment horizontal="left" vertical="center"/>
    </xf>
    <xf numFmtId="0" fontId="0" fillId="3" borderId="7" xfId="0" applyFont="1" applyFill="1" applyBorder="1" applyAlignment="1">
      <alignment vertical="center"/>
    </xf>
    <xf numFmtId="0" fontId="5" fillId="3" borderId="7" xfId="0" applyFont="1" applyFill="1" applyBorder="1" applyAlignment="1">
      <alignment horizontal="center" vertical="center"/>
    </xf>
    <xf numFmtId="0" fontId="0" fillId="0" borderId="3" xfId="0" applyBorder="1" applyAlignment="1">
      <alignment vertical="center"/>
    </xf>
    <xf numFmtId="0" fontId="19" fillId="0" borderId="4" xfId="0" applyFont="1" applyBorder="1" applyAlignment="1">
      <alignment horizontal="left" vertical="center"/>
    </xf>
    <xf numFmtId="0" fontId="0" fillId="0" borderId="4" xfId="0" applyBorder="1" applyAlignment="1">
      <alignment vertical="center"/>
    </xf>
    <xf numFmtId="0" fontId="2" fillId="0" borderId="5" xfId="0" applyFont="1" applyBorder="1" applyAlignment="1">
      <alignment horizontal="lef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3" fillId="0" borderId="3" xfId="0" applyFont="1" applyBorder="1" applyAlignment="1">
      <alignment vertical="center"/>
    </xf>
    <xf numFmtId="0" fontId="4" fillId="0" borderId="3" xfId="0" applyFont="1" applyBorder="1" applyAlignment="1">
      <alignment vertical="center"/>
    </xf>
    <xf numFmtId="0" fontId="4" fillId="0" borderId="0" xfId="0" applyFont="1" applyAlignment="1">
      <alignment horizontal="left" vertical="center"/>
    </xf>
    <xf numFmtId="0" fontId="17" fillId="0" borderId="0" xfId="0" applyFont="1" applyAlignment="1">
      <alignment vertical="center"/>
    </xf>
    <xf numFmtId="165" fontId="3" fillId="0" borderId="0" xfId="0" applyNumberFormat="1" applyFont="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0" fillId="0" borderId="0" xfId="0" applyFont="1" applyBorder="1" applyAlignment="1">
      <alignment vertical="center"/>
    </xf>
    <xf numFmtId="0" fontId="0" fillId="0" borderId="15" xfId="0" applyFont="1" applyBorder="1" applyAlignment="1">
      <alignment vertical="center"/>
    </xf>
    <xf numFmtId="0" fontId="0" fillId="4" borderId="7" xfId="0" applyFont="1" applyFill="1" applyBorder="1" applyAlignment="1">
      <alignment vertical="center"/>
    </xf>
    <xf numFmtId="0" fontId="22" fillId="4" borderId="0" xfId="0" applyFont="1" applyFill="1" applyAlignment="1">
      <alignment horizontal="center" vertical="center"/>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5" fillId="0" borderId="3" xfId="0" applyFont="1" applyBorder="1" applyAlignment="1">
      <alignment vertical="center"/>
    </xf>
    <xf numFmtId="0" fontId="24" fillId="0" borderId="0" xfId="0" applyFont="1" applyAlignment="1">
      <alignment horizontal="left" vertical="center"/>
    </xf>
    <xf numFmtId="0" fontId="24" fillId="0" borderId="0" xfId="0" applyFont="1" applyAlignment="1">
      <alignment vertical="center"/>
    </xf>
    <xf numFmtId="4" fontId="24" fillId="0" borderId="0" xfId="0" applyNumberFormat="1" applyFont="1" applyAlignment="1">
      <alignment vertical="center"/>
    </xf>
    <xf numFmtId="0" fontId="5" fillId="0" borderId="0" xfId="0" applyFont="1" applyAlignment="1">
      <alignment horizontal="center" vertical="center"/>
    </xf>
    <xf numFmtId="4" fontId="20" fillId="0" borderId="14" xfId="0" applyNumberFormat="1" applyFont="1" applyBorder="1" applyAlignment="1">
      <alignment vertical="center"/>
    </xf>
    <xf numFmtId="4" fontId="20" fillId="0" borderId="0" xfId="0" applyNumberFormat="1" applyFont="1" applyBorder="1" applyAlignment="1">
      <alignment vertical="center"/>
    </xf>
    <xf numFmtId="166" fontId="20" fillId="0" borderId="0" xfId="0" applyNumberFormat="1" applyFont="1" applyBorder="1" applyAlignment="1">
      <alignment vertical="center"/>
    </xf>
    <xf numFmtId="4" fontId="20" fillId="0" borderId="15" xfId="0" applyNumberFormat="1" applyFont="1" applyBorder="1" applyAlignment="1">
      <alignment vertical="center"/>
    </xf>
    <xf numFmtId="0" fontId="5"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6" fillId="0" borderId="3" xfId="0" applyFont="1" applyBorder="1" applyAlignment="1">
      <alignment vertical="center"/>
    </xf>
    <xf numFmtId="0" fontId="27" fillId="0" borderId="0" xfId="0" applyFont="1" applyAlignment="1">
      <alignment vertical="center"/>
    </xf>
    <xf numFmtId="0" fontId="28" fillId="0" borderId="0" xfId="0" applyFont="1" applyAlignment="1">
      <alignment vertical="center"/>
    </xf>
    <xf numFmtId="0" fontId="4" fillId="0" borderId="0" xfId="0" applyFont="1" applyAlignment="1">
      <alignment horizontal="center" vertical="center"/>
    </xf>
    <xf numFmtId="4" fontId="29" fillId="0" borderId="14" xfId="0" applyNumberFormat="1" applyFont="1" applyBorder="1" applyAlignment="1">
      <alignment vertical="center"/>
    </xf>
    <xf numFmtId="4" fontId="29" fillId="0" borderId="0" xfId="0" applyNumberFormat="1" applyFont="1" applyBorder="1" applyAlignment="1">
      <alignment vertical="center"/>
    </xf>
    <xf numFmtId="166" fontId="29" fillId="0" borderId="0" xfId="0" applyNumberFormat="1" applyFont="1" applyBorder="1" applyAlignment="1">
      <alignment vertical="center"/>
    </xf>
    <xf numFmtId="4" fontId="29" fillId="0" borderId="15" xfId="0" applyNumberFormat="1" applyFont="1" applyBorder="1" applyAlignment="1">
      <alignment vertical="center"/>
    </xf>
    <xf numFmtId="0" fontId="6" fillId="0" borderId="0" xfId="0" applyFont="1" applyAlignment="1">
      <alignment horizontal="left" vertical="center"/>
    </xf>
    <xf numFmtId="0" fontId="3" fillId="0" borderId="0" xfId="0" applyFont="1" applyAlignment="1">
      <alignment horizontal="center" vertical="center"/>
    </xf>
    <xf numFmtId="4" fontId="2" fillId="0" borderId="14" xfId="0" applyNumberFormat="1" applyFont="1" applyBorder="1" applyAlignment="1">
      <alignment vertical="center"/>
    </xf>
    <xf numFmtId="4" fontId="2" fillId="0" borderId="0" xfId="0" applyNumberFormat="1" applyFont="1" applyBorder="1" applyAlignment="1">
      <alignment vertical="center"/>
    </xf>
    <xf numFmtId="166" fontId="2" fillId="0" borderId="0" xfId="0" applyNumberFormat="1" applyFont="1" applyBorder="1" applyAlignment="1">
      <alignment vertical="center"/>
    </xf>
    <xf numFmtId="4" fontId="2" fillId="0" borderId="15" xfId="0" applyNumberFormat="1" applyFont="1" applyBorder="1" applyAlignment="1">
      <alignment vertical="center"/>
    </xf>
    <xf numFmtId="4" fontId="29" fillId="0" borderId="19" xfId="0" applyNumberFormat="1" applyFont="1" applyBorder="1" applyAlignment="1">
      <alignment vertical="center"/>
    </xf>
    <xf numFmtId="4" fontId="29" fillId="0" borderId="20" xfId="0" applyNumberFormat="1" applyFont="1" applyBorder="1" applyAlignment="1">
      <alignment vertical="center"/>
    </xf>
    <xf numFmtId="166" fontId="29" fillId="0" borderId="20" xfId="0" applyNumberFormat="1" applyFont="1" applyBorder="1" applyAlignment="1">
      <alignment vertical="center"/>
    </xf>
    <xf numFmtId="4" fontId="29" fillId="0" borderId="21" xfId="0" applyNumberFormat="1" applyFont="1" applyBorder="1" applyAlignment="1">
      <alignment vertical="center"/>
    </xf>
    <xf numFmtId="0" fontId="0" fillId="0" borderId="0" xfId="0" applyProtection="1"/>
    <xf numFmtId="0" fontId="31" fillId="0" borderId="0" xfId="0"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17" fillId="0" borderId="0" xfId="0" applyFont="1" applyAlignment="1">
      <alignment horizontal="left" vertical="center"/>
    </xf>
    <xf numFmtId="0" fontId="21" fillId="0" borderId="0" xfId="0" applyFont="1" applyAlignment="1">
      <alignment horizontal="left" vertical="center"/>
    </xf>
    <xf numFmtId="4" fontId="2" fillId="0" borderId="0" xfId="0" applyNumberFormat="1" applyFont="1" applyAlignment="1">
      <alignment vertical="center"/>
    </xf>
    <xf numFmtId="164" fontId="2" fillId="0" borderId="0" xfId="0" applyNumberFormat="1" applyFont="1" applyAlignment="1">
      <alignment horizontal="right" vertical="center"/>
    </xf>
    <xf numFmtId="0" fontId="0" fillId="4" borderId="0" xfId="0" applyFont="1" applyFill="1" applyAlignment="1">
      <alignment vertical="center"/>
    </xf>
    <xf numFmtId="0" fontId="5" fillId="4" borderId="6" xfId="0" applyFont="1" applyFill="1" applyBorder="1" applyAlignment="1">
      <alignment horizontal="left" vertical="center"/>
    </xf>
    <xf numFmtId="0" fontId="5" fillId="4" borderId="7" xfId="0" applyFont="1" applyFill="1" applyBorder="1" applyAlignment="1">
      <alignment horizontal="right" vertical="center"/>
    </xf>
    <xf numFmtId="0" fontId="5" fillId="4" borderId="7" xfId="0" applyFont="1" applyFill="1" applyBorder="1" applyAlignment="1">
      <alignment horizontal="center" vertical="center"/>
    </xf>
    <xf numFmtId="4" fontId="5" fillId="4" borderId="7" xfId="0" applyNumberFormat="1" applyFont="1" applyFill="1" applyBorder="1" applyAlignment="1">
      <alignment vertical="center"/>
    </xf>
    <xf numFmtId="0" fontId="0" fillId="4" borderId="8" xfId="0" applyFont="1" applyFill="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horizontal="right" vertical="center"/>
    </xf>
    <xf numFmtId="0" fontId="22" fillId="4" borderId="0" xfId="0" applyFont="1" applyFill="1" applyAlignment="1">
      <alignment horizontal="left" vertical="center"/>
    </xf>
    <xf numFmtId="0" fontId="22" fillId="4" borderId="0" xfId="0" applyFont="1" applyFill="1" applyAlignment="1">
      <alignment horizontal="right" vertical="center"/>
    </xf>
    <xf numFmtId="0" fontId="32" fillId="0" borderId="0" xfId="0" applyFont="1" applyAlignment="1">
      <alignment horizontal="lef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4" fontId="7" fillId="0" borderId="20" xfId="0" applyNumberFormat="1" applyFont="1" applyBorder="1" applyAlignment="1">
      <alignment vertical="center"/>
    </xf>
    <xf numFmtId="0" fontId="8" fillId="0" borderId="3" xfId="0" applyFont="1" applyBorder="1" applyAlignment="1">
      <alignment vertical="center"/>
    </xf>
    <xf numFmtId="0" fontId="8" fillId="0" borderId="20" xfId="0" applyFont="1" applyBorder="1" applyAlignment="1">
      <alignment horizontal="left" vertical="center"/>
    </xf>
    <xf numFmtId="0" fontId="8" fillId="0" borderId="20" xfId="0" applyFont="1" applyBorder="1" applyAlignment="1">
      <alignment vertical="center"/>
    </xf>
    <xf numFmtId="4" fontId="8" fillId="0" borderId="20" xfId="0" applyNumberFormat="1"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0" xfId="0" applyFont="1" applyFill="1" applyAlignment="1">
      <alignment horizontal="center" vertical="center" wrapText="1"/>
    </xf>
    <xf numFmtId="0" fontId="0" fillId="0" borderId="3" xfId="0" applyBorder="1" applyAlignment="1">
      <alignment horizontal="center" vertical="center" wrapText="1"/>
    </xf>
    <xf numFmtId="4" fontId="24" fillId="0" borderId="0" xfId="0" applyNumberFormat="1" applyFont="1" applyAlignment="1"/>
    <xf numFmtId="166" fontId="33" fillId="0" borderId="12" xfId="0" applyNumberFormat="1" applyFont="1" applyBorder="1" applyAlignment="1"/>
    <xf numFmtId="166" fontId="33" fillId="0" borderId="13" xfId="0" applyNumberFormat="1" applyFont="1" applyBorder="1" applyAlignment="1"/>
    <xf numFmtId="4" fontId="34" fillId="0" borderId="0" xfId="0" applyNumberFormat="1" applyFont="1" applyAlignment="1">
      <alignment vertical="center"/>
    </xf>
    <xf numFmtId="0" fontId="9" fillId="0" borderId="3" xfId="0" applyFont="1" applyBorder="1" applyAlignment="1"/>
    <xf numFmtId="0" fontId="9" fillId="0" borderId="0" xfId="0" applyFont="1" applyAlignment="1">
      <alignment horizontal="left"/>
    </xf>
    <xf numFmtId="0" fontId="7" fillId="0" borderId="0" xfId="0" applyFont="1" applyAlignment="1">
      <alignment horizontal="left"/>
    </xf>
    <xf numFmtId="4" fontId="7" fillId="0" borderId="0" xfId="0" applyNumberFormat="1" applyFont="1" applyAlignment="1"/>
    <xf numFmtId="0" fontId="9" fillId="0" borderId="14" xfId="0" applyFont="1" applyBorder="1" applyAlignment="1"/>
    <xf numFmtId="0" fontId="9" fillId="0" borderId="0" xfId="0" applyFont="1" applyBorder="1" applyAlignment="1"/>
    <xf numFmtId="166" fontId="9" fillId="0" borderId="0" xfId="0" applyNumberFormat="1" applyFont="1" applyBorder="1" applyAlignment="1"/>
    <xf numFmtId="166" fontId="9" fillId="0" borderId="15" xfId="0" applyNumberFormat="1" applyFont="1" applyBorder="1" applyAlignment="1"/>
    <xf numFmtId="0" fontId="9" fillId="0" borderId="0" xfId="0" applyFont="1" applyAlignment="1">
      <alignment horizontal="center"/>
    </xf>
    <xf numFmtId="4" fontId="9" fillId="0" borderId="0" xfId="0" applyNumberFormat="1" applyFont="1" applyAlignment="1">
      <alignment vertical="center"/>
    </xf>
    <xf numFmtId="0" fontId="8" fillId="0" borderId="0" xfId="0" applyFont="1" applyAlignment="1">
      <alignment horizontal="left"/>
    </xf>
    <xf numFmtId="4" fontId="8" fillId="0" borderId="0" xfId="0" applyNumberFormat="1" applyFont="1" applyAlignment="1"/>
    <xf numFmtId="0" fontId="0" fillId="0" borderId="3" xfId="0" applyFont="1" applyBorder="1" applyAlignment="1" applyProtection="1">
      <alignment vertical="center"/>
      <protection locked="0"/>
    </xf>
    <xf numFmtId="0" fontId="22" fillId="0" borderId="22" xfId="0" applyFont="1" applyBorder="1" applyAlignment="1" applyProtection="1">
      <alignment horizontal="center" vertical="center"/>
      <protection locked="0"/>
    </xf>
    <xf numFmtId="49" fontId="22" fillId="0" borderId="22" xfId="0" applyNumberFormat="1" applyFont="1" applyBorder="1" applyAlignment="1" applyProtection="1">
      <alignment horizontal="left" vertical="center" wrapText="1"/>
      <protection locked="0"/>
    </xf>
    <xf numFmtId="0" fontId="22" fillId="0" borderId="22" xfId="0" applyFont="1" applyBorder="1" applyAlignment="1" applyProtection="1">
      <alignment horizontal="left" vertical="center" wrapText="1"/>
      <protection locked="0"/>
    </xf>
    <xf numFmtId="0" fontId="22" fillId="0" borderId="22" xfId="0" applyFont="1" applyBorder="1" applyAlignment="1" applyProtection="1">
      <alignment horizontal="center" vertical="center" wrapText="1"/>
      <protection locked="0"/>
    </xf>
    <xf numFmtId="167" fontId="22" fillId="0" borderId="22" xfId="0" applyNumberFormat="1" applyFont="1" applyBorder="1" applyAlignment="1" applyProtection="1">
      <alignment vertical="center"/>
      <protection locked="0"/>
    </xf>
    <xf numFmtId="4" fontId="22" fillId="0" borderId="22" xfId="0" applyNumberFormat="1" applyFont="1" applyBorder="1" applyAlignment="1" applyProtection="1">
      <alignment vertical="center"/>
      <protection locked="0"/>
    </xf>
    <xf numFmtId="0" fontId="0" fillId="0" borderId="22" xfId="0" applyFont="1" applyBorder="1" applyAlignment="1" applyProtection="1">
      <alignment vertical="center"/>
      <protection locked="0"/>
    </xf>
    <xf numFmtId="0" fontId="23" fillId="0" borderId="14" xfId="0" applyFont="1" applyBorder="1" applyAlignment="1">
      <alignment horizontal="left" vertical="center"/>
    </xf>
    <xf numFmtId="0" fontId="23" fillId="0" borderId="0" xfId="0" applyFont="1" applyBorder="1" applyAlignment="1">
      <alignment horizontal="center" vertical="center"/>
    </xf>
    <xf numFmtId="166" fontId="23" fillId="0" borderId="0" xfId="0" applyNumberFormat="1" applyFont="1" applyBorder="1" applyAlignment="1">
      <alignment vertical="center"/>
    </xf>
    <xf numFmtId="166" fontId="23" fillId="0" borderId="15" xfId="0" applyNumberFormat="1" applyFont="1" applyBorder="1" applyAlignment="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35" fillId="0" borderId="0" xfId="0" applyFont="1" applyAlignment="1">
      <alignment horizontal="left" vertical="center"/>
    </xf>
    <xf numFmtId="0" fontId="36" fillId="0" borderId="0" xfId="0" applyFont="1" applyAlignment="1">
      <alignment vertical="center" wrapText="1"/>
    </xf>
    <xf numFmtId="0" fontId="0" fillId="0" borderId="14" xfId="0" applyFont="1" applyBorder="1" applyAlignment="1">
      <alignment vertical="center"/>
    </xf>
    <xf numFmtId="0" fontId="0" fillId="0" borderId="0" xfId="0" applyBorder="1" applyAlignment="1">
      <alignment vertical="center"/>
    </xf>
    <xf numFmtId="0" fontId="10" fillId="0" borderId="3"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14" xfId="0" applyFont="1" applyBorder="1" applyAlignment="1">
      <alignment vertical="center"/>
    </xf>
    <xf numFmtId="0" fontId="10" fillId="0" borderId="0" xfId="0" applyFont="1" applyBorder="1" applyAlignment="1">
      <alignment vertical="center"/>
    </xf>
    <xf numFmtId="0" fontId="10" fillId="0" borderId="15" xfId="0" applyFont="1" applyBorder="1" applyAlignment="1">
      <alignment vertical="center"/>
    </xf>
    <xf numFmtId="0" fontId="11" fillId="0" borderId="3"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167" fontId="11" fillId="0" borderId="0" xfId="0" applyNumberFormat="1" applyFont="1" applyAlignment="1">
      <alignment vertical="center"/>
    </xf>
    <xf numFmtId="0" fontId="11" fillId="0" borderId="14" xfId="0" applyFont="1" applyBorder="1" applyAlignment="1">
      <alignment vertical="center"/>
    </xf>
    <xf numFmtId="0" fontId="11" fillId="0" borderId="0" xfId="0" applyFont="1" applyBorder="1" applyAlignment="1">
      <alignment vertical="center"/>
    </xf>
    <xf numFmtId="0" fontId="11" fillId="0" borderId="15" xfId="0" applyFont="1" applyBorder="1" applyAlignment="1">
      <alignment vertical="center"/>
    </xf>
    <xf numFmtId="0" fontId="12" fillId="0" borderId="3" xfId="0" applyFont="1" applyBorder="1" applyAlignment="1">
      <alignment vertical="center"/>
    </xf>
    <xf numFmtId="0" fontId="12" fillId="0" borderId="0" xfId="0" applyFont="1" applyAlignment="1">
      <alignment horizontal="left" vertical="center"/>
    </xf>
    <xf numFmtId="0" fontId="12" fillId="0" borderId="0" xfId="0" applyFont="1" applyAlignment="1">
      <alignment horizontal="left" vertical="center" wrapText="1"/>
    </xf>
    <xf numFmtId="167" fontId="12" fillId="0" borderId="0" xfId="0" applyNumberFormat="1" applyFont="1" applyAlignment="1">
      <alignment vertical="center"/>
    </xf>
    <xf numFmtId="0" fontId="12" fillId="0" borderId="14" xfId="0" applyFont="1" applyBorder="1" applyAlignment="1">
      <alignment vertical="center"/>
    </xf>
    <xf numFmtId="0" fontId="12" fillId="0" borderId="0" xfId="0" applyFont="1" applyBorder="1" applyAlignment="1">
      <alignment vertical="center"/>
    </xf>
    <xf numFmtId="0" fontId="12" fillId="0" borderId="15" xfId="0" applyFont="1" applyBorder="1" applyAlignment="1">
      <alignment vertical="center"/>
    </xf>
    <xf numFmtId="0" fontId="23" fillId="0" borderId="19" xfId="0" applyFont="1" applyBorder="1" applyAlignment="1">
      <alignment horizontal="left" vertical="center"/>
    </xf>
    <xf numFmtId="0" fontId="23" fillId="0" borderId="20" xfId="0" applyFont="1" applyBorder="1" applyAlignment="1">
      <alignment horizontal="center" vertical="center"/>
    </xf>
    <xf numFmtId="166" fontId="23" fillId="0" borderId="20" xfId="0" applyNumberFormat="1" applyFont="1" applyBorder="1" applyAlignment="1">
      <alignment vertical="center"/>
    </xf>
    <xf numFmtId="166" fontId="23" fillId="0" borderId="21" xfId="0" applyNumberFormat="1" applyFont="1" applyBorder="1" applyAlignment="1">
      <alignment vertical="center"/>
    </xf>
    <xf numFmtId="0" fontId="37" fillId="0" borderId="22" xfId="0" applyFont="1" applyBorder="1" applyAlignment="1" applyProtection="1">
      <alignment horizontal="center" vertical="center"/>
      <protection locked="0"/>
    </xf>
    <xf numFmtId="49" fontId="37" fillId="0" borderId="22" xfId="0" applyNumberFormat="1" applyFont="1" applyBorder="1" applyAlignment="1" applyProtection="1">
      <alignment horizontal="left" vertical="center" wrapText="1"/>
      <protection locked="0"/>
    </xf>
    <xf numFmtId="0" fontId="37" fillId="0" borderId="22" xfId="0" applyFont="1" applyBorder="1" applyAlignment="1" applyProtection="1">
      <alignment horizontal="left" vertical="center" wrapText="1"/>
      <protection locked="0"/>
    </xf>
    <xf numFmtId="0" fontId="37" fillId="0" borderId="22" xfId="0" applyFont="1" applyBorder="1" applyAlignment="1" applyProtection="1">
      <alignment horizontal="center" vertical="center" wrapText="1"/>
      <protection locked="0"/>
    </xf>
    <xf numFmtId="167" fontId="37" fillId="0" borderId="22" xfId="0" applyNumberFormat="1" applyFont="1" applyBorder="1" applyAlignment="1" applyProtection="1">
      <alignment vertical="center"/>
      <protection locked="0"/>
    </xf>
    <xf numFmtId="4" fontId="37" fillId="0" borderId="22" xfId="0" applyNumberFormat="1" applyFont="1" applyBorder="1" applyAlignment="1" applyProtection="1">
      <alignment vertical="center"/>
      <protection locked="0"/>
    </xf>
    <xf numFmtId="0" fontId="38" fillId="0" borderId="22" xfId="0" applyFont="1" applyBorder="1" applyAlignment="1" applyProtection="1">
      <alignment vertical="center"/>
      <protection locked="0"/>
    </xf>
    <xf numFmtId="0" fontId="38" fillId="0" borderId="3" xfId="0" applyFont="1" applyBorder="1" applyAlignment="1">
      <alignment vertical="center"/>
    </xf>
    <xf numFmtId="0" fontId="37" fillId="0" borderId="14" xfId="0" applyFont="1" applyBorder="1" applyAlignment="1">
      <alignment horizontal="left" vertical="center"/>
    </xf>
    <xf numFmtId="0" fontId="37" fillId="0" borderId="0" xfId="0" applyFont="1" applyBorder="1" applyAlignment="1">
      <alignment horizontal="center"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0" fontId="13" fillId="0" borderId="3" xfId="0" applyFont="1" applyBorder="1" applyAlignment="1">
      <alignment vertical="center"/>
    </xf>
    <xf numFmtId="0" fontId="13" fillId="0" borderId="0" xfId="0" applyFont="1" applyAlignment="1">
      <alignment horizontal="left" vertical="center"/>
    </xf>
    <xf numFmtId="0" fontId="13" fillId="0" borderId="0" xfId="0" applyFont="1" applyAlignment="1">
      <alignment horizontal="left" vertical="center" wrapText="1"/>
    </xf>
    <xf numFmtId="167" fontId="13" fillId="0" borderId="0" xfId="0" applyNumberFormat="1" applyFont="1" applyAlignment="1">
      <alignment vertical="center"/>
    </xf>
    <xf numFmtId="0" fontId="13" fillId="0" borderId="14" xfId="0" applyFont="1" applyBorder="1" applyAlignment="1">
      <alignment vertical="center"/>
    </xf>
    <xf numFmtId="0" fontId="13" fillId="0" borderId="0" xfId="0" applyFont="1" applyBorder="1" applyAlignment="1">
      <alignment vertical="center"/>
    </xf>
    <xf numFmtId="0" fontId="13" fillId="0" borderId="15" xfId="0" applyFont="1" applyBorder="1" applyAlignment="1">
      <alignment vertical="center"/>
    </xf>
    <xf numFmtId="0" fontId="41" fillId="0" borderId="0" xfId="3"/>
    <xf numFmtId="0" fontId="41" fillId="0" borderId="0" xfId="3" applyAlignment="1">
      <alignment horizontal="center"/>
    </xf>
    <xf numFmtId="0" fontId="41" fillId="0" borderId="25" xfId="3" applyBorder="1"/>
    <xf numFmtId="168" fontId="41" fillId="0" borderId="26" xfId="3" applyNumberFormat="1" applyBorder="1"/>
    <xf numFmtId="0" fontId="44" fillId="0" borderId="25" xfId="2" applyFont="1" applyBorder="1"/>
    <xf numFmtId="0" fontId="44" fillId="0" borderId="25" xfId="3" applyFont="1" applyBorder="1"/>
    <xf numFmtId="0" fontId="41" fillId="0" borderId="29" xfId="3" applyBorder="1"/>
    <xf numFmtId="168" fontId="44" fillId="0" borderId="30" xfId="3" applyNumberFormat="1" applyFont="1" applyBorder="1" applyAlignment="1">
      <alignment horizontal="center"/>
    </xf>
    <xf numFmtId="0" fontId="41" fillId="0" borderId="0" xfId="3" applyAlignment="1">
      <alignment horizontal="center" vertical="center" wrapText="1"/>
    </xf>
    <xf numFmtId="0" fontId="45" fillId="0" borderId="31" xfId="3" applyFont="1" applyBorder="1"/>
    <xf numFmtId="169" fontId="45" fillId="0" borderId="32" xfId="3" applyNumberFormat="1" applyFont="1" applyBorder="1"/>
    <xf numFmtId="0" fontId="45" fillId="0" borderId="0" xfId="3" applyFont="1" applyAlignment="1">
      <alignment horizontal="center"/>
    </xf>
    <xf numFmtId="168" fontId="45" fillId="0" borderId="0" xfId="3" applyNumberFormat="1" applyFont="1" applyAlignment="1">
      <alignment horizontal="center" vertical="center" wrapText="1"/>
    </xf>
    <xf numFmtId="0" fontId="45" fillId="0" borderId="0" xfId="3" applyFont="1" applyAlignment="1">
      <alignment horizontal="center" vertical="center" wrapText="1"/>
    </xf>
    <xf numFmtId="168" fontId="45" fillId="0" borderId="0" xfId="3" applyNumberFormat="1" applyFont="1" applyAlignment="1">
      <alignment horizontal="center"/>
    </xf>
    <xf numFmtId="0" fontId="45" fillId="0" borderId="0" xfId="3" applyFont="1" applyAlignment="1">
      <alignment horizontal="left"/>
    </xf>
    <xf numFmtId="0" fontId="46" fillId="0" borderId="0" xfId="3" applyFont="1" applyAlignment="1">
      <alignment horizontal="center"/>
    </xf>
    <xf numFmtId="0" fontId="47" fillId="0" borderId="31" xfId="3" applyFont="1" applyBorder="1"/>
    <xf numFmtId="169" fontId="47" fillId="0" borderId="32" xfId="3" applyNumberFormat="1" applyFont="1" applyBorder="1" applyAlignment="1">
      <alignment horizontal="right"/>
    </xf>
    <xf numFmtId="0" fontId="41" fillId="0" borderId="0" xfId="3" applyAlignment="1">
      <alignment horizontal="center" wrapText="1"/>
    </xf>
    <xf numFmtId="169" fontId="46" fillId="0" borderId="0" xfId="3" applyNumberFormat="1" applyFont="1" applyAlignment="1">
      <alignment horizontal="center"/>
    </xf>
    <xf numFmtId="0" fontId="44" fillId="6" borderId="33" xfId="3" applyFont="1" applyFill="1" applyBorder="1"/>
    <xf numFmtId="169" fontId="44" fillId="6" borderId="34" xfId="3" applyNumberFormat="1" applyFont="1" applyFill="1" applyBorder="1"/>
    <xf numFmtId="168" fontId="41" fillId="0" borderId="0" xfId="3" applyNumberFormat="1" applyAlignment="1">
      <alignment horizontal="center"/>
    </xf>
    <xf numFmtId="168" fontId="44" fillId="0" borderId="26" xfId="3" applyNumberFormat="1" applyFont="1" applyBorder="1"/>
    <xf numFmtId="0" fontId="45" fillId="0" borderId="29" xfId="3" applyFont="1" applyBorder="1"/>
    <xf numFmtId="168" fontId="45" fillId="0" borderId="30" xfId="3" applyNumberFormat="1" applyFont="1" applyBorder="1"/>
    <xf numFmtId="0" fontId="48" fillId="0" borderId="31" xfId="0" applyFont="1" applyBorder="1"/>
    <xf numFmtId="168" fontId="48" fillId="0" borderId="32" xfId="0" applyNumberFormat="1" applyFont="1" applyBorder="1"/>
    <xf numFmtId="0" fontId="44" fillId="0" borderId="35" xfId="3" applyFont="1" applyBorder="1"/>
    <xf numFmtId="169" fontId="44" fillId="0" borderId="36" xfId="3" applyNumberFormat="1" applyFont="1" applyBorder="1"/>
    <xf numFmtId="0" fontId="45" fillId="0" borderId="0" xfId="3" applyFont="1"/>
    <xf numFmtId="168" fontId="45" fillId="0" borderId="0" xfId="3" applyNumberFormat="1" applyFont="1"/>
    <xf numFmtId="0" fontId="49" fillId="0" borderId="0" xfId="3" applyFont="1"/>
    <xf numFmtId="170" fontId="41" fillId="0" borderId="0" xfId="3" applyNumberFormat="1" applyAlignment="1">
      <alignment horizontal="left"/>
    </xf>
    <xf numFmtId="0" fontId="50" fillId="0" borderId="0" xfId="3" applyFont="1" applyAlignment="1">
      <alignment horizontal="right"/>
    </xf>
    <xf numFmtId="0" fontId="50" fillId="0" borderId="0" xfId="3" applyFont="1" applyAlignment="1">
      <alignment horizontal="left"/>
    </xf>
    <xf numFmtId="0" fontId="41" fillId="0" borderId="0" xfId="3" applyAlignment="1">
      <alignment vertical="center"/>
    </xf>
    <xf numFmtId="0" fontId="50" fillId="0" borderId="0" xfId="3" applyFont="1" applyAlignment="1">
      <alignment horizontal="right" vertical="center" wrapText="1"/>
    </xf>
    <xf numFmtId="168" fontId="41" fillId="0" borderId="0" xfId="3" applyNumberFormat="1"/>
    <xf numFmtId="0" fontId="41" fillId="0" borderId="37" xfId="3" applyBorder="1"/>
    <xf numFmtId="0" fontId="41" fillId="0" borderId="38" xfId="3" applyBorder="1"/>
    <xf numFmtId="0" fontId="1" fillId="7" borderId="0" xfId="4" applyFill="1"/>
    <xf numFmtId="0" fontId="1" fillId="7" borderId="1" xfId="4" applyFill="1" applyBorder="1"/>
    <xf numFmtId="0" fontId="1" fillId="7" borderId="2" xfId="4" applyFill="1" applyBorder="1"/>
    <xf numFmtId="0" fontId="1" fillId="7" borderId="3" xfId="4" applyFill="1" applyBorder="1"/>
    <xf numFmtId="0" fontId="52" fillId="7" borderId="0" xfId="4" applyFont="1" applyFill="1" applyAlignment="1">
      <alignment horizontal="left" vertical="center"/>
    </xf>
    <xf numFmtId="0" fontId="51" fillId="7" borderId="0" xfId="4" applyFont="1" applyFill="1" applyAlignment="1">
      <alignment horizontal="left" vertical="center"/>
    </xf>
    <xf numFmtId="0" fontId="53" fillId="7" borderId="0" xfId="4" applyFont="1" applyFill="1" applyAlignment="1">
      <alignment horizontal="left" vertical="center"/>
    </xf>
    <xf numFmtId="0" fontId="1" fillId="7" borderId="0" xfId="4" applyFill="1" applyAlignment="1">
      <alignment vertical="center"/>
    </xf>
    <xf numFmtId="0" fontId="1" fillId="7" borderId="3" xfId="4" applyFill="1" applyBorder="1" applyAlignment="1">
      <alignment vertical="center"/>
    </xf>
    <xf numFmtId="0" fontId="1" fillId="7" borderId="0" xfId="4" applyFill="1" applyAlignment="1">
      <alignment horizontal="left" vertical="center"/>
    </xf>
    <xf numFmtId="165" fontId="1" fillId="7" borderId="0" xfId="4" applyNumberFormat="1" applyFill="1" applyAlignment="1">
      <alignment horizontal="left" vertical="center"/>
    </xf>
    <xf numFmtId="0" fontId="1" fillId="7" borderId="0" xfId="4" applyFill="1" applyAlignment="1">
      <alignment vertical="center" wrapText="1"/>
    </xf>
    <xf numFmtId="0" fontId="1" fillId="7" borderId="3" xfId="4" applyFill="1" applyBorder="1" applyAlignment="1">
      <alignment vertical="center" wrapText="1"/>
    </xf>
    <xf numFmtId="0" fontId="1" fillId="7" borderId="12" xfId="4" applyFill="1" applyBorder="1" applyAlignment="1">
      <alignment vertical="center"/>
    </xf>
    <xf numFmtId="0" fontId="55" fillId="7" borderId="0" xfId="4" applyFont="1" applyFill="1" applyAlignment="1">
      <alignment horizontal="left" vertical="center"/>
    </xf>
    <xf numFmtId="4" fontId="56" fillId="7" borderId="0" xfId="4" applyNumberFormat="1" applyFont="1" applyFill="1" applyAlignment="1">
      <alignment vertical="center"/>
    </xf>
    <xf numFmtId="0" fontId="53" fillId="7" borderId="0" xfId="4" applyFont="1" applyFill="1" applyAlignment="1">
      <alignment horizontal="right" vertical="center"/>
    </xf>
    <xf numFmtId="4" fontId="53" fillId="7" borderId="0" xfId="4" applyNumberFormat="1" applyFont="1" applyFill="1" applyAlignment="1">
      <alignment vertical="center"/>
    </xf>
    <xf numFmtId="164" fontId="53" fillId="7" borderId="0" xfId="4" applyNumberFormat="1" applyFont="1" applyFill="1" applyAlignment="1">
      <alignment horizontal="right" vertical="center"/>
    </xf>
    <xf numFmtId="0" fontId="57" fillId="7" borderId="6" xfId="4" applyFont="1" applyFill="1" applyBorder="1" applyAlignment="1">
      <alignment horizontal="left" vertical="center"/>
    </xf>
    <xf numFmtId="0" fontId="1" fillId="7" borderId="7" xfId="4" applyFill="1" applyBorder="1" applyAlignment="1">
      <alignment vertical="center"/>
    </xf>
    <xf numFmtId="0" fontId="57" fillId="7" borderId="7" xfId="4" applyFont="1" applyFill="1" applyBorder="1" applyAlignment="1">
      <alignment horizontal="right" vertical="center"/>
    </xf>
    <xf numFmtId="0" fontId="57" fillId="7" borderId="7" xfId="4" applyFont="1" applyFill="1" applyBorder="1" applyAlignment="1">
      <alignment horizontal="center" vertical="center"/>
    </xf>
    <xf numFmtId="4" fontId="57" fillId="7" borderId="7" xfId="4" applyNumberFormat="1" applyFont="1" applyFill="1" applyBorder="1" applyAlignment="1">
      <alignment vertical="center"/>
    </xf>
    <xf numFmtId="0" fontId="1" fillId="7" borderId="8" xfId="4" applyFill="1" applyBorder="1" applyAlignment="1">
      <alignment vertical="center"/>
    </xf>
    <xf numFmtId="0" fontId="1" fillId="7" borderId="9" xfId="4" applyFill="1" applyBorder="1" applyAlignment="1">
      <alignment vertical="center"/>
    </xf>
    <xf numFmtId="0" fontId="1" fillId="7" borderId="10" xfId="4" applyFill="1" applyBorder="1" applyAlignment="1">
      <alignment vertical="center"/>
    </xf>
    <xf numFmtId="0" fontId="1" fillId="7" borderId="1" xfId="4" applyFill="1" applyBorder="1" applyAlignment="1">
      <alignment vertical="center"/>
    </xf>
    <xf numFmtId="0" fontId="1" fillId="7" borderId="2" xfId="4" applyFill="1" applyBorder="1" applyAlignment="1">
      <alignment vertical="center"/>
    </xf>
    <xf numFmtId="0" fontId="1" fillId="7" borderId="0" xfId="4" applyFill="1" applyAlignment="1">
      <alignment horizontal="left" vertical="center" wrapText="1"/>
    </xf>
    <xf numFmtId="0" fontId="58" fillId="7" borderId="0" xfId="4" applyFont="1" applyFill="1" applyAlignment="1">
      <alignment horizontal="left" vertical="center"/>
    </xf>
    <xf numFmtId="0" fontId="58" fillId="7" borderId="0" xfId="4" applyFont="1" applyFill="1" applyAlignment="1">
      <alignment horizontal="right" vertical="center"/>
    </xf>
    <xf numFmtId="0" fontId="59" fillId="7" borderId="0" xfId="4" applyFont="1" applyFill="1" applyAlignment="1">
      <alignment horizontal="left" vertical="center"/>
    </xf>
    <xf numFmtId="0" fontId="60" fillId="7" borderId="0" xfId="4" applyFont="1" applyFill="1" applyAlignment="1">
      <alignment vertical="center"/>
    </xf>
    <xf numFmtId="0" fontId="60" fillId="7" borderId="3" xfId="4" applyFont="1" applyFill="1" applyBorder="1" applyAlignment="1">
      <alignment vertical="center"/>
    </xf>
    <xf numFmtId="0" fontId="60" fillId="7" borderId="20" xfId="4" applyFont="1" applyFill="1" applyBorder="1" applyAlignment="1">
      <alignment horizontal="left" vertical="center"/>
    </xf>
    <xf numFmtId="0" fontId="60" fillId="7" borderId="20" xfId="4" applyFont="1" applyFill="1" applyBorder="1" applyAlignment="1">
      <alignment vertical="center"/>
    </xf>
    <xf numFmtId="4" fontId="60" fillId="7" borderId="20" xfId="4" applyNumberFormat="1" applyFont="1" applyFill="1" applyBorder="1" applyAlignment="1">
      <alignment vertical="center"/>
    </xf>
    <xf numFmtId="0" fontId="1" fillId="7" borderId="0" xfId="4" applyFill="1" applyAlignment="1">
      <alignment horizontal="center" vertical="center" wrapText="1"/>
    </xf>
    <xf numFmtId="0" fontId="1" fillId="7" borderId="3" xfId="4" applyFill="1" applyBorder="1" applyAlignment="1">
      <alignment horizontal="center" vertical="center" wrapText="1"/>
    </xf>
    <xf numFmtId="0" fontId="58" fillId="8" borderId="16" xfId="4" applyFont="1" applyFill="1" applyBorder="1" applyAlignment="1">
      <alignment horizontal="center" vertical="center" wrapText="1"/>
    </xf>
    <xf numFmtId="0" fontId="58" fillId="8" borderId="17" xfId="4" applyFont="1" applyFill="1" applyBorder="1" applyAlignment="1">
      <alignment horizontal="center" vertical="center" wrapText="1"/>
    </xf>
    <xf numFmtId="0" fontId="58" fillId="8" borderId="18" xfId="4" applyFont="1" applyFill="1" applyBorder="1" applyAlignment="1">
      <alignment horizontal="center" vertical="center" wrapText="1"/>
    </xf>
    <xf numFmtId="0" fontId="58" fillId="7" borderId="0" xfId="4" applyFont="1" applyFill="1" applyAlignment="1">
      <alignment horizontal="center" vertical="center" wrapText="1"/>
    </xf>
    <xf numFmtId="0" fontId="61" fillId="7" borderId="16" xfId="4" applyFont="1" applyFill="1" applyBorder="1" applyAlignment="1">
      <alignment horizontal="center" vertical="center" wrapText="1"/>
    </xf>
    <xf numFmtId="0" fontId="61" fillId="7" borderId="17" xfId="4" applyFont="1" applyFill="1" applyBorder="1" applyAlignment="1">
      <alignment horizontal="center" vertical="center" wrapText="1"/>
    </xf>
    <xf numFmtId="0" fontId="61" fillId="7" borderId="18" xfId="4" applyFont="1" applyFill="1" applyBorder="1" applyAlignment="1">
      <alignment horizontal="center" vertical="center" wrapText="1"/>
    </xf>
    <xf numFmtId="0" fontId="56" fillId="7" borderId="0" xfId="4" applyFont="1" applyFill="1" applyAlignment="1">
      <alignment horizontal="left" vertical="center"/>
    </xf>
    <xf numFmtId="4" fontId="56" fillId="7" borderId="0" xfId="4" applyNumberFormat="1" applyFont="1" applyFill="1"/>
    <xf numFmtId="0" fontId="1" fillId="7" borderId="11" xfId="4" applyFill="1" applyBorder="1" applyAlignment="1">
      <alignment vertical="center"/>
    </xf>
    <xf numFmtId="166" fontId="62" fillId="7" borderId="12" xfId="4" applyNumberFormat="1" applyFont="1" applyFill="1" applyBorder="1"/>
    <xf numFmtId="166" fontId="62" fillId="7" borderId="13" xfId="4" applyNumberFormat="1" applyFont="1" applyFill="1" applyBorder="1"/>
    <xf numFmtId="0" fontId="63" fillId="7" borderId="0" xfId="4" applyFont="1" applyFill="1"/>
    <xf numFmtId="0" fontId="63" fillId="7" borderId="3" xfId="4" applyFont="1" applyFill="1" applyBorder="1"/>
    <xf numFmtId="0" fontId="63" fillId="7" borderId="0" xfId="4" applyFont="1" applyFill="1" applyAlignment="1">
      <alignment horizontal="left"/>
    </xf>
    <xf numFmtId="0" fontId="60" fillId="7" borderId="0" xfId="4" applyFont="1" applyFill="1" applyAlignment="1">
      <alignment horizontal="left"/>
    </xf>
    <xf numFmtId="4" fontId="60" fillId="7" borderId="0" xfId="4" applyNumberFormat="1" applyFont="1" applyFill="1"/>
    <xf numFmtId="0" fontId="63" fillId="7" borderId="14" xfId="4" applyFont="1" applyFill="1" applyBorder="1"/>
    <xf numFmtId="166" fontId="63" fillId="7" borderId="0" xfId="4" applyNumberFormat="1" applyFont="1" applyFill="1"/>
    <xf numFmtId="166" fontId="63" fillId="7" borderId="15" xfId="4" applyNumberFormat="1" applyFont="1" applyFill="1" applyBorder="1"/>
    <xf numFmtId="0" fontId="64" fillId="0" borderId="0" xfId="4" applyFont="1" applyAlignment="1">
      <alignment vertical="center"/>
    </xf>
    <xf numFmtId="0" fontId="1" fillId="7" borderId="3" xfId="4" applyFill="1" applyBorder="1" applyAlignment="1" applyProtection="1">
      <alignment vertical="center"/>
      <protection locked="0"/>
    </xf>
    <xf numFmtId="0" fontId="65" fillId="7" borderId="22" xfId="4" applyFont="1" applyFill="1" applyBorder="1" applyAlignment="1" applyProtection="1">
      <alignment horizontal="center" vertical="center"/>
      <protection locked="0"/>
    </xf>
    <xf numFmtId="49" fontId="65" fillId="7" borderId="22" xfId="4" applyNumberFormat="1" applyFont="1" applyFill="1" applyBorder="1" applyAlignment="1" applyProtection="1">
      <alignment horizontal="left" vertical="center" wrapText="1"/>
      <protection locked="0"/>
    </xf>
    <xf numFmtId="0" fontId="66" fillId="0" borderId="0" xfId="4" applyFont="1" applyAlignment="1">
      <alignment wrapText="1"/>
    </xf>
    <xf numFmtId="0" fontId="65" fillId="7" borderId="22" xfId="4" applyFont="1" applyFill="1" applyBorder="1" applyAlignment="1" applyProtection="1">
      <alignment horizontal="center" vertical="center" wrapText="1"/>
      <protection locked="0"/>
    </xf>
    <xf numFmtId="3" fontId="65" fillId="7" borderId="22" xfId="4" applyNumberFormat="1" applyFont="1" applyFill="1" applyBorder="1" applyAlignment="1" applyProtection="1">
      <alignment horizontal="center" vertical="center"/>
      <protection locked="0"/>
    </xf>
    <xf numFmtId="44" fontId="65" fillId="7" borderId="22" xfId="5" applyFont="1" applyFill="1" applyBorder="1" applyAlignment="1" applyProtection="1">
      <alignment vertical="center"/>
      <protection locked="0"/>
    </xf>
    <xf numFmtId="4" fontId="65" fillId="7" borderId="22" xfId="4" applyNumberFormat="1" applyFont="1" applyFill="1" applyBorder="1" applyAlignment="1" applyProtection="1">
      <alignment vertical="center"/>
      <protection locked="0"/>
    </xf>
    <xf numFmtId="0" fontId="1" fillId="7" borderId="22" xfId="4" applyFill="1" applyBorder="1" applyAlignment="1" applyProtection="1">
      <alignment horizontal="left" vertical="center" wrapText="1"/>
      <protection locked="0"/>
    </xf>
    <xf numFmtId="0" fontId="53" fillId="7" borderId="14" xfId="4" applyFont="1" applyFill="1" applyBorder="1" applyAlignment="1">
      <alignment horizontal="left" vertical="center"/>
    </xf>
    <xf numFmtId="0" fontId="53" fillId="7" borderId="0" xfId="4" applyFont="1" applyFill="1" applyAlignment="1">
      <alignment horizontal="center" vertical="center"/>
    </xf>
    <xf numFmtId="166" fontId="53" fillId="7" borderId="0" xfId="4" applyNumberFormat="1" applyFont="1" applyFill="1" applyAlignment="1">
      <alignment vertical="center"/>
    </xf>
    <xf numFmtId="166" fontId="53" fillId="7" borderId="15" xfId="4" applyNumberFormat="1" applyFont="1" applyFill="1" applyBorder="1" applyAlignment="1">
      <alignment vertical="center"/>
    </xf>
    <xf numFmtId="0" fontId="67" fillId="0" borderId="0" xfId="4" applyFont="1" applyAlignment="1">
      <alignment vertical="top" wrapText="1"/>
    </xf>
    <xf numFmtId="0" fontId="65" fillId="7" borderId="22" xfId="4" applyFont="1" applyFill="1" applyBorder="1" applyAlignment="1" applyProtection="1">
      <alignment horizontal="left" vertical="center" wrapText="1"/>
      <protection locked="0"/>
    </xf>
    <xf numFmtId="0" fontId="68" fillId="7" borderId="22" xfId="4" applyFont="1" applyFill="1" applyBorder="1" applyAlignment="1" applyProtection="1">
      <alignment horizontal="left" vertical="top" wrapText="1"/>
      <protection locked="0"/>
    </xf>
    <xf numFmtId="0" fontId="67" fillId="0" borderId="0" xfId="4" applyFont="1" applyAlignment="1">
      <alignment vertical="center" wrapText="1"/>
    </xf>
    <xf numFmtId="0" fontId="66" fillId="7" borderId="22" xfId="4" applyFont="1" applyFill="1" applyBorder="1" applyAlignment="1">
      <alignment horizontal="left" vertical="center" wrapText="1"/>
    </xf>
    <xf numFmtId="0" fontId="68" fillId="0" borderId="0" xfId="4" applyFont="1" applyAlignment="1">
      <alignment vertical="top" wrapText="1"/>
    </xf>
    <xf numFmtId="16" fontId="65" fillId="7" borderId="22" xfId="4" applyNumberFormat="1" applyFont="1" applyFill="1" applyBorder="1" applyAlignment="1" applyProtection="1">
      <alignment horizontal="left" vertical="center" wrapText="1"/>
      <protection locked="0"/>
    </xf>
    <xf numFmtId="16" fontId="68" fillId="7" borderId="22" xfId="4" applyNumberFormat="1" applyFont="1" applyFill="1" applyBorder="1" applyAlignment="1" applyProtection="1">
      <alignment horizontal="left" vertical="top" wrapText="1"/>
      <protection locked="0"/>
    </xf>
    <xf numFmtId="0" fontId="65" fillId="0" borderId="0" xfId="4" applyFont="1" applyAlignment="1">
      <alignment wrapText="1"/>
    </xf>
    <xf numFmtId="0" fontId="65" fillId="0" borderId="0" xfId="4" applyFont="1"/>
    <xf numFmtId="0" fontId="1" fillId="7" borderId="16" xfId="4" applyFill="1" applyBorder="1" applyAlignment="1" applyProtection="1">
      <alignment horizontal="left" vertical="center" wrapText="1"/>
      <protection locked="0"/>
    </xf>
    <xf numFmtId="0" fontId="53" fillId="7" borderId="20" xfId="4" applyFont="1" applyFill="1" applyBorder="1" applyAlignment="1">
      <alignment horizontal="left" vertical="center"/>
    </xf>
    <xf numFmtId="0" fontId="53" fillId="7" borderId="20" xfId="4" applyFont="1" applyFill="1" applyBorder="1" applyAlignment="1">
      <alignment horizontal="center" vertical="center"/>
    </xf>
    <xf numFmtId="166" fontId="53" fillId="7" borderId="20" xfId="4" applyNumberFormat="1" applyFont="1" applyFill="1" applyBorder="1" applyAlignment="1">
      <alignment vertical="center"/>
    </xf>
    <xf numFmtId="166" fontId="53" fillId="7" borderId="21" xfId="4" applyNumberFormat="1" applyFont="1" applyFill="1" applyBorder="1" applyAlignment="1">
      <alignment vertical="center"/>
    </xf>
    <xf numFmtId="0" fontId="65" fillId="7" borderId="22" xfId="4" applyFont="1" applyFill="1" applyBorder="1" applyAlignment="1" applyProtection="1">
      <alignment horizontal="left" vertical="top" wrapText="1"/>
      <protection locked="0"/>
    </xf>
    <xf numFmtId="0" fontId="69" fillId="7" borderId="22" xfId="4" applyFont="1" applyFill="1" applyBorder="1" applyAlignment="1" applyProtection="1">
      <alignment horizontal="left" vertical="top" wrapText="1"/>
      <protection locked="0"/>
    </xf>
    <xf numFmtId="0" fontId="72" fillId="0" borderId="0" xfId="6"/>
    <xf numFmtId="0" fontId="1" fillId="0" borderId="0" xfId="6" applyFont="1"/>
    <xf numFmtId="49" fontId="74" fillId="0" borderId="0" xfId="7" applyNumberFormat="1" applyFont="1"/>
    <xf numFmtId="0" fontId="41" fillId="0" borderId="0" xfId="7" applyAlignment="1">
      <alignment horizontal="left" vertical="top" indent="1"/>
    </xf>
    <xf numFmtId="0" fontId="41" fillId="0" borderId="0" xfId="7"/>
    <xf numFmtId="0" fontId="41" fillId="0" borderId="0" xfId="7" applyAlignment="1">
      <alignment horizontal="right" vertical="top"/>
    </xf>
    <xf numFmtId="3" fontId="41" fillId="0" borderId="0" xfId="7" applyNumberFormat="1" applyAlignment="1">
      <alignment vertical="top"/>
    </xf>
    <xf numFmtId="3" fontId="41" fillId="0" borderId="0" xfId="7" applyNumberFormat="1" applyAlignment="1">
      <alignment horizontal="center" vertical="top"/>
    </xf>
    <xf numFmtId="0" fontId="76" fillId="0" borderId="0" xfId="7" applyFont="1" applyAlignment="1">
      <alignment horizontal="right" vertical="top"/>
    </xf>
    <xf numFmtId="0" fontId="76" fillId="0" borderId="0" xfId="7" applyFont="1" applyAlignment="1">
      <alignment vertical="top"/>
    </xf>
    <xf numFmtId="0" fontId="41" fillId="0" borderId="0" xfId="7" applyAlignment="1">
      <alignment horizontal="center" vertical="top"/>
    </xf>
    <xf numFmtId="49" fontId="75" fillId="9" borderId="39" xfId="7" applyNumberFormat="1" applyFont="1" applyFill="1" applyBorder="1" applyAlignment="1">
      <alignment horizontal="center" vertical="top"/>
    </xf>
    <xf numFmtId="0" fontId="77" fillId="9" borderId="39" xfId="7" applyFont="1" applyFill="1" applyBorder="1" applyAlignment="1">
      <alignment horizontal="center" vertical="top"/>
    </xf>
    <xf numFmtId="0" fontId="77" fillId="9" borderId="39" xfId="7" applyFont="1" applyFill="1" applyBorder="1" applyAlignment="1">
      <alignment horizontal="center" vertical="top" wrapText="1"/>
    </xf>
    <xf numFmtId="0" fontId="78" fillId="0" borderId="39" xfId="7" applyFont="1" applyBorder="1" applyAlignment="1">
      <alignment horizontal="center" wrapText="1"/>
    </xf>
    <xf numFmtId="0" fontId="76" fillId="0" borderId="40" xfId="7" applyFont="1" applyBorder="1" applyAlignment="1">
      <alignment vertical="top"/>
    </xf>
    <xf numFmtId="0" fontId="76" fillId="0" borderId="40" xfId="7" applyFont="1" applyBorder="1" applyAlignment="1">
      <alignment vertical="top" wrapText="1"/>
    </xf>
    <xf numFmtId="0" fontId="79" fillId="0" borderId="41" xfId="7" applyFont="1" applyBorder="1" applyAlignment="1">
      <alignment vertical="top"/>
    </xf>
    <xf numFmtId="0" fontId="80" fillId="0" borderId="41" xfId="7" applyFont="1" applyBorder="1" applyAlignment="1">
      <alignment vertical="top"/>
    </xf>
    <xf numFmtId="0" fontId="79" fillId="0" borderId="41" xfId="7" applyFont="1" applyBorder="1" applyAlignment="1">
      <alignment vertical="top" wrapText="1"/>
    </xf>
    <xf numFmtId="3" fontId="79" fillId="0" borderId="41" xfId="7" applyNumberFormat="1" applyFont="1" applyBorder="1" applyAlignment="1">
      <alignment vertical="top"/>
    </xf>
    <xf numFmtId="0" fontId="81" fillId="0" borderId="42" xfId="7" applyFont="1" applyBorder="1" applyAlignment="1">
      <alignment vertical="top"/>
    </xf>
    <xf numFmtId="0" fontId="82" fillId="0" borderId="42" xfId="7" applyFont="1" applyBorder="1" applyAlignment="1">
      <alignment vertical="top"/>
    </xf>
    <xf numFmtId="0" fontId="81" fillId="0" borderId="42" xfId="7" applyFont="1" applyBorder="1" applyAlignment="1">
      <alignment vertical="top" wrapText="1"/>
    </xf>
    <xf numFmtId="3" fontId="81" fillId="0" borderId="42" xfId="7" applyNumberFormat="1" applyFont="1" applyBorder="1" applyAlignment="1">
      <alignment vertical="top"/>
    </xf>
    <xf numFmtId="0" fontId="41" fillId="0" borderId="43" xfId="7" applyBorder="1" applyAlignment="1">
      <alignment vertical="top"/>
    </xf>
    <xf numFmtId="0" fontId="45" fillId="0" borderId="43" xfId="7" applyFont="1" applyBorder="1" applyAlignment="1">
      <alignment vertical="top"/>
    </xf>
    <xf numFmtId="0" fontId="41" fillId="0" borderId="43" xfId="7" applyBorder="1" applyAlignment="1">
      <alignment vertical="top" wrapText="1"/>
    </xf>
    <xf numFmtId="3" fontId="41" fillId="0" borderId="43" xfId="7" applyNumberFormat="1" applyBorder="1" applyAlignment="1">
      <alignment vertical="top"/>
    </xf>
    <xf numFmtId="3" fontId="45" fillId="0" borderId="43" xfId="7" applyNumberFormat="1" applyFont="1" applyBorder="1" applyAlignment="1">
      <alignment vertical="top"/>
    </xf>
    <xf numFmtId="0" fontId="41" fillId="0" borderId="0" xfId="7" applyAlignment="1">
      <alignment vertical="top"/>
    </xf>
    <xf numFmtId="0" fontId="45" fillId="0" borderId="0" xfId="7" applyFont="1" applyAlignment="1">
      <alignment vertical="top"/>
    </xf>
    <xf numFmtId="0" fontId="41" fillId="0" borderId="0" xfId="7" applyAlignment="1">
      <alignment vertical="top" wrapText="1"/>
    </xf>
    <xf numFmtId="3" fontId="45" fillId="0" borderId="0" xfId="7" applyNumberFormat="1" applyFont="1" applyAlignment="1">
      <alignment vertical="top"/>
    </xf>
    <xf numFmtId="0" fontId="41" fillId="0" borderId="44" xfId="7" applyBorder="1" applyAlignment="1">
      <alignment vertical="top"/>
    </xf>
    <xf numFmtId="0" fontId="45" fillId="0" borderId="44" xfId="7" applyFont="1" applyBorder="1" applyAlignment="1">
      <alignment vertical="top"/>
    </xf>
    <xf numFmtId="0" fontId="41" fillId="0" borderId="44" xfId="7" applyBorder="1" applyAlignment="1">
      <alignment vertical="top" wrapText="1"/>
    </xf>
    <xf numFmtId="3" fontId="41" fillId="0" borderId="44" xfId="7" applyNumberFormat="1" applyBorder="1" applyAlignment="1">
      <alignment vertical="top"/>
    </xf>
    <xf numFmtId="3" fontId="45" fillId="0" borderId="44" xfId="7" applyNumberFormat="1" applyFont="1" applyBorder="1" applyAlignment="1">
      <alignment vertical="top"/>
    </xf>
    <xf numFmtId="0" fontId="42" fillId="5" borderId="23" xfId="2" applyFont="1" applyFill="1" applyBorder="1" applyAlignment="1">
      <alignment horizontal="left" vertical="center" wrapText="1"/>
    </xf>
    <xf numFmtId="0" fontId="43" fillId="5" borderId="24" xfId="0" applyFont="1" applyFill="1" applyBorder="1" applyAlignment="1">
      <alignment horizontal="left" vertical="center"/>
    </xf>
    <xf numFmtId="0" fontId="44" fillId="6" borderId="27" xfId="3" applyFont="1" applyFill="1" applyBorder="1"/>
    <xf numFmtId="0" fontId="44" fillId="6" borderId="28" xfId="3" applyFont="1" applyFill="1" applyBorder="1"/>
    <xf numFmtId="0" fontId="41" fillId="0" borderId="28" xfId="3" applyBorder="1"/>
    <xf numFmtId="0" fontId="4" fillId="0" borderId="0" xfId="0" applyFont="1" applyAlignment="1">
      <alignment horizontal="left" vertical="center" wrapText="1"/>
    </xf>
    <xf numFmtId="0" fontId="4" fillId="0" borderId="0" xfId="0" applyFont="1" applyAlignment="1">
      <alignment vertical="center"/>
    </xf>
    <xf numFmtId="165" fontId="3" fillId="0" borderId="0" xfId="0" applyNumberFormat="1" applyFont="1" applyAlignment="1">
      <alignment horizontal="left" vertical="center"/>
    </xf>
    <xf numFmtId="0" fontId="3" fillId="0" borderId="0" xfId="0" applyFont="1" applyAlignment="1">
      <alignment vertical="center" wrapText="1"/>
    </xf>
    <xf numFmtId="0" fontId="3" fillId="0" borderId="0" xfId="0" applyFont="1" applyAlignment="1">
      <alignment vertical="center"/>
    </xf>
    <xf numFmtId="0" fontId="20" fillId="0" borderId="11" xfId="0" applyFont="1" applyBorder="1" applyAlignment="1">
      <alignment horizontal="center" vertical="center"/>
    </xf>
    <xf numFmtId="0" fontId="20" fillId="0" borderId="12" xfId="0" applyFont="1" applyBorder="1" applyAlignment="1">
      <alignment horizontal="left" vertical="center"/>
    </xf>
    <xf numFmtId="0" fontId="21" fillId="0" borderId="14" xfId="0" applyFont="1" applyBorder="1" applyAlignment="1">
      <alignment horizontal="left" vertical="center"/>
    </xf>
    <xf numFmtId="0" fontId="21" fillId="0" borderId="0" xfId="0" applyFont="1" applyBorder="1" applyAlignment="1">
      <alignment horizontal="left" vertical="center"/>
    </xf>
    <xf numFmtId="0" fontId="22" fillId="4" borderId="6" xfId="0" applyFont="1" applyFill="1" applyBorder="1" applyAlignment="1">
      <alignment horizontal="center" vertical="center"/>
    </xf>
    <xf numFmtId="0" fontId="22" fillId="4" borderId="7" xfId="0" applyFont="1" applyFill="1" applyBorder="1" applyAlignment="1">
      <alignment horizontal="left" vertical="center"/>
    </xf>
    <xf numFmtId="0" fontId="22" fillId="4" borderId="7" xfId="0" applyFont="1" applyFill="1" applyBorder="1" applyAlignment="1">
      <alignment horizontal="center" vertical="center"/>
    </xf>
    <xf numFmtId="0" fontId="22" fillId="4" borderId="8" xfId="0" applyFont="1" applyFill="1" applyBorder="1" applyAlignment="1">
      <alignment horizontal="left" vertical="center"/>
    </xf>
    <xf numFmtId="0" fontId="22" fillId="4" borderId="7" xfId="0" applyFont="1" applyFill="1" applyBorder="1" applyAlignment="1">
      <alignment horizontal="right" vertical="center"/>
    </xf>
    <xf numFmtId="4" fontId="28" fillId="0" borderId="0" xfId="0" applyNumberFormat="1" applyFont="1" applyAlignment="1">
      <alignment vertical="center"/>
    </xf>
    <xf numFmtId="0" fontId="28" fillId="0" borderId="0" xfId="0" applyFont="1" applyAlignment="1">
      <alignment vertical="center"/>
    </xf>
    <xf numFmtId="0" fontId="27" fillId="0" borderId="0" xfId="0" applyFont="1" applyAlignment="1">
      <alignment horizontal="left" vertical="center" wrapText="1"/>
    </xf>
    <xf numFmtId="4" fontId="24" fillId="0" borderId="0" xfId="0" applyNumberFormat="1" applyFont="1" applyAlignment="1">
      <alignment horizontal="right" vertical="center"/>
    </xf>
    <xf numFmtId="4" fontId="24" fillId="0" borderId="0" xfId="0" applyNumberFormat="1" applyFont="1" applyAlignment="1">
      <alignment vertical="center"/>
    </xf>
    <xf numFmtId="4" fontId="28" fillId="0" borderId="0" xfId="0" applyNumberFormat="1" applyFont="1" applyAlignment="1">
      <alignment horizontal="right" vertical="center"/>
    </xf>
    <xf numFmtId="4" fontId="8" fillId="0" borderId="0" xfId="0" applyNumberFormat="1" applyFont="1" applyAlignment="1">
      <alignment vertical="center"/>
    </xf>
    <xf numFmtId="0" fontId="8" fillId="0" borderId="0" xfId="0" applyFont="1" applyAlignment="1">
      <alignment vertical="center"/>
    </xf>
    <xf numFmtId="0" fontId="30" fillId="0" borderId="0" xfId="0" applyFont="1" applyAlignment="1">
      <alignment horizontal="left" vertical="center" wrapText="1"/>
    </xf>
    <xf numFmtId="164" fontId="2" fillId="0" borderId="0" xfId="0" applyNumberFormat="1" applyFont="1" applyAlignment="1">
      <alignment horizontal="left" vertical="center"/>
    </xf>
    <xf numFmtId="0" fontId="2" fillId="0" borderId="0" xfId="0" applyFont="1" applyAlignment="1">
      <alignment vertical="center"/>
    </xf>
    <xf numFmtId="4" fontId="18" fillId="0" borderId="0" xfId="0" applyNumberFormat="1" applyFont="1" applyAlignment="1">
      <alignment vertical="center"/>
    </xf>
    <xf numFmtId="0" fontId="3" fillId="0" borderId="0" xfId="0" applyFont="1" applyAlignment="1">
      <alignment horizontal="left" vertical="center"/>
    </xf>
    <xf numFmtId="0" fontId="0" fillId="0" borderId="0" xfId="0"/>
    <xf numFmtId="0" fontId="4" fillId="0" borderId="0" xfId="0" applyFont="1" applyAlignment="1">
      <alignment horizontal="left" vertical="top" wrapText="1"/>
    </xf>
    <xf numFmtId="0" fontId="3" fillId="0" borderId="0" xfId="0" applyFont="1" applyAlignment="1">
      <alignment horizontal="left" vertical="center" wrapText="1"/>
    </xf>
    <xf numFmtId="4" fontId="17" fillId="0" borderId="5" xfId="0" applyNumberFormat="1" applyFont="1" applyBorder="1" applyAlignment="1">
      <alignment vertical="center"/>
    </xf>
    <xf numFmtId="0" fontId="0" fillId="0" borderId="5" xfId="0" applyFont="1" applyBorder="1" applyAlignment="1">
      <alignment vertical="center"/>
    </xf>
    <xf numFmtId="0" fontId="2" fillId="0" borderId="0" xfId="0" applyFont="1" applyAlignment="1">
      <alignment horizontal="right" vertical="center"/>
    </xf>
    <xf numFmtId="0" fontId="15" fillId="2" borderId="0" xfId="0" applyFont="1" applyFill="1" applyAlignment="1">
      <alignment horizontal="center" vertical="center"/>
    </xf>
    <xf numFmtId="4" fontId="5" fillId="3" borderId="7" xfId="0" applyNumberFormat="1" applyFont="1" applyFill="1" applyBorder="1" applyAlignment="1">
      <alignment vertical="center"/>
    </xf>
    <xf numFmtId="0" fontId="0" fillId="3" borderId="7" xfId="0" applyFont="1" applyFill="1" applyBorder="1" applyAlignment="1">
      <alignment vertical="center"/>
    </xf>
    <xf numFmtId="0" fontId="0" fillId="3" borderId="8" xfId="0" applyFont="1" applyFill="1" applyBorder="1" applyAlignment="1">
      <alignment vertical="center"/>
    </xf>
    <xf numFmtId="0" fontId="5" fillId="3" borderId="7" xfId="0" applyFont="1" applyFill="1" applyBorder="1" applyAlignment="1">
      <alignment horizontal="left" vertical="center"/>
    </xf>
    <xf numFmtId="0" fontId="0"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54" fillId="7" borderId="0" xfId="4" applyFont="1" applyFill="1" applyAlignment="1">
      <alignment horizontal="left" vertical="center" wrapText="1"/>
    </xf>
    <xf numFmtId="0" fontId="1" fillId="7" borderId="0" xfId="4" applyFill="1" applyAlignment="1">
      <alignment vertical="center"/>
    </xf>
    <xf numFmtId="0" fontId="53" fillId="7" borderId="0" xfId="4" applyFont="1" applyFill="1" applyAlignment="1">
      <alignment horizontal="left" vertical="center" wrapText="1"/>
    </xf>
    <xf numFmtId="0" fontId="53" fillId="7" borderId="0" xfId="4" applyFont="1" applyFill="1" applyAlignment="1">
      <alignment horizontal="left" vertical="center"/>
    </xf>
    <xf numFmtId="0" fontId="70" fillId="7" borderId="16" xfId="4" applyFont="1" applyFill="1" applyBorder="1" applyAlignment="1" applyProtection="1">
      <alignment horizontal="center" vertical="center"/>
      <protection locked="0"/>
    </xf>
    <xf numFmtId="0" fontId="70" fillId="7" borderId="17" xfId="4" applyFont="1" applyFill="1" applyBorder="1" applyAlignment="1" applyProtection="1">
      <alignment horizontal="center" vertical="center"/>
      <protection locked="0"/>
    </xf>
    <xf numFmtId="0" fontId="70" fillId="7" borderId="18" xfId="4" applyFont="1" applyFill="1" applyBorder="1" applyAlignment="1" applyProtection="1">
      <alignment horizontal="center" vertical="center"/>
      <protection locked="0"/>
    </xf>
    <xf numFmtId="0" fontId="51" fillId="7" borderId="0" xfId="4" applyFont="1" applyFill="1" applyAlignment="1">
      <alignment horizontal="center" vertical="center"/>
    </xf>
    <xf numFmtId="0" fontId="1" fillId="7" borderId="0" xfId="4" applyFill="1"/>
    <xf numFmtId="0" fontId="1" fillId="7" borderId="0" xfId="4" applyFill="1" applyAlignment="1">
      <alignment horizontal="left" vertical="center"/>
    </xf>
    <xf numFmtId="0" fontId="1" fillId="7" borderId="0" xfId="4" applyFill="1" applyAlignment="1">
      <alignment horizontal="left" vertical="center" wrapText="1"/>
    </xf>
    <xf numFmtId="0" fontId="75" fillId="0" borderId="0" xfId="7" applyFont="1" applyAlignment="1">
      <alignment horizontal="left" vertical="top" indent="1"/>
    </xf>
    <xf numFmtId="0" fontId="41" fillId="0" borderId="0" xfId="7" applyAlignment="1">
      <alignment horizontal="left" vertical="top" indent="1"/>
    </xf>
    <xf numFmtId="0" fontId="75" fillId="9" borderId="39" xfId="7" applyFont="1" applyFill="1" applyBorder="1" applyAlignment="1">
      <alignment horizontal="left" vertical="top" indent="1"/>
    </xf>
    <xf numFmtId="0" fontId="40" fillId="9" borderId="39" xfId="6" applyFont="1" applyFill="1" applyBorder="1" applyAlignment="1">
      <alignment horizontal="center"/>
    </xf>
    <xf numFmtId="0" fontId="72" fillId="0" borderId="39" xfId="6" applyBorder="1"/>
    <xf numFmtId="171" fontId="72" fillId="0" borderId="39" xfId="6" applyNumberFormat="1" applyBorder="1"/>
    <xf numFmtId="0" fontId="73" fillId="9" borderId="39" xfId="6" applyFont="1" applyFill="1" applyBorder="1"/>
    <xf numFmtId="171" fontId="40" fillId="9" borderId="39" xfId="6" applyNumberFormat="1" applyFont="1" applyFill="1" applyBorder="1"/>
  </cellXfs>
  <cellStyles count="8">
    <cellStyle name="Hypertextový odkaz" xfId="1" builtinId="8"/>
    <cellStyle name="Měna 2" xfId="5" xr:uid="{E8AFC9B0-C8C9-4324-9028-42A37899ECF0}"/>
    <cellStyle name="Normální" xfId="0" builtinId="0" customBuiltin="1"/>
    <cellStyle name="Normální 2" xfId="4" xr:uid="{6394F14A-5930-4A7D-92A1-2D336724458A}"/>
    <cellStyle name="Normální 3" xfId="6" xr:uid="{B3D45321-9584-4ABF-A65A-71714EB150E5}"/>
    <cellStyle name="Normální 4" xfId="7" xr:uid="{0FA270EF-A8A3-4527-81BA-275A8D25178B}"/>
    <cellStyle name="normální_Rozpocet_stavby ČOV Klasterec" xfId="3" xr:uid="{6FED71FF-B78B-40E0-B35F-1FCE4FD5F528}"/>
    <cellStyle name="normální_Rozpočet Rozdalovice celek" xfId="2" xr:uid="{A7D28D85-BF58-4DF2-A712-57060207744F}"/>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9.xml><?xml version="1.0" encoding="utf-8"?>
<xdr:wsDr xmlns:xdr="http://schemas.openxmlformats.org/drawingml/2006/spreadsheetDrawing" xmlns:a="http://schemas.openxmlformats.org/drawingml/2006/main">
  <xdr:oneCellAnchor>
    <xdr:from>
      <xdr:col>5</xdr:col>
      <xdr:colOff>2438400</xdr:colOff>
      <xdr:row>160</xdr:row>
      <xdr:rowOff>180975</xdr:rowOff>
    </xdr:from>
    <xdr:ext cx="65" cy="172227"/>
    <xdr:sp macro="" textlink="">
      <xdr:nvSpPr>
        <xdr:cNvPr id="2" name="TextovéPole 1">
          <a:extLst>
            <a:ext uri="{FF2B5EF4-FFF2-40B4-BE49-F238E27FC236}">
              <a16:creationId xmlns:a16="http://schemas.microsoft.com/office/drawing/2014/main" id="{93197153-BF44-4239-BAC6-A71E10FCA386}"/>
            </a:ext>
          </a:extLst>
        </xdr:cNvPr>
        <xdr:cNvSpPr txBox="1"/>
      </xdr:nvSpPr>
      <xdr:spPr>
        <a:xfrm>
          <a:off x="4381500" y="589407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cs-CZ"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vid_pc\Disk%20D%20(D)\Documents%20and%20Settings\Luk&#225;&#353;\Plocha\Rozpo&#269;ty%202009\&#381;amberk\Nab&#237;dkov&#253;%20se&#353;i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vid_pc\Disk%20D%20(D)\Documents%20and%20Settings\Luk&#225;&#353;\Plocha\Rozpo&#269;ty%202009\&#381;amberk\STAVEBN&#205;%20OBJEKTY\STAVEBN&#205;%20OBJEKTY\SO%2002%20OBSLU&#381;N&#221;%20OBJEKT\D.2.10%20PLYNOINSTALAC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vid_pc\Disk%20D%20(D)\Archiv_2009\5350_Kanalizace%20a%20&#268;OV%20Mladkov_ZD\V&#253;kaz%20v&#253;m&#283;r%20a%20specifikace\G.1%20V&#253;kaz%20v&#253;m&#283;r%20+%20rozpo&#269;et\Podklady\Stavebn&#237;%20-%20VAKStav\&#269;ov%20mladkov%20rozpo&#269;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kap"/>
      <sheetName val="SO 01"/>
      <sheetName val="SO 02"/>
      <sheetName val="SO 02 ZTI"/>
      <sheetName val="SO 02 ÚV"/>
      <sheetName val="SO 02 EL"/>
      <sheetName val="SO 02 SR"/>
      <sheetName val="SO 02 HR"/>
      <sheetName val="SO 02 VDT"/>
      <sheetName val="SO 02 PLYN"/>
      <sheetName val="SO 05"/>
      <sheetName val="SO 06"/>
      <sheetName val="SO 07"/>
      <sheetName val="SO 10"/>
      <sheetName val="PS 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 val="Rekapitulace"/>
      <sheetName val="Položky"/>
    </sheetNames>
    <sheetDataSet>
      <sheetData sheetId="0" refreshError="1">
        <row r="4">
          <cell r="A4" t="str">
            <v/>
          </cell>
        </row>
        <row r="6">
          <cell r="A6" t="str">
            <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 05"/>
      <sheetName val="SO 05.1"/>
      <sheetName val="SO 05.2"/>
      <sheetName val="SO 05.3"/>
      <sheetName val="SO 05.4"/>
      <sheetName val="ČS 1"/>
      <sheetName val="ČS 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F1027-61D0-4ABA-871E-5FA549B562E8}">
  <sheetPr>
    <tabColor rgb="FF00B0F0"/>
  </sheetPr>
  <dimension ref="B1:H47"/>
  <sheetViews>
    <sheetView tabSelected="1" view="pageBreakPreview" topLeftCell="B1" zoomScaleNormal="100" zoomScaleSheetLayoutView="100" workbookViewId="0">
      <selection activeCell="F15" sqref="F15"/>
    </sheetView>
  </sheetViews>
  <sheetFormatPr defaultColWidth="10.6640625" defaultRowHeight="12.75"/>
  <cols>
    <col min="1" max="1" width="10.6640625" style="209" customWidth="1"/>
    <col min="2" max="2" width="82.1640625" style="209" customWidth="1"/>
    <col min="3" max="3" width="33.1640625" style="248" customWidth="1"/>
    <col min="4" max="4" width="20" style="209" customWidth="1"/>
    <col min="5" max="5" width="16.33203125" style="210" customWidth="1"/>
    <col min="6" max="6" width="14.83203125" style="210" customWidth="1"/>
    <col min="7" max="7" width="15.33203125" style="210" customWidth="1"/>
    <col min="8" max="8" width="18.33203125" style="210" customWidth="1"/>
    <col min="9" max="257" width="10.6640625" style="209"/>
    <col min="258" max="258" width="82.1640625" style="209" customWidth="1"/>
    <col min="259" max="259" width="33.1640625" style="209" customWidth="1"/>
    <col min="260" max="260" width="20" style="209" customWidth="1"/>
    <col min="261" max="261" width="16.33203125" style="209" customWidth="1"/>
    <col min="262" max="262" width="14.83203125" style="209" customWidth="1"/>
    <col min="263" max="263" width="15.33203125" style="209" customWidth="1"/>
    <col min="264" max="264" width="18.33203125" style="209" customWidth="1"/>
    <col min="265" max="513" width="10.6640625" style="209"/>
    <col min="514" max="514" width="82.1640625" style="209" customWidth="1"/>
    <col min="515" max="515" width="33.1640625" style="209" customWidth="1"/>
    <col min="516" max="516" width="20" style="209" customWidth="1"/>
    <col min="517" max="517" width="16.33203125" style="209" customWidth="1"/>
    <col min="518" max="518" width="14.83203125" style="209" customWidth="1"/>
    <col min="519" max="519" width="15.33203125" style="209" customWidth="1"/>
    <col min="520" max="520" width="18.33203125" style="209" customWidth="1"/>
    <col min="521" max="769" width="10.6640625" style="209"/>
    <col min="770" max="770" width="82.1640625" style="209" customWidth="1"/>
    <col min="771" max="771" width="33.1640625" style="209" customWidth="1"/>
    <col min="772" max="772" width="20" style="209" customWidth="1"/>
    <col min="773" max="773" width="16.33203125" style="209" customWidth="1"/>
    <col min="774" max="774" width="14.83203125" style="209" customWidth="1"/>
    <col min="775" max="775" width="15.33203125" style="209" customWidth="1"/>
    <col min="776" max="776" width="18.33203125" style="209" customWidth="1"/>
    <col min="777" max="1025" width="10.6640625" style="209"/>
    <col min="1026" max="1026" width="82.1640625" style="209" customWidth="1"/>
    <col min="1027" max="1027" width="33.1640625" style="209" customWidth="1"/>
    <col min="1028" max="1028" width="20" style="209" customWidth="1"/>
    <col min="1029" max="1029" width="16.33203125" style="209" customWidth="1"/>
    <col min="1030" max="1030" width="14.83203125" style="209" customWidth="1"/>
    <col min="1031" max="1031" width="15.33203125" style="209" customWidth="1"/>
    <col min="1032" max="1032" width="18.33203125" style="209" customWidth="1"/>
    <col min="1033" max="1281" width="10.6640625" style="209"/>
    <col min="1282" max="1282" width="82.1640625" style="209" customWidth="1"/>
    <col min="1283" max="1283" width="33.1640625" style="209" customWidth="1"/>
    <col min="1284" max="1284" width="20" style="209" customWidth="1"/>
    <col min="1285" max="1285" width="16.33203125" style="209" customWidth="1"/>
    <col min="1286" max="1286" width="14.83203125" style="209" customWidth="1"/>
    <col min="1287" max="1287" width="15.33203125" style="209" customWidth="1"/>
    <col min="1288" max="1288" width="18.33203125" style="209" customWidth="1"/>
    <col min="1289" max="1537" width="10.6640625" style="209"/>
    <col min="1538" max="1538" width="82.1640625" style="209" customWidth="1"/>
    <col min="1539" max="1539" width="33.1640625" style="209" customWidth="1"/>
    <col min="1540" max="1540" width="20" style="209" customWidth="1"/>
    <col min="1541" max="1541" width="16.33203125" style="209" customWidth="1"/>
    <col min="1542" max="1542" width="14.83203125" style="209" customWidth="1"/>
    <col min="1543" max="1543" width="15.33203125" style="209" customWidth="1"/>
    <col min="1544" max="1544" width="18.33203125" style="209" customWidth="1"/>
    <col min="1545" max="1793" width="10.6640625" style="209"/>
    <col min="1794" max="1794" width="82.1640625" style="209" customWidth="1"/>
    <col min="1795" max="1795" width="33.1640625" style="209" customWidth="1"/>
    <col min="1796" max="1796" width="20" style="209" customWidth="1"/>
    <col min="1797" max="1797" width="16.33203125" style="209" customWidth="1"/>
    <col min="1798" max="1798" width="14.83203125" style="209" customWidth="1"/>
    <col min="1799" max="1799" width="15.33203125" style="209" customWidth="1"/>
    <col min="1800" max="1800" width="18.33203125" style="209" customWidth="1"/>
    <col min="1801" max="2049" width="10.6640625" style="209"/>
    <col min="2050" max="2050" width="82.1640625" style="209" customWidth="1"/>
    <col min="2051" max="2051" width="33.1640625" style="209" customWidth="1"/>
    <col min="2052" max="2052" width="20" style="209" customWidth="1"/>
    <col min="2053" max="2053" width="16.33203125" style="209" customWidth="1"/>
    <col min="2054" max="2054" width="14.83203125" style="209" customWidth="1"/>
    <col min="2055" max="2055" width="15.33203125" style="209" customWidth="1"/>
    <col min="2056" max="2056" width="18.33203125" style="209" customWidth="1"/>
    <col min="2057" max="2305" width="10.6640625" style="209"/>
    <col min="2306" max="2306" width="82.1640625" style="209" customWidth="1"/>
    <col min="2307" max="2307" width="33.1640625" style="209" customWidth="1"/>
    <col min="2308" max="2308" width="20" style="209" customWidth="1"/>
    <col min="2309" max="2309" width="16.33203125" style="209" customWidth="1"/>
    <col min="2310" max="2310" width="14.83203125" style="209" customWidth="1"/>
    <col min="2311" max="2311" width="15.33203125" style="209" customWidth="1"/>
    <col min="2312" max="2312" width="18.33203125" style="209" customWidth="1"/>
    <col min="2313" max="2561" width="10.6640625" style="209"/>
    <col min="2562" max="2562" width="82.1640625" style="209" customWidth="1"/>
    <col min="2563" max="2563" width="33.1640625" style="209" customWidth="1"/>
    <col min="2564" max="2564" width="20" style="209" customWidth="1"/>
    <col min="2565" max="2565" width="16.33203125" style="209" customWidth="1"/>
    <col min="2566" max="2566" width="14.83203125" style="209" customWidth="1"/>
    <col min="2567" max="2567" width="15.33203125" style="209" customWidth="1"/>
    <col min="2568" max="2568" width="18.33203125" style="209" customWidth="1"/>
    <col min="2569" max="2817" width="10.6640625" style="209"/>
    <col min="2818" max="2818" width="82.1640625" style="209" customWidth="1"/>
    <col min="2819" max="2819" width="33.1640625" style="209" customWidth="1"/>
    <col min="2820" max="2820" width="20" style="209" customWidth="1"/>
    <col min="2821" max="2821" width="16.33203125" style="209" customWidth="1"/>
    <col min="2822" max="2822" width="14.83203125" style="209" customWidth="1"/>
    <col min="2823" max="2823" width="15.33203125" style="209" customWidth="1"/>
    <col min="2824" max="2824" width="18.33203125" style="209" customWidth="1"/>
    <col min="2825" max="3073" width="10.6640625" style="209"/>
    <col min="3074" max="3074" width="82.1640625" style="209" customWidth="1"/>
    <col min="3075" max="3075" width="33.1640625" style="209" customWidth="1"/>
    <col min="3076" max="3076" width="20" style="209" customWidth="1"/>
    <col min="3077" max="3077" width="16.33203125" style="209" customWidth="1"/>
    <col min="3078" max="3078" width="14.83203125" style="209" customWidth="1"/>
    <col min="3079" max="3079" width="15.33203125" style="209" customWidth="1"/>
    <col min="3080" max="3080" width="18.33203125" style="209" customWidth="1"/>
    <col min="3081" max="3329" width="10.6640625" style="209"/>
    <col min="3330" max="3330" width="82.1640625" style="209" customWidth="1"/>
    <col min="3331" max="3331" width="33.1640625" style="209" customWidth="1"/>
    <col min="3332" max="3332" width="20" style="209" customWidth="1"/>
    <col min="3333" max="3333" width="16.33203125" style="209" customWidth="1"/>
    <col min="3334" max="3334" width="14.83203125" style="209" customWidth="1"/>
    <col min="3335" max="3335" width="15.33203125" style="209" customWidth="1"/>
    <col min="3336" max="3336" width="18.33203125" style="209" customWidth="1"/>
    <col min="3337" max="3585" width="10.6640625" style="209"/>
    <col min="3586" max="3586" width="82.1640625" style="209" customWidth="1"/>
    <col min="3587" max="3587" width="33.1640625" style="209" customWidth="1"/>
    <col min="3588" max="3588" width="20" style="209" customWidth="1"/>
    <col min="3589" max="3589" width="16.33203125" style="209" customWidth="1"/>
    <col min="3590" max="3590" width="14.83203125" style="209" customWidth="1"/>
    <col min="3591" max="3591" width="15.33203125" style="209" customWidth="1"/>
    <col min="3592" max="3592" width="18.33203125" style="209" customWidth="1"/>
    <col min="3593" max="3841" width="10.6640625" style="209"/>
    <col min="3842" max="3842" width="82.1640625" style="209" customWidth="1"/>
    <col min="3843" max="3843" width="33.1640625" style="209" customWidth="1"/>
    <col min="3844" max="3844" width="20" style="209" customWidth="1"/>
    <col min="3845" max="3845" width="16.33203125" style="209" customWidth="1"/>
    <col min="3846" max="3846" width="14.83203125" style="209" customWidth="1"/>
    <col min="3847" max="3847" width="15.33203125" style="209" customWidth="1"/>
    <col min="3848" max="3848" width="18.33203125" style="209" customWidth="1"/>
    <col min="3849" max="4097" width="10.6640625" style="209"/>
    <col min="4098" max="4098" width="82.1640625" style="209" customWidth="1"/>
    <col min="4099" max="4099" width="33.1640625" style="209" customWidth="1"/>
    <col min="4100" max="4100" width="20" style="209" customWidth="1"/>
    <col min="4101" max="4101" width="16.33203125" style="209" customWidth="1"/>
    <col min="4102" max="4102" width="14.83203125" style="209" customWidth="1"/>
    <col min="4103" max="4103" width="15.33203125" style="209" customWidth="1"/>
    <col min="4104" max="4104" width="18.33203125" style="209" customWidth="1"/>
    <col min="4105" max="4353" width="10.6640625" style="209"/>
    <col min="4354" max="4354" width="82.1640625" style="209" customWidth="1"/>
    <col min="4355" max="4355" width="33.1640625" style="209" customWidth="1"/>
    <col min="4356" max="4356" width="20" style="209" customWidth="1"/>
    <col min="4357" max="4357" width="16.33203125" style="209" customWidth="1"/>
    <col min="4358" max="4358" width="14.83203125" style="209" customWidth="1"/>
    <col min="4359" max="4359" width="15.33203125" style="209" customWidth="1"/>
    <col min="4360" max="4360" width="18.33203125" style="209" customWidth="1"/>
    <col min="4361" max="4609" width="10.6640625" style="209"/>
    <col min="4610" max="4610" width="82.1640625" style="209" customWidth="1"/>
    <col min="4611" max="4611" width="33.1640625" style="209" customWidth="1"/>
    <col min="4612" max="4612" width="20" style="209" customWidth="1"/>
    <col min="4613" max="4613" width="16.33203125" style="209" customWidth="1"/>
    <col min="4614" max="4614" width="14.83203125" style="209" customWidth="1"/>
    <col min="4615" max="4615" width="15.33203125" style="209" customWidth="1"/>
    <col min="4616" max="4616" width="18.33203125" style="209" customWidth="1"/>
    <col min="4617" max="4865" width="10.6640625" style="209"/>
    <col min="4866" max="4866" width="82.1640625" style="209" customWidth="1"/>
    <col min="4867" max="4867" width="33.1640625" style="209" customWidth="1"/>
    <col min="4868" max="4868" width="20" style="209" customWidth="1"/>
    <col min="4869" max="4869" width="16.33203125" style="209" customWidth="1"/>
    <col min="4870" max="4870" width="14.83203125" style="209" customWidth="1"/>
    <col min="4871" max="4871" width="15.33203125" style="209" customWidth="1"/>
    <col min="4872" max="4872" width="18.33203125" style="209" customWidth="1"/>
    <col min="4873" max="5121" width="10.6640625" style="209"/>
    <col min="5122" max="5122" width="82.1640625" style="209" customWidth="1"/>
    <col min="5123" max="5123" width="33.1640625" style="209" customWidth="1"/>
    <col min="5124" max="5124" width="20" style="209" customWidth="1"/>
    <col min="5125" max="5125" width="16.33203125" style="209" customWidth="1"/>
    <col min="5126" max="5126" width="14.83203125" style="209" customWidth="1"/>
    <col min="5127" max="5127" width="15.33203125" style="209" customWidth="1"/>
    <col min="5128" max="5128" width="18.33203125" style="209" customWidth="1"/>
    <col min="5129" max="5377" width="10.6640625" style="209"/>
    <col min="5378" max="5378" width="82.1640625" style="209" customWidth="1"/>
    <col min="5379" max="5379" width="33.1640625" style="209" customWidth="1"/>
    <col min="5380" max="5380" width="20" style="209" customWidth="1"/>
    <col min="5381" max="5381" width="16.33203125" style="209" customWidth="1"/>
    <col min="5382" max="5382" width="14.83203125" style="209" customWidth="1"/>
    <col min="5383" max="5383" width="15.33203125" style="209" customWidth="1"/>
    <col min="5384" max="5384" width="18.33203125" style="209" customWidth="1"/>
    <col min="5385" max="5633" width="10.6640625" style="209"/>
    <col min="5634" max="5634" width="82.1640625" style="209" customWidth="1"/>
    <col min="5635" max="5635" width="33.1640625" style="209" customWidth="1"/>
    <col min="5636" max="5636" width="20" style="209" customWidth="1"/>
    <col min="5637" max="5637" width="16.33203125" style="209" customWidth="1"/>
    <col min="5638" max="5638" width="14.83203125" style="209" customWidth="1"/>
    <col min="5639" max="5639" width="15.33203125" style="209" customWidth="1"/>
    <col min="5640" max="5640" width="18.33203125" style="209" customWidth="1"/>
    <col min="5641" max="5889" width="10.6640625" style="209"/>
    <col min="5890" max="5890" width="82.1640625" style="209" customWidth="1"/>
    <col min="5891" max="5891" width="33.1640625" style="209" customWidth="1"/>
    <col min="5892" max="5892" width="20" style="209" customWidth="1"/>
    <col min="5893" max="5893" width="16.33203125" style="209" customWidth="1"/>
    <col min="5894" max="5894" width="14.83203125" style="209" customWidth="1"/>
    <col min="5895" max="5895" width="15.33203125" style="209" customWidth="1"/>
    <col min="5896" max="5896" width="18.33203125" style="209" customWidth="1"/>
    <col min="5897" max="6145" width="10.6640625" style="209"/>
    <col min="6146" max="6146" width="82.1640625" style="209" customWidth="1"/>
    <col min="6147" max="6147" width="33.1640625" style="209" customWidth="1"/>
    <col min="6148" max="6148" width="20" style="209" customWidth="1"/>
    <col min="6149" max="6149" width="16.33203125" style="209" customWidth="1"/>
    <col min="6150" max="6150" width="14.83203125" style="209" customWidth="1"/>
    <col min="6151" max="6151" width="15.33203125" style="209" customWidth="1"/>
    <col min="6152" max="6152" width="18.33203125" style="209" customWidth="1"/>
    <col min="6153" max="6401" width="10.6640625" style="209"/>
    <col min="6402" max="6402" width="82.1640625" style="209" customWidth="1"/>
    <col min="6403" max="6403" width="33.1640625" style="209" customWidth="1"/>
    <col min="6404" max="6404" width="20" style="209" customWidth="1"/>
    <col min="6405" max="6405" width="16.33203125" style="209" customWidth="1"/>
    <col min="6406" max="6406" width="14.83203125" style="209" customWidth="1"/>
    <col min="6407" max="6407" width="15.33203125" style="209" customWidth="1"/>
    <col min="6408" max="6408" width="18.33203125" style="209" customWidth="1"/>
    <col min="6409" max="6657" width="10.6640625" style="209"/>
    <col min="6658" max="6658" width="82.1640625" style="209" customWidth="1"/>
    <col min="6659" max="6659" width="33.1640625" style="209" customWidth="1"/>
    <col min="6660" max="6660" width="20" style="209" customWidth="1"/>
    <col min="6661" max="6661" width="16.33203125" style="209" customWidth="1"/>
    <col min="6662" max="6662" width="14.83203125" style="209" customWidth="1"/>
    <col min="6663" max="6663" width="15.33203125" style="209" customWidth="1"/>
    <col min="6664" max="6664" width="18.33203125" style="209" customWidth="1"/>
    <col min="6665" max="6913" width="10.6640625" style="209"/>
    <col min="6914" max="6914" width="82.1640625" style="209" customWidth="1"/>
    <col min="6915" max="6915" width="33.1640625" style="209" customWidth="1"/>
    <col min="6916" max="6916" width="20" style="209" customWidth="1"/>
    <col min="6917" max="6917" width="16.33203125" style="209" customWidth="1"/>
    <col min="6918" max="6918" width="14.83203125" style="209" customWidth="1"/>
    <col min="6919" max="6919" width="15.33203125" style="209" customWidth="1"/>
    <col min="6920" max="6920" width="18.33203125" style="209" customWidth="1"/>
    <col min="6921" max="7169" width="10.6640625" style="209"/>
    <col min="7170" max="7170" width="82.1640625" style="209" customWidth="1"/>
    <col min="7171" max="7171" width="33.1640625" style="209" customWidth="1"/>
    <col min="7172" max="7172" width="20" style="209" customWidth="1"/>
    <col min="7173" max="7173" width="16.33203125" style="209" customWidth="1"/>
    <col min="7174" max="7174" width="14.83203125" style="209" customWidth="1"/>
    <col min="7175" max="7175" width="15.33203125" style="209" customWidth="1"/>
    <col min="7176" max="7176" width="18.33203125" style="209" customWidth="1"/>
    <col min="7177" max="7425" width="10.6640625" style="209"/>
    <col min="7426" max="7426" width="82.1640625" style="209" customWidth="1"/>
    <col min="7427" max="7427" width="33.1640625" style="209" customWidth="1"/>
    <col min="7428" max="7428" width="20" style="209" customWidth="1"/>
    <col min="7429" max="7429" width="16.33203125" style="209" customWidth="1"/>
    <col min="7430" max="7430" width="14.83203125" style="209" customWidth="1"/>
    <col min="7431" max="7431" width="15.33203125" style="209" customWidth="1"/>
    <col min="7432" max="7432" width="18.33203125" style="209" customWidth="1"/>
    <col min="7433" max="7681" width="10.6640625" style="209"/>
    <col min="7682" max="7682" width="82.1640625" style="209" customWidth="1"/>
    <col min="7683" max="7683" width="33.1640625" style="209" customWidth="1"/>
    <col min="7684" max="7684" width="20" style="209" customWidth="1"/>
    <col min="7685" max="7685" width="16.33203125" style="209" customWidth="1"/>
    <col min="7686" max="7686" width="14.83203125" style="209" customWidth="1"/>
    <col min="7687" max="7687" width="15.33203125" style="209" customWidth="1"/>
    <col min="7688" max="7688" width="18.33203125" style="209" customWidth="1"/>
    <col min="7689" max="7937" width="10.6640625" style="209"/>
    <col min="7938" max="7938" width="82.1640625" style="209" customWidth="1"/>
    <col min="7939" max="7939" width="33.1640625" style="209" customWidth="1"/>
    <col min="7940" max="7940" width="20" style="209" customWidth="1"/>
    <col min="7941" max="7941" width="16.33203125" style="209" customWidth="1"/>
    <col min="7942" max="7942" width="14.83203125" style="209" customWidth="1"/>
    <col min="7943" max="7943" width="15.33203125" style="209" customWidth="1"/>
    <col min="7944" max="7944" width="18.33203125" style="209" customWidth="1"/>
    <col min="7945" max="8193" width="10.6640625" style="209"/>
    <col min="8194" max="8194" width="82.1640625" style="209" customWidth="1"/>
    <col min="8195" max="8195" width="33.1640625" style="209" customWidth="1"/>
    <col min="8196" max="8196" width="20" style="209" customWidth="1"/>
    <col min="8197" max="8197" width="16.33203125" style="209" customWidth="1"/>
    <col min="8198" max="8198" width="14.83203125" style="209" customWidth="1"/>
    <col min="8199" max="8199" width="15.33203125" style="209" customWidth="1"/>
    <col min="8200" max="8200" width="18.33203125" style="209" customWidth="1"/>
    <col min="8201" max="8449" width="10.6640625" style="209"/>
    <col min="8450" max="8450" width="82.1640625" style="209" customWidth="1"/>
    <col min="8451" max="8451" width="33.1640625" style="209" customWidth="1"/>
    <col min="8452" max="8452" width="20" style="209" customWidth="1"/>
    <col min="8453" max="8453" width="16.33203125" style="209" customWidth="1"/>
    <col min="8454" max="8454" width="14.83203125" style="209" customWidth="1"/>
    <col min="8455" max="8455" width="15.33203125" style="209" customWidth="1"/>
    <col min="8456" max="8456" width="18.33203125" style="209" customWidth="1"/>
    <col min="8457" max="8705" width="10.6640625" style="209"/>
    <col min="8706" max="8706" width="82.1640625" style="209" customWidth="1"/>
    <col min="8707" max="8707" width="33.1640625" style="209" customWidth="1"/>
    <col min="8708" max="8708" width="20" style="209" customWidth="1"/>
    <col min="8709" max="8709" width="16.33203125" style="209" customWidth="1"/>
    <col min="8710" max="8710" width="14.83203125" style="209" customWidth="1"/>
    <col min="8711" max="8711" width="15.33203125" style="209" customWidth="1"/>
    <col min="8712" max="8712" width="18.33203125" style="209" customWidth="1"/>
    <col min="8713" max="8961" width="10.6640625" style="209"/>
    <col min="8962" max="8962" width="82.1640625" style="209" customWidth="1"/>
    <col min="8963" max="8963" width="33.1640625" style="209" customWidth="1"/>
    <col min="8964" max="8964" width="20" style="209" customWidth="1"/>
    <col min="8965" max="8965" width="16.33203125" style="209" customWidth="1"/>
    <col min="8966" max="8966" width="14.83203125" style="209" customWidth="1"/>
    <col min="8967" max="8967" width="15.33203125" style="209" customWidth="1"/>
    <col min="8968" max="8968" width="18.33203125" style="209" customWidth="1"/>
    <col min="8969" max="9217" width="10.6640625" style="209"/>
    <col min="9218" max="9218" width="82.1640625" style="209" customWidth="1"/>
    <col min="9219" max="9219" width="33.1640625" style="209" customWidth="1"/>
    <col min="9220" max="9220" width="20" style="209" customWidth="1"/>
    <col min="9221" max="9221" width="16.33203125" style="209" customWidth="1"/>
    <col min="9222" max="9222" width="14.83203125" style="209" customWidth="1"/>
    <col min="9223" max="9223" width="15.33203125" style="209" customWidth="1"/>
    <col min="9224" max="9224" width="18.33203125" style="209" customWidth="1"/>
    <col min="9225" max="9473" width="10.6640625" style="209"/>
    <col min="9474" max="9474" width="82.1640625" style="209" customWidth="1"/>
    <col min="9475" max="9475" width="33.1640625" style="209" customWidth="1"/>
    <col min="9476" max="9476" width="20" style="209" customWidth="1"/>
    <col min="9477" max="9477" width="16.33203125" style="209" customWidth="1"/>
    <col min="9478" max="9478" width="14.83203125" style="209" customWidth="1"/>
    <col min="9479" max="9479" width="15.33203125" style="209" customWidth="1"/>
    <col min="9480" max="9480" width="18.33203125" style="209" customWidth="1"/>
    <col min="9481" max="9729" width="10.6640625" style="209"/>
    <col min="9730" max="9730" width="82.1640625" style="209" customWidth="1"/>
    <col min="9731" max="9731" width="33.1640625" style="209" customWidth="1"/>
    <col min="9732" max="9732" width="20" style="209" customWidth="1"/>
    <col min="9733" max="9733" width="16.33203125" style="209" customWidth="1"/>
    <col min="9734" max="9734" width="14.83203125" style="209" customWidth="1"/>
    <col min="9735" max="9735" width="15.33203125" style="209" customWidth="1"/>
    <col min="9736" max="9736" width="18.33203125" style="209" customWidth="1"/>
    <col min="9737" max="9985" width="10.6640625" style="209"/>
    <col min="9986" max="9986" width="82.1640625" style="209" customWidth="1"/>
    <col min="9987" max="9987" width="33.1640625" style="209" customWidth="1"/>
    <col min="9988" max="9988" width="20" style="209" customWidth="1"/>
    <col min="9989" max="9989" width="16.33203125" style="209" customWidth="1"/>
    <col min="9990" max="9990" width="14.83203125" style="209" customWidth="1"/>
    <col min="9991" max="9991" width="15.33203125" style="209" customWidth="1"/>
    <col min="9992" max="9992" width="18.33203125" style="209" customWidth="1"/>
    <col min="9993" max="10241" width="10.6640625" style="209"/>
    <col min="10242" max="10242" width="82.1640625" style="209" customWidth="1"/>
    <col min="10243" max="10243" width="33.1640625" style="209" customWidth="1"/>
    <col min="10244" max="10244" width="20" style="209" customWidth="1"/>
    <col min="10245" max="10245" width="16.33203125" style="209" customWidth="1"/>
    <col min="10246" max="10246" width="14.83203125" style="209" customWidth="1"/>
    <col min="10247" max="10247" width="15.33203125" style="209" customWidth="1"/>
    <col min="10248" max="10248" width="18.33203125" style="209" customWidth="1"/>
    <col min="10249" max="10497" width="10.6640625" style="209"/>
    <col min="10498" max="10498" width="82.1640625" style="209" customWidth="1"/>
    <col min="10499" max="10499" width="33.1640625" style="209" customWidth="1"/>
    <col min="10500" max="10500" width="20" style="209" customWidth="1"/>
    <col min="10501" max="10501" width="16.33203125" style="209" customWidth="1"/>
    <col min="10502" max="10502" width="14.83203125" style="209" customWidth="1"/>
    <col min="10503" max="10503" width="15.33203125" style="209" customWidth="1"/>
    <col min="10504" max="10504" width="18.33203125" style="209" customWidth="1"/>
    <col min="10505" max="10753" width="10.6640625" style="209"/>
    <col min="10754" max="10754" width="82.1640625" style="209" customWidth="1"/>
    <col min="10755" max="10755" width="33.1640625" style="209" customWidth="1"/>
    <col min="10756" max="10756" width="20" style="209" customWidth="1"/>
    <col min="10757" max="10757" width="16.33203125" style="209" customWidth="1"/>
    <col min="10758" max="10758" width="14.83203125" style="209" customWidth="1"/>
    <col min="10759" max="10759" width="15.33203125" style="209" customWidth="1"/>
    <col min="10760" max="10760" width="18.33203125" style="209" customWidth="1"/>
    <col min="10761" max="11009" width="10.6640625" style="209"/>
    <col min="11010" max="11010" width="82.1640625" style="209" customWidth="1"/>
    <col min="11011" max="11011" width="33.1640625" style="209" customWidth="1"/>
    <col min="11012" max="11012" width="20" style="209" customWidth="1"/>
    <col min="11013" max="11013" width="16.33203125" style="209" customWidth="1"/>
    <col min="11014" max="11014" width="14.83203125" style="209" customWidth="1"/>
    <col min="11015" max="11015" width="15.33203125" style="209" customWidth="1"/>
    <col min="11016" max="11016" width="18.33203125" style="209" customWidth="1"/>
    <col min="11017" max="11265" width="10.6640625" style="209"/>
    <col min="11266" max="11266" width="82.1640625" style="209" customWidth="1"/>
    <col min="11267" max="11267" width="33.1640625" style="209" customWidth="1"/>
    <col min="11268" max="11268" width="20" style="209" customWidth="1"/>
    <col min="11269" max="11269" width="16.33203125" style="209" customWidth="1"/>
    <col min="11270" max="11270" width="14.83203125" style="209" customWidth="1"/>
    <col min="11271" max="11271" width="15.33203125" style="209" customWidth="1"/>
    <col min="11272" max="11272" width="18.33203125" style="209" customWidth="1"/>
    <col min="11273" max="11521" width="10.6640625" style="209"/>
    <col min="11522" max="11522" width="82.1640625" style="209" customWidth="1"/>
    <col min="11523" max="11523" width="33.1640625" style="209" customWidth="1"/>
    <col min="11524" max="11524" width="20" style="209" customWidth="1"/>
    <col min="11525" max="11525" width="16.33203125" style="209" customWidth="1"/>
    <col min="11526" max="11526" width="14.83203125" style="209" customWidth="1"/>
    <col min="11527" max="11527" width="15.33203125" style="209" customWidth="1"/>
    <col min="11528" max="11528" width="18.33203125" style="209" customWidth="1"/>
    <col min="11529" max="11777" width="10.6640625" style="209"/>
    <col min="11778" max="11778" width="82.1640625" style="209" customWidth="1"/>
    <col min="11779" max="11779" width="33.1640625" style="209" customWidth="1"/>
    <col min="11780" max="11780" width="20" style="209" customWidth="1"/>
    <col min="11781" max="11781" width="16.33203125" style="209" customWidth="1"/>
    <col min="11782" max="11782" width="14.83203125" style="209" customWidth="1"/>
    <col min="11783" max="11783" width="15.33203125" style="209" customWidth="1"/>
    <col min="11784" max="11784" width="18.33203125" style="209" customWidth="1"/>
    <col min="11785" max="12033" width="10.6640625" style="209"/>
    <col min="12034" max="12034" width="82.1640625" style="209" customWidth="1"/>
    <col min="12035" max="12035" width="33.1640625" style="209" customWidth="1"/>
    <col min="12036" max="12036" width="20" style="209" customWidth="1"/>
    <col min="12037" max="12037" width="16.33203125" style="209" customWidth="1"/>
    <col min="12038" max="12038" width="14.83203125" style="209" customWidth="1"/>
    <col min="12039" max="12039" width="15.33203125" style="209" customWidth="1"/>
    <col min="12040" max="12040" width="18.33203125" style="209" customWidth="1"/>
    <col min="12041" max="12289" width="10.6640625" style="209"/>
    <col min="12290" max="12290" width="82.1640625" style="209" customWidth="1"/>
    <col min="12291" max="12291" width="33.1640625" style="209" customWidth="1"/>
    <col min="12292" max="12292" width="20" style="209" customWidth="1"/>
    <col min="12293" max="12293" width="16.33203125" style="209" customWidth="1"/>
    <col min="12294" max="12294" width="14.83203125" style="209" customWidth="1"/>
    <col min="12295" max="12295" width="15.33203125" style="209" customWidth="1"/>
    <col min="12296" max="12296" width="18.33203125" style="209" customWidth="1"/>
    <col min="12297" max="12545" width="10.6640625" style="209"/>
    <col min="12546" max="12546" width="82.1640625" style="209" customWidth="1"/>
    <col min="12547" max="12547" width="33.1640625" style="209" customWidth="1"/>
    <col min="12548" max="12548" width="20" style="209" customWidth="1"/>
    <col min="12549" max="12549" width="16.33203125" style="209" customWidth="1"/>
    <col min="12550" max="12550" width="14.83203125" style="209" customWidth="1"/>
    <col min="12551" max="12551" width="15.33203125" style="209" customWidth="1"/>
    <col min="12552" max="12552" width="18.33203125" style="209" customWidth="1"/>
    <col min="12553" max="12801" width="10.6640625" style="209"/>
    <col min="12802" max="12802" width="82.1640625" style="209" customWidth="1"/>
    <col min="12803" max="12803" width="33.1640625" style="209" customWidth="1"/>
    <col min="12804" max="12804" width="20" style="209" customWidth="1"/>
    <col min="12805" max="12805" width="16.33203125" style="209" customWidth="1"/>
    <col min="12806" max="12806" width="14.83203125" style="209" customWidth="1"/>
    <col min="12807" max="12807" width="15.33203125" style="209" customWidth="1"/>
    <col min="12808" max="12808" width="18.33203125" style="209" customWidth="1"/>
    <col min="12809" max="13057" width="10.6640625" style="209"/>
    <col min="13058" max="13058" width="82.1640625" style="209" customWidth="1"/>
    <col min="13059" max="13059" width="33.1640625" style="209" customWidth="1"/>
    <col min="13060" max="13060" width="20" style="209" customWidth="1"/>
    <col min="13061" max="13061" width="16.33203125" style="209" customWidth="1"/>
    <col min="13062" max="13062" width="14.83203125" style="209" customWidth="1"/>
    <col min="13063" max="13063" width="15.33203125" style="209" customWidth="1"/>
    <col min="13064" max="13064" width="18.33203125" style="209" customWidth="1"/>
    <col min="13065" max="13313" width="10.6640625" style="209"/>
    <col min="13314" max="13314" width="82.1640625" style="209" customWidth="1"/>
    <col min="13315" max="13315" width="33.1640625" style="209" customWidth="1"/>
    <col min="13316" max="13316" width="20" style="209" customWidth="1"/>
    <col min="13317" max="13317" width="16.33203125" style="209" customWidth="1"/>
    <col min="13318" max="13318" width="14.83203125" style="209" customWidth="1"/>
    <col min="13319" max="13319" width="15.33203125" style="209" customWidth="1"/>
    <col min="13320" max="13320" width="18.33203125" style="209" customWidth="1"/>
    <col min="13321" max="13569" width="10.6640625" style="209"/>
    <col min="13570" max="13570" width="82.1640625" style="209" customWidth="1"/>
    <col min="13571" max="13571" width="33.1640625" style="209" customWidth="1"/>
    <col min="13572" max="13572" width="20" style="209" customWidth="1"/>
    <col min="13573" max="13573" width="16.33203125" style="209" customWidth="1"/>
    <col min="13574" max="13574" width="14.83203125" style="209" customWidth="1"/>
    <col min="13575" max="13575" width="15.33203125" style="209" customWidth="1"/>
    <col min="13576" max="13576" width="18.33203125" style="209" customWidth="1"/>
    <col min="13577" max="13825" width="10.6640625" style="209"/>
    <col min="13826" max="13826" width="82.1640625" style="209" customWidth="1"/>
    <col min="13827" max="13827" width="33.1640625" style="209" customWidth="1"/>
    <col min="13828" max="13828" width="20" style="209" customWidth="1"/>
    <col min="13829" max="13829" width="16.33203125" style="209" customWidth="1"/>
    <col min="13830" max="13830" width="14.83203125" style="209" customWidth="1"/>
    <col min="13831" max="13831" width="15.33203125" style="209" customWidth="1"/>
    <col min="13832" max="13832" width="18.33203125" style="209" customWidth="1"/>
    <col min="13833" max="14081" width="10.6640625" style="209"/>
    <col min="14082" max="14082" width="82.1640625" style="209" customWidth="1"/>
    <col min="14083" max="14083" width="33.1640625" style="209" customWidth="1"/>
    <col min="14084" max="14084" width="20" style="209" customWidth="1"/>
    <col min="14085" max="14085" width="16.33203125" style="209" customWidth="1"/>
    <col min="14086" max="14086" width="14.83203125" style="209" customWidth="1"/>
    <col min="14087" max="14087" width="15.33203125" style="209" customWidth="1"/>
    <col min="14088" max="14088" width="18.33203125" style="209" customWidth="1"/>
    <col min="14089" max="14337" width="10.6640625" style="209"/>
    <col min="14338" max="14338" width="82.1640625" style="209" customWidth="1"/>
    <col min="14339" max="14339" width="33.1640625" style="209" customWidth="1"/>
    <col min="14340" max="14340" width="20" style="209" customWidth="1"/>
    <col min="14341" max="14341" width="16.33203125" style="209" customWidth="1"/>
    <col min="14342" max="14342" width="14.83203125" style="209" customWidth="1"/>
    <col min="14343" max="14343" width="15.33203125" style="209" customWidth="1"/>
    <col min="14344" max="14344" width="18.33203125" style="209" customWidth="1"/>
    <col min="14345" max="14593" width="10.6640625" style="209"/>
    <col min="14594" max="14594" width="82.1640625" style="209" customWidth="1"/>
    <col min="14595" max="14595" width="33.1640625" style="209" customWidth="1"/>
    <col min="14596" max="14596" width="20" style="209" customWidth="1"/>
    <col min="14597" max="14597" width="16.33203125" style="209" customWidth="1"/>
    <col min="14598" max="14598" width="14.83203125" style="209" customWidth="1"/>
    <col min="14599" max="14599" width="15.33203125" style="209" customWidth="1"/>
    <col min="14600" max="14600" width="18.33203125" style="209" customWidth="1"/>
    <col min="14601" max="14849" width="10.6640625" style="209"/>
    <col min="14850" max="14850" width="82.1640625" style="209" customWidth="1"/>
    <col min="14851" max="14851" width="33.1640625" style="209" customWidth="1"/>
    <col min="14852" max="14852" width="20" style="209" customWidth="1"/>
    <col min="14853" max="14853" width="16.33203125" style="209" customWidth="1"/>
    <col min="14854" max="14854" width="14.83203125" style="209" customWidth="1"/>
    <col min="14855" max="14855" width="15.33203125" style="209" customWidth="1"/>
    <col min="14856" max="14856" width="18.33203125" style="209" customWidth="1"/>
    <col min="14857" max="15105" width="10.6640625" style="209"/>
    <col min="15106" max="15106" width="82.1640625" style="209" customWidth="1"/>
    <col min="15107" max="15107" width="33.1640625" style="209" customWidth="1"/>
    <col min="15108" max="15108" width="20" style="209" customWidth="1"/>
    <col min="15109" max="15109" width="16.33203125" style="209" customWidth="1"/>
    <col min="15110" max="15110" width="14.83203125" style="209" customWidth="1"/>
    <col min="15111" max="15111" width="15.33203125" style="209" customWidth="1"/>
    <col min="15112" max="15112" width="18.33203125" style="209" customWidth="1"/>
    <col min="15113" max="15361" width="10.6640625" style="209"/>
    <col min="15362" max="15362" width="82.1640625" style="209" customWidth="1"/>
    <col min="15363" max="15363" width="33.1640625" style="209" customWidth="1"/>
    <col min="15364" max="15364" width="20" style="209" customWidth="1"/>
    <col min="15365" max="15365" width="16.33203125" style="209" customWidth="1"/>
    <col min="15366" max="15366" width="14.83203125" style="209" customWidth="1"/>
    <col min="15367" max="15367" width="15.33203125" style="209" customWidth="1"/>
    <col min="15368" max="15368" width="18.33203125" style="209" customWidth="1"/>
    <col min="15369" max="15617" width="10.6640625" style="209"/>
    <col min="15618" max="15618" width="82.1640625" style="209" customWidth="1"/>
    <col min="15619" max="15619" width="33.1640625" style="209" customWidth="1"/>
    <col min="15620" max="15620" width="20" style="209" customWidth="1"/>
    <col min="15621" max="15621" width="16.33203125" style="209" customWidth="1"/>
    <col min="15622" max="15622" width="14.83203125" style="209" customWidth="1"/>
    <col min="15623" max="15623" width="15.33203125" style="209" customWidth="1"/>
    <col min="15624" max="15624" width="18.33203125" style="209" customWidth="1"/>
    <col min="15625" max="15873" width="10.6640625" style="209"/>
    <col min="15874" max="15874" width="82.1640625" style="209" customWidth="1"/>
    <col min="15875" max="15875" width="33.1640625" style="209" customWidth="1"/>
    <col min="15876" max="15876" width="20" style="209" customWidth="1"/>
    <col min="15877" max="15877" width="16.33203125" style="209" customWidth="1"/>
    <col min="15878" max="15878" width="14.83203125" style="209" customWidth="1"/>
    <col min="15879" max="15879" width="15.33203125" style="209" customWidth="1"/>
    <col min="15880" max="15880" width="18.33203125" style="209" customWidth="1"/>
    <col min="15881" max="16129" width="10.6640625" style="209"/>
    <col min="16130" max="16130" width="82.1640625" style="209" customWidth="1"/>
    <col min="16131" max="16131" width="33.1640625" style="209" customWidth="1"/>
    <col min="16132" max="16132" width="20" style="209" customWidth="1"/>
    <col min="16133" max="16133" width="16.33203125" style="209" customWidth="1"/>
    <col min="16134" max="16134" width="14.83203125" style="209" customWidth="1"/>
    <col min="16135" max="16135" width="15.33203125" style="209" customWidth="1"/>
    <col min="16136" max="16136" width="18.33203125" style="209" customWidth="1"/>
    <col min="16137" max="16384" width="10.6640625" style="209"/>
  </cols>
  <sheetData>
    <row r="1" spans="2:8" ht="18.75" thickBot="1">
      <c r="B1" s="381" t="s">
        <v>1072</v>
      </c>
      <c r="C1" s="382"/>
    </row>
    <row r="2" spans="2:8">
      <c r="B2" s="211"/>
      <c r="C2" s="212"/>
    </row>
    <row r="3" spans="2:8" ht="15.75">
      <c r="B3" s="213" t="s">
        <v>1073</v>
      </c>
      <c r="C3" s="212"/>
    </row>
    <row r="4" spans="2:8">
      <c r="B4" s="211"/>
      <c r="C4" s="212"/>
    </row>
    <row r="5" spans="2:8" ht="15.75">
      <c r="B5" s="213" t="s">
        <v>1074</v>
      </c>
      <c r="C5" s="212"/>
    </row>
    <row r="6" spans="2:8" ht="16.5" thickBot="1">
      <c r="B6" s="214"/>
      <c r="C6" s="212"/>
    </row>
    <row r="7" spans="2:8" ht="16.5" thickBot="1">
      <c r="B7" s="383" t="s">
        <v>1075</v>
      </c>
      <c r="C7" s="384"/>
    </row>
    <row r="8" spans="2:8" ht="15.75">
      <c r="B8" s="215"/>
      <c r="C8" s="216" t="s">
        <v>1076</v>
      </c>
      <c r="E8" s="217"/>
    </row>
    <row r="9" spans="2:8">
      <c r="B9" s="218" t="s">
        <v>1077</v>
      </c>
      <c r="C9" s="219">
        <f>'Rekapitulace stavby'!AG95</f>
        <v>0</v>
      </c>
      <c r="E9" s="220"/>
      <c r="F9" s="221"/>
      <c r="G9" s="220"/>
      <c r="H9" s="220"/>
    </row>
    <row r="10" spans="2:8">
      <c r="B10" s="218" t="s">
        <v>1078</v>
      </c>
      <c r="C10" s="219">
        <f>'Rekapitulace stavby'!AG96</f>
        <v>0</v>
      </c>
      <c r="E10" s="220"/>
      <c r="F10" s="221"/>
      <c r="G10" s="220"/>
      <c r="H10" s="220"/>
    </row>
    <row r="11" spans="2:8">
      <c r="B11" s="218" t="s">
        <v>1079</v>
      </c>
      <c r="C11" s="219">
        <f>'Rekapitulace stavby'!AG98</f>
        <v>0</v>
      </c>
      <c r="E11" s="222"/>
      <c r="F11" s="220"/>
      <c r="G11" s="223"/>
      <c r="H11" s="220"/>
    </row>
    <row r="12" spans="2:8">
      <c r="B12" s="218" t="s">
        <v>1080</v>
      </c>
      <c r="C12" s="219"/>
      <c r="E12" s="222"/>
      <c r="F12" s="220"/>
      <c r="G12" s="223"/>
      <c r="H12" s="220"/>
    </row>
    <row r="13" spans="2:8">
      <c r="B13" s="218" t="s">
        <v>1081</v>
      </c>
      <c r="C13" s="219">
        <f>'Rekapitulace stavby'!AG99</f>
        <v>0</v>
      </c>
      <c r="E13" s="222"/>
      <c r="F13" s="220"/>
      <c r="G13" s="223"/>
      <c r="H13" s="220"/>
    </row>
    <row r="14" spans="2:8">
      <c r="B14" s="218" t="s">
        <v>1082</v>
      </c>
      <c r="C14" s="219">
        <f>'Rekapitulace stavby'!AG102</f>
        <v>0</v>
      </c>
      <c r="E14" s="222"/>
      <c r="F14" s="220"/>
      <c r="G14" s="224"/>
      <c r="H14" s="225"/>
    </row>
    <row r="15" spans="2:8">
      <c r="B15" s="218" t="s">
        <v>1029</v>
      </c>
      <c r="C15" s="219">
        <f>'Rekapitulace stavby'!AG103</f>
        <v>0</v>
      </c>
      <c r="E15" s="217"/>
      <c r="F15" s="225"/>
      <c r="G15" s="225"/>
      <c r="H15" s="225"/>
    </row>
    <row r="16" spans="2:8">
      <c r="B16" s="226"/>
      <c r="C16" s="227"/>
      <c r="E16" s="228"/>
    </row>
    <row r="17" spans="2:8">
      <c r="B17" s="218"/>
      <c r="C17" s="219"/>
      <c r="E17" s="228"/>
      <c r="F17" s="229"/>
      <c r="G17" s="225"/>
      <c r="H17" s="225"/>
    </row>
    <row r="18" spans="2:8" ht="16.5" thickBot="1">
      <c r="B18" s="230" t="s">
        <v>1083</v>
      </c>
      <c r="C18" s="231">
        <f>SUM(C9:C15)</f>
        <v>0</v>
      </c>
      <c r="H18" s="232"/>
    </row>
    <row r="19" spans="2:8" ht="15.75">
      <c r="B19" s="214"/>
      <c r="C19" s="233"/>
      <c r="G19" s="232"/>
      <c r="H19" s="232"/>
    </row>
    <row r="20" spans="2:8" ht="13.5" thickBot="1">
      <c r="B20" s="211"/>
      <c r="C20" s="212"/>
      <c r="H20" s="232"/>
    </row>
    <row r="21" spans="2:8" ht="16.5" thickBot="1">
      <c r="B21" s="383" t="s">
        <v>1084</v>
      </c>
      <c r="C21" s="385"/>
      <c r="G21" s="232"/>
    </row>
    <row r="22" spans="2:8">
      <c r="B22" s="234"/>
      <c r="C22" s="235"/>
    </row>
    <row r="23" spans="2:8">
      <c r="B23" s="218" t="s">
        <v>1085</v>
      </c>
      <c r="C23" s="219">
        <f>PS_01!J59</f>
        <v>0</v>
      </c>
    </row>
    <row r="24" spans="2:8">
      <c r="B24" s="236"/>
      <c r="C24" s="237"/>
    </row>
    <row r="25" spans="2:8">
      <c r="B25" s="236"/>
      <c r="C25" s="219"/>
    </row>
    <row r="26" spans="2:8">
      <c r="B26" s="218" t="s">
        <v>1086</v>
      </c>
      <c r="C26" s="219">
        <f>Rek_elektro!E10</f>
        <v>0</v>
      </c>
      <c r="H26" s="232"/>
    </row>
    <row r="27" spans="2:8">
      <c r="B27" s="236" t="s">
        <v>1425</v>
      </c>
      <c r="C27" s="237"/>
      <c r="H27" s="232"/>
    </row>
    <row r="28" spans="2:8" ht="16.5" thickBot="1">
      <c r="B28" s="230" t="s">
        <v>1087</v>
      </c>
      <c r="C28" s="231">
        <f>C23+C26</f>
        <v>0</v>
      </c>
      <c r="H28" s="232"/>
    </row>
    <row r="29" spans="2:8">
      <c r="B29" s="211"/>
      <c r="C29" s="212"/>
      <c r="H29" s="232"/>
    </row>
    <row r="30" spans="2:8" ht="13.5" thickBot="1">
      <c r="B30" s="211"/>
      <c r="C30" s="212"/>
    </row>
    <row r="31" spans="2:8" ht="16.5" thickBot="1">
      <c r="B31" s="238" t="s">
        <v>1088</v>
      </c>
      <c r="C31" s="239">
        <f>C28+C18</f>
        <v>0</v>
      </c>
    </row>
    <row r="32" spans="2:8" s="210" customFormat="1">
      <c r="B32" s="240"/>
      <c r="C32" s="241"/>
      <c r="D32" s="209"/>
    </row>
    <row r="33" spans="2:4" s="210" customFormat="1">
      <c r="B33" s="242"/>
      <c r="C33" s="241"/>
      <c r="D33" s="209"/>
    </row>
    <row r="34" spans="2:4" s="210" customFormat="1">
      <c r="B34" s="209"/>
      <c r="C34" s="243"/>
      <c r="D34" s="209"/>
    </row>
    <row r="35" spans="2:4" s="210" customFormat="1">
      <c r="B35" s="209"/>
      <c r="C35" s="244"/>
      <c r="D35" s="209"/>
    </row>
    <row r="36" spans="2:4" s="210" customFormat="1">
      <c r="B36" s="209"/>
      <c r="C36" s="244"/>
      <c r="D36" s="209"/>
    </row>
    <row r="37" spans="2:4" s="210" customFormat="1">
      <c r="B37" s="209"/>
      <c r="C37" s="244"/>
      <c r="D37" s="209"/>
    </row>
    <row r="38" spans="2:4" s="210" customFormat="1">
      <c r="B38" s="209"/>
      <c r="C38" s="244"/>
      <c r="D38" s="209"/>
    </row>
    <row r="39" spans="2:4" s="210" customFormat="1">
      <c r="B39" s="209"/>
      <c r="C39" s="245"/>
      <c r="D39" s="209"/>
    </row>
    <row r="40" spans="2:4" s="210" customFormat="1" ht="21.75" customHeight="1">
      <c r="B40" s="209"/>
      <c r="D40" s="209"/>
    </row>
    <row r="41" spans="2:4" s="210" customFormat="1" ht="30" customHeight="1">
      <c r="B41" s="246"/>
      <c r="C41" s="247"/>
      <c r="D41" s="209"/>
    </row>
    <row r="42" spans="2:4" s="210" customFormat="1">
      <c r="B42" s="209"/>
      <c r="C42" s="244"/>
      <c r="D42" s="209"/>
    </row>
    <row r="43" spans="2:4" s="210" customFormat="1">
      <c r="B43" s="209"/>
      <c r="C43" s="248"/>
      <c r="D43" s="249"/>
    </row>
    <row r="44" spans="2:4" s="210" customFormat="1" ht="21.75" customHeight="1">
      <c r="B44" s="209"/>
      <c r="C44" s="248"/>
      <c r="D44" s="209"/>
    </row>
    <row r="45" spans="2:4" s="210" customFormat="1" ht="21.75" customHeight="1">
      <c r="B45" s="209"/>
      <c r="C45" s="248"/>
      <c r="D45" s="209"/>
    </row>
    <row r="46" spans="2:4" s="210" customFormat="1" ht="27" customHeight="1">
      <c r="B46" s="209"/>
      <c r="C46" s="248"/>
      <c r="D46" s="250"/>
    </row>
    <row r="47" spans="2:4" s="210" customFormat="1" ht="27" customHeight="1">
      <c r="B47" s="209"/>
      <c r="C47" s="248"/>
      <c r="D47" s="209"/>
    </row>
  </sheetData>
  <mergeCells count="3">
    <mergeCell ref="B1:C1"/>
    <mergeCell ref="B7:C7"/>
    <mergeCell ref="B21:C21"/>
  </mergeCells>
  <pageMargins left="0.78740157480314965" right="0.78740157480314965" top="0.98425196850393704" bottom="0.98425196850393704" header="0.51181102362204722" footer="0.51181102362204722"/>
  <pageSetup paperSize="9" scale="93" orientation="portrait"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C7AD-17DE-4221-B08B-A475FD7A1E24}">
  <sheetPr>
    <tabColor rgb="FF92D050"/>
  </sheetPr>
  <dimension ref="A2:V319"/>
  <sheetViews>
    <sheetView topLeftCell="A70" zoomScale="115" zoomScaleNormal="115" workbookViewId="0">
      <selection activeCell="I83" sqref="I83:I319"/>
    </sheetView>
  </sheetViews>
  <sheetFormatPr defaultColWidth="10.33203125" defaultRowHeight="15"/>
  <cols>
    <col min="1" max="1" width="7.5" style="251" customWidth="1"/>
    <col min="2" max="2" width="0.83203125" style="251" customWidth="1"/>
    <col min="3" max="3" width="5.1640625" style="251" customWidth="1"/>
    <col min="4" max="4" width="5" style="251" customWidth="1"/>
    <col min="5" max="5" width="15.5" style="251" customWidth="1"/>
    <col min="6" max="6" width="91.5" style="251" customWidth="1"/>
    <col min="7" max="7" width="7.83203125" style="251" customWidth="1"/>
    <col min="8" max="8" width="10.33203125" style="251" customWidth="1"/>
    <col min="9" max="9" width="15.6640625" style="251" customWidth="1"/>
    <col min="10" max="10" width="21.33203125" style="251" customWidth="1"/>
    <col min="11" max="11" width="3.1640625" style="251" hidden="1" customWidth="1"/>
    <col min="12" max="12" width="8.5" style="251" customWidth="1"/>
    <col min="13" max="21" width="1.33203125" style="251" hidden="1" customWidth="1"/>
    <col min="22" max="22" width="11.1640625" style="251" customWidth="1"/>
    <col min="23" max="16384" width="10.33203125" style="251"/>
  </cols>
  <sheetData>
    <row r="2" spans="1:22">
      <c r="L2" s="434" t="s">
        <v>5</v>
      </c>
      <c r="M2" s="435"/>
      <c r="N2" s="435"/>
      <c r="O2" s="435"/>
      <c r="P2" s="435"/>
      <c r="Q2" s="435"/>
      <c r="R2" s="435"/>
      <c r="S2" s="435"/>
      <c r="T2" s="435"/>
      <c r="U2" s="435"/>
      <c r="V2" s="435"/>
    </row>
    <row r="3" spans="1:22">
      <c r="B3" s="252"/>
      <c r="C3" s="253"/>
      <c r="D3" s="253"/>
      <c r="E3" s="253"/>
      <c r="F3" s="253"/>
      <c r="G3" s="253"/>
      <c r="H3" s="253"/>
      <c r="I3" s="253"/>
      <c r="J3" s="253"/>
      <c r="K3" s="253"/>
      <c r="L3" s="254"/>
    </row>
    <row r="4" spans="1:22" ht="18">
      <c r="B4" s="254"/>
      <c r="D4" s="255" t="s">
        <v>107</v>
      </c>
      <c r="L4" s="254"/>
      <c r="M4" s="256" t="s">
        <v>10</v>
      </c>
    </row>
    <row r="5" spans="1:22">
      <c r="B5" s="254"/>
      <c r="L5" s="254"/>
    </row>
    <row r="6" spans="1:22">
      <c r="B6" s="254"/>
      <c r="D6" s="257" t="s">
        <v>14</v>
      </c>
      <c r="L6" s="254"/>
    </row>
    <row r="7" spans="1:22">
      <c r="B7" s="254"/>
      <c r="E7" s="429" t="s">
        <v>1089</v>
      </c>
      <c r="F7" s="430"/>
      <c r="G7" s="430"/>
      <c r="H7" s="430"/>
      <c r="L7" s="254"/>
    </row>
    <row r="8" spans="1:22">
      <c r="A8" s="258"/>
      <c r="B8" s="259"/>
      <c r="C8" s="258"/>
      <c r="D8" s="257" t="s">
        <v>108</v>
      </c>
      <c r="E8" s="258"/>
      <c r="F8" s="258"/>
      <c r="G8" s="258"/>
      <c r="H8" s="258"/>
      <c r="I8" s="258"/>
      <c r="J8" s="258"/>
      <c r="K8" s="258"/>
      <c r="L8" s="259"/>
      <c r="M8" s="258"/>
      <c r="N8" s="258"/>
      <c r="O8" s="258"/>
      <c r="P8" s="258"/>
      <c r="Q8" s="258"/>
      <c r="R8" s="258"/>
      <c r="S8" s="258"/>
      <c r="T8" s="258"/>
      <c r="U8" s="258"/>
      <c r="V8" s="258"/>
    </row>
    <row r="9" spans="1:22">
      <c r="A9" s="258"/>
      <c r="B9" s="259"/>
      <c r="C9" s="258"/>
      <c r="D9" s="258"/>
      <c r="E9" s="427" t="s">
        <v>1090</v>
      </c>
      <c r="F9" s="428"/>
      <c r="G9" s="428"/>
      <c r="H9" s="428"/>
      <c r="I9" s="258"/>
      <c r="J9" s="258"/>
      <c r="K9" s="258"/>
      <c r="L9" s="259"/>
      <c r="M9" s="258"/>
      <c r="N9" s="258"/>
      <c r="O9" s="258"/>
      <c r="P9" s="258"/>
      <c r="Q9" s="258"/>
      <c r="R9" s="258"/>
      <c r="S9" s="258"/>
      <c r="T9" s="258"/>
      <c r="U9" s="258"/>
      <c r="V9" s="258"/>
    </row>
    <row r="10" spans="1:22">
      <c r="A10" s="258"/>
      <c r="B10" s="259"/>
      <c r="C10" s="258"/>
      <c r="D10" s="258"/>
      <c r="E10" s="258"/>
      <c r="F10" s="258"/>
      <c r="G10" s="258"/>
      <c r="H10" s="258"/>
      <c r="I10" s="258"/>
      <c r="J10" s="258"/>
      <c r="K10" s="258"/>
      <c r="L10" s="259"/>
      <c r="M10" s="258"/>
      <c r="N10" s="258"/>
      <c r="O10" s="258"/>
      <c r="P10" s="258"/>
      <c r="Q10" s="258"/>
      <c r="R10" s="258"/>
      <c r="S10" s="258"/>
      <c r="T10" s="258"/>
      <c r="U10" s="258"/>
      <c r="V10" s="258"/>
    </row>
    <row r="11" spans="1:22">
      <c r="A11" s="258"/>
      <c r="B11" s="259"/>
      <c r="C11" s="258"/>
      <c r="D11" s="257" t="s">
        <v>16</v>
      </c>
      <c r="E11" s="258"/>
      <c r="F11" s="260" t="s">
        <v>1</v>
      </c>
      <c r="G11" s="258"/>
      <c r="H11" s="258"/>
      <c r="I11" s="257" t="s">
        <v>17</v>
      </c>
      <c r="J11" s="260" t="s">
        <v>1</v>
      </c>
      <c r="K11" s="258"/>
      <c r="L11" s="259"/>
      <c r="M11" s="258"/>
      <c r="N11" s="258"/>
      <c r="O11" s="258"/>
      <c r="P11" s="258"/>
      <c r="Q11" s="258"/>
      <c r="R11" s="258"/>
      <c r="S11" s="258"/>
      <c r="T11" s="258"/>
      <c r="U11" s="258"/>
      <c r="V11" s="258"/>
    </row>
    <row r="12" spans="1:22">
      <c r="A12" s="258"/>
      <c r="B12" s="259"/>
      <c r="C12" s="258"/>
      <c r="D12" s="257" t="s">
        <v>18</v>
      </c>
      <c r="E12" s="258"/>
      <c r="F12" s="260" t="s">
        <v>24</v>
      </c>
      <c r="G12" s="258"/>
      <c r="H12" s="258"/>
      <c r="I12" s="257" t="s">
        <v>20</v>
      </c>
      <c r="J12" s="261">
        <v>44699</v>
      </c>
      <c r="K12" s="258"/>
      <c r="L12" s="259"/>
      <c r="M12" s="258"/>
      <c r="N12" s="258"/>
      <c r="O12" s="258"/>
      <c r="P12" s="258"/>
      <c r="Q12" s="258"/>
      <c r="R12" s="258"/>
      <c r="S12" s="258"/>
      <c r="T12" s="258"/>
      <c r="U12" s="258"/>
      <c r="V12" s="258"/>
    </row>
    <row r="13" spans="1:22">
      <c r="A13" s="258"/>
      <c r="B13" s="259"/>
      <c r="C13" s="258"/>
      <c r="D13" s="258"/>
      <c r="E13" s="258"/>
      <c r="F13" s="258"/>
      <c r="G13" s="258"/>
      <c r="H13" s="258"/>
      <c r="I13" s="258"/>
      <c r="J13" s="258"/>
      <c r="K13" s="258"/>
      <c r="L13" s="259"/>
      <c r="M13" s="258"/>
      <c r="N13" s="258"/>
      <c r="O13" s="258"/>
      <c r="P13" s="258"/>
      <c r="Q13" s="258"/>
      <c r="R13" s="258"/>
      <c r="S13" s="258"/>
      <c r="T13" s="258"/>
      <c r="U13" s="258"/>
      <c r="V13" s="258"/>
    </row>
    <row r="14" spans="1:22">
      <c r="A14" s="258"/>
      <c r="B14" s="259"/>
      <c r="C14" s="258"/>
      <c r="D14" s="257" t="s">
        <v>22</v>
      </c>
      <c r="E14" s="258"/>
      <c r="F14" s="258"/>
      <c r="G14" s="258"/>
      <c r="H14" s="258"/>
      <c r="I14" s="257" t="s">
        <v>23</v>
      </c>
      <c r="J14" s="260" t="s">
        <v>1</v>
      </c>
      <c r="K14" s="258"/>
      <c r="L14" s="259"/>
      <c r="M14" s="258"/>
      <c r="N14" s="258"/>
      <c r="O14" s="258"/>
      <c r="P14" s="258"/>
      <c r="Q14" s="258"/>
      <c r="R14" s="258"/>
      <c r="S14" s="258"/>
      <c r="T14" s="258"/>
      <c r="U14" s="258"/>
      <c r="V14" s="258"/>
    </row>
    <row r="15" spans="1:22">
      <c r="A15" s="258"/>
      <c r="B15" s="259"/>
      <c r="C15" s="258"/>
      <c r="D15" s="258"/>
      <c r="E15" s="260" t="s">
        <v>24</v>
      </c>
      <c r="F15" s="258"/>
      <c r="G15" s="258"/>
      <c r="H15" s="258"/>
      <c r="I15" s="257" t="s">
        <v>25</v>
      </c>
      <c r="J15" s="260" t="s">
        <v>1</v>
      </c>
      <c r="K15" s="258"/>
      <c r="L15" s="259"/>
      <c r="M15" s="258"/>
      <c r="N15" s="258"/>
      <c r="O15" s="258"/>
      <c r="P15" s="258"/>
      <c r="Q15" s="258"/>
      <c r="R15" s="258"/>
      <c r="S15" s="258"/>
      <c r="T15" s="258"/>
      <c r="U15" s="258"/>
      <c r="V15" s="258"/>
    </row>
    <row r="16" spans="1:22">
      <c r="A16" s="258"/>
      <c r="B16" s="259"/>
      <c r="C16" s="258"/>
      <c r="D16" s="258"/>
      <c r="E16" s="258"/>
      <c r="F16" s="258"/>
      <c r="G16" s="258"/>
      <c r="H16" s="258"/>
      <c r="I16" s="258"/>
      <c r="J16" s="258"/>
      <c r="K16" s="258"/>
      <c r="L16" s="259"/>
      <c r="M16" s="258"/>
      <c r="N16" s="258"/>
      <c r="O16" s="258"/>
      <c r="P16" s="258"/>
      <c r="Q16" s="258"/>
      <c r="R16" s="258"/>
      <c r="S16" s="258"/>
      <c r="T16" s="258"/>
      <c r="U16" s="258"/>
      <c r="V16" s="258"/>
    </row>
    <row r="17" spans="1:22">
      <c r="A17" s="258"/>
      <c r="B17" s="259"/>
      <c r="C17" s="258"/>
      <c r="D17" s="257" t="s">
        <v>1091</v>
      </c>
      <c r="E17" s="258"/>
      <c r="F17" s="258"/>
      <c r="G17" s="258"/>
      <c r="H17" s="258"/>
      <c r="I17" s="257" t="s">
        <v>23</v>
      </c>
      <c r="J17" s="260" t="s">
        <v>1</v>
      </c>
      <c r="K17" s="258"/>
      <c r="L17" s="259"/>
      <c r="M17" s="258"/>
      <c r="N17" s="258"/>
      <c r="O17" s="258"/>
      <c r="P17" s="258"/>
      <c r="Q17" s="258"/>
      <c r="R17" s="258"/>
      <c r="S17" s="258"/>
      <c r="T17" s="258"/>
      <c r="U17" s="258"/>
      <c r="V17" s="258"/>
    </row>
    <row r="18" spans="1:22">
      <c r="A18" s="258"/>
      <c r="B18" s="259"/>
      <c r="C18" s="258"/>
      <c r="D18" s="258"/>
      <c r="E18" s="436" t="s">
        <v>24</v>
      </c>
      <c r="F18" s="436"/>
      <c r="G18" s="436"/>
      <c r="H18" s="436"/>
      <c r="I18" s="257" t="s">
        <v>25</v>
      </c>
      <c r="J18" s="260" t="s">
        <v>1</v>
      </c>
      <c r="K18" s="258"/>
      <c r="L18" s="259"/>
      <c r="M18" s="258"/>
      <c r="N18" s="258"/>
      <c r="O18" s="258"/>
      <c r="P18" s="258"/>
      <c r="Q18" s="258"/>
      <c r="R18" s="258"/>
      <c r="S18" s="258"/>
      <c r="T18" s="258"/>
      <c r="U18" s="258"/>
      <c r="V18" s="258"/>
    </row>
    <row r="19" spans="1:22">
      <c r="A19" s="258"/>
      <c r="B19" s="259"/>
      <c r="C19" s="258"/>
      <c r="D19" s="258"/>
      <c r="E19" s="258"/>
      <c r="F19" s="258"/>
      <c r="G19" s="258"/>
      <c r="H19" s="258"/>
      <c r="I19" s="258"/>
      <c r="J19" s="258"/>
      <c r="K19" s="258"/>
      <c r="L19" s="259"/>
      <c r="M19" s="258"/>
      <c r="N19" s="258"/>
      <c r="O19" s="258"/>
      <c r="P19" s="258"/>
      <c r="Q19" s="258"/>
      <c r="R19" s="258"/>
      <c r="S19" s="258"/>
      <c r="T19" s="258"/>
      <c r="U19" s="258"/>
      <c r="V19" s="258"/>
    </row>
    <row r="20" spans="1:22">
      <c r="A20" s="258"/>
      <c r="B20" s="259"/>
      <c r="C20" s="258"/>
      <c r="D20" s="257" t="s">
        <v>27</v>
      </c>
      <c r="E20" s="258"/>
      <c r="F20" s="258"/>
      <c r="G20" s="258"/>
      <c r="H20" s="258"/>
      <c r="I20" s="257" t="s">
        <v>23</v>
      </c>
      <c r="J20" s="260" t="s">
        <v>1</v>
      </c>
      <c r="K20" s="258"/>
      <c r="L20" s="259"/>
      <c r="M20" s="258"/>
      <c r="N20" s="258"/>
      <c r="O20" s="258"/>
      <c r="P20" s="258"/>
      <c r="Q20" s="258"/>
      <c r="R20" s="258"/>
      <c r="S20" s="258"/>
      <c r="T20" s="258"/>
      <c r="U20" s="258"/>
      <c r="V20" s="258"/>
    </row>
    <row r="21" spans="1:22">
      <c r="A21" s="258"/>
      <c r="B21" s="259"/>
      <c r="C21" s="258"/>
      <c r="D21" s="258"/>
      <c r="E21" s="260" t="s">
        <v>24</v>
      </c>
      <c r="F21" s="258"/>
      <c r="G21" s="258"/>
      <c r="H21" s="258"/>
      <c r="I21" s="257" t="s">
        <v>25</v>
      </c>
      <c r="J21" s="260" t="s">
        <v>1</v>
      </c>
      <c r="K21" s="258"/>
      <c r="L21" s="259"/>
      <c r="M21" s="258"/>
      <c r="N21" s="258"/>
      <c r="O21" s="258"/>
      <c r="P21" s="258"/>
      <c r="Q21" s="258"/>
      <c r="R21" s="258"/>
      <c r="S21" s="258"/>
      <c r="T21" s="258"/>
      <c r="U21" s="258"/>
      <c r="V21" s="258"/>
    </row>
    <row r="22" spans="1:22">
      <c r="A22" s="258"/>
      <c r="B22" s="259"/>
      <c r="C22" s="258"/>
      <c r="D22" s="258"/>
      <c r="E22" s="258"/>
      <c r="F22" s="258"/>
      <c r="G22" s="258"/>
      <c r="H22" s="258"/>
      <c r="I22" s="258"/>
      <c r="J22" s="258"/>
      <c r="K22" s="258"/>
      <c r="L22" s="259"/>
      <c r="M22" s="258"/>
      <c r="N22" s="258"/>
      <c r="O22" s="258"/>
      <c r="P22" s="258"/>
      <c r="Q22" s="258"/>
      <c r="R22" s="258"/>
      <c r="S22" s="258"/>
      <c r="T22" s="258"/>
      <c r="U22" s="258"/>
      <c r="V22" s="258"/>
    </row>
    <row r="23" spans="1:22">
      <c r="A23" s="258"/>
      <c r="B23" s="259"/>
      <c r="C23" s="258"/>
      <c r="D23" s="257" t="s">
        <v>29</v>
      </c>
      <c r="E23" s="258"/>
      <c r="F23" s="258"/>
      <c r="G23" s="258"/>
      <c r="H23" s="258"/>
      <c r="I23" s="257" t="s">
        <v>23</v>
      </c>
      <c r="J23" s="260" t="s">
        <v>1</v>
      </c>
      <c r="K23" s="258"/>
      <c r="L23" s="259"/>
      <c r="M23" s="258"/>
      <c r="N23" s="258"/>
      <c r="O23" s="258"/>
      <c r="P23" s="258"/>
      <c r="Q23" s="258"/>
      <c r="R23" s="258"/>
      <c r="S23" s="258"/>
      <c r="T23" s="258"/>
      <c r="U23" s="258"/>
      <c r="V23" s="258"/>
    </row>
    <row r="24" spans="1:22">
      <c r="A24" s="258"/>
      <c r="B24" s="259"/>
      <c r="C24" s="258"/>
      <c r="D24" s="258"/>
      <c r="E24" s="260" t="s">
        <v>24</v>
      </c>
      <c r="F24" s="258"/>
      <c r="G24" s="258"/>
      <c r="H24" s="258"/>
      <c r="I24" s="257" t="s">
        <v>25</v>
      </c>
      <c r="J24" s="260" t="s">
        <v>1</v>
      </c>
      <c r="K24" s="258"/>
      <c r="L24" s="259"/>
      <c r="M24" s="258"/>
      <c r="N24" s="258"/>
      <c r="O24" s="258"/>
      <c r="P24" s="258"/>
      <c r="Q24" s="258"/>
      <c r="R24" s="258"/>
      <c r="S24" s="258"/>
      <c r="T24" s="258"/>
      <c r="U24" s="258"/>
      <c r="V24" s="258"/>
    </row>
    <row r="25" spans="1:22">
      <c r="A25" s="258"/>
      <c r="B25" s="259"/>
      <c r="C25" s="258"/>
      <c r="D25" s="258"/>
      <c r="E25" s="258"/>
      <c r="F25" s="258"/>
      <c r="G25" s="258"/>
      <c r="H25" s="258"/>
      <c r="I25" s="258"/>
      <c r="J25" s="258"/>
      <c r="K25" s="258"/>
      <c r="L25" s="259"/>
      <c r="M25" s="258"/>
      <c r="N25" s="258"/>
      <c r="O25" s="258"/>
      <c r="P25" s="258"/>
      <c r="Q25" s="258"/>
      <c r="R25" s="258"/>
      <c r="S25" s="258"/>
      <c r="T25" s="258"/>
      <c r="U25" s="258"/>
      <c r="V25" s="258"/>
    </row>
    <row r="26" spans="1:22">
      <c r="A26" s="258"/>
      <c r="B26" s="259"/>
      <c r="C26" s="258"/>
      <c r="D26" s="257" t="s">
        <v>31</v>
      </c>
      <c r="E26" s="258"/>
      <c r="F26" s="258"/>
      <c r="G26" s="258"/>
      <c r="H26" s="258"/>
      <c r="I26" s="258"/>
      <c r="J26" s="258"/>
      <c r="K26" s="258"/>
      <c r="L26" s="259"/>
      <c r="M26" s="258"/>
      <c r="N26" s="258"/>
      <c r="O26" s="258"/>
      <c r="P26" s="258"/>
      <c r="Q26" s="258"/>
      <c r="R26" s="258"/>
      <c r="S26" s="258"/>
      <c r="T26" s="258"/>
      <c r="U26" s="258"/>
      <c r="V26" s="258"/>
    </row>
    <row r="27" spans="1:22">
      <c r="A27" s="262"/>
      <c r="B27" s="263"/>
      <c r="C27" s="262"/>
      <c r="D27" s="262"/>
      <c r="E27" s="437" t="s">
        <v>1</v>
      </c>
      <c r="F27" s="437"/>
      <c r="G27" s="437"/>
      <c r="H27" s="437"/>
      <c r="I27" s="262"/>
      <c r="J27" s="262"/>
      <c r="K27" s="262"/>
      <c r="L27" s="263"/>
      <c r="M27" s="262"/>
      <c r="N27" s="262"/>
      <c r="O27" s="262"/>
      <c r="P27" s="262"/>
      <c r="Q27" s="262"/>
      <c r="R27" s="262"/>
      <c r="S27" s="262"/>
      <c r="T27" s="262"/>
      <c r="U27" s="262"/>
      <c r="V27" s="262"/>
    </row>
    <row r="28" spans="1:22">
      <c r="A28" s="258"/>
      <c r="B28" s="259"/>
      <c r="C28" s="258"/>
      <c r="D28" s="258"/>
      <c r="E28" s="258"/>
      <c r="F28" s="258"/>
      <c r="G28" s="258"/>
      <c r="H28" s="258"/>
      <c r="I28" s="258"/>
      <c r="J28" s="258"/>
      <c r="K28" s="258"/>
      <c r="L28" s="259"/>
      <c r="M28" s="258"/>
      <c r="N28" s="258"/>
      <c r="O28" s="258"/>
      <c r="P28" s="258"/>
      <c r="Q28" s="258"/>
      <c r="R28" s="258"/>
      <c r="S28" s="258"/>
      <c r="T28" s="258"/>
      <c r="U28" s="258"/>
      <c r="V28" s="258"/>
    </row>
    <row r="29" spans="1:22">
      <c r="A29" s="258"/>
      <c r="B29" s="259"/>
      <c r="C29" s="258"/>
      <c r="D29" s="264"/>
      <c r="E29" s="264"/>
      <c r="F29" s="264"/>
      <c r="G29" s="264"/>
      <c r="H29" s="264"/>
      <c r="I29" s="264"/>
      <c r="J29" s="264"/>
      <c r="K29" s="264"/>
      <c r="L29" s="259"/>
      <c r="M29" s="258"/>
      <c r="N29" s="258"/>
      <c r="O29" s="258"/>
      <c r="P29" s="258"/>
      <c r="Q29" s="258"/>
      <c r="R29" s="258"/>
      <c r="S29" s="258"/>
      <c r="T29" s="258"/>
      <c r="U29" s="258"/>
      <c r="V29" s="258"/>
    </row>
    <row r="30" spans="1:22" ht="15.75">
      <c r="A30" s="258"/>
      <c r="B30" s="259"/>
      <c r="C30" s="258"/>
      <c r="D30" s="265" t="s">
        <v>32</v>
      </c>
      <c r="E30" s="258"/>
      <c r="F30" s="258"/>
      <c r="G30" s="258"/>
      <c r="H30" s="258"/>
      <c r="I30" s="258"/>
      <c r="J30" s="266">
        <f>ROUND(J80, 2)</f>
        <v>0</v>
      </c>
      <c r="K30" s="258"/>
      <c r="L30" s="259"/>
      <c r="M30" s="258"/>
      <c r="N30" s="258"/>
      <c r="O30" s="258"/>
      <c r="P30" s="258"/>
      <c r="Q30" s="258"/>
      <c r="R30" s="258"/>
      <c r="S30" s="258"/>
      <c r="T30" s="258"/>
      <c r="U30" s="258"/>
      <c r="V30" s="258"/>
    </row>
    <row r="31" spans="1:22">
      <c r="A31" s="258"/>
      <c r="B31" s="259"/>
      <c r="C31" s="258"/>
      <c r="D31" s="264"/>
      <c r="E31" s="264"/>
      <c r="F31" s="264"/>
      <c r="G31" s="264"/>
      <c r="H31" s="264"/>
      <c r="I31" s="264"/>
      <c r="J31" s="264"/>
      <c r="K31" s="264"/>
      <c r="L31" s="259"/>
      <c r="M31" s="258"/>
      <c r="N31" s="258"/>
      <c r="O31" s="258"/>
      <c r="P31" s="258"/>
      <c r="Q31" s="258"/>
      <c r="R31" s="258"/>
      <c r="S31" s="258"/>
      <c r="T31" s="258"/>
      <c r="U31" s="258"/>
      <c r="V31" s="258"/>
    </row>
    <row r="32" spans="1:22">
      <c r="A32" s="258"/>
      <c r="B32" s="259"/>
      <c r="C32" s="258"/>
      <c r="D32" s="258"/>
      <c r="E32" s="258"/>
      <c r="F32" s="267" t="s">
        <v>34</v>
      </c>
      <c r="G32" s="258"/>
      <c r="H32" s="258"/>
      <c r="I32" s="267" t="s">
        <v>33</v>
      </c>
      <c r="J32" s="267" t="s">
        <v>35</v>
      </c>
      <c r="K32" s="258"/>
      <c r="L32" s="259"/>
      <c r="M32" s="258"/>
      <c r="N32" s="258"/>
      <c r="O32" s="258"/>
      <c r="P32" s="258"/>
      <c r="Q32" s="258"/>
      <c r="R32" s="258"/>
      <c r="S32" s="258"/>
      <c r="T32" s="258"/>
      <c r="U32" s="258"/>
      <c r="V32" s="258"/>
    </row>
    <row r="33" spans="1:22">
      <c r="A33" s="258"/>
      <c r="B33" s="259"/>
      <c r="C33" s="258"/>
      <c r="D33" s="257" t="s">
        <v>36</v>
      </c>
      <c r="E33" s="257" t="s">
        <v>37</v>
      </c>
      <c r="F33" s="268">
        <f>ROUND((SUM(BE80:BE187)),  2)</f>
        <v>0</v>
      </c>
      <c r="G33" s="258"/>
      <c r="H33" s="258"/>
      <c r="I33" s="269">
        <v>0.21</v>
      </c>
      <c r="J33" s="268">
        <f>ROUND(((SUM(BE80:BE187))*I33),  2)</f>
        <v>0</v>
      </c>
      <c r="K33" s="258"/>
      <c r="L33" s="259"/>
      <c r="M33" s="258"/>
      <c r="N33" s="258"/>
      <c r="O33" s="258"/>
      <c r="P33" s="258"/>
      <c r="Q33" s="258"/>
      <c r="R33" s="258"/>
      <c r="S33" s="258"/>
      <c r="T33" s="258"/>
      <c r="U33" s="258"/>
      <c r="V33" s="258"/>
    </row>
    <row r="34" spans="1:22">
      <c r="A34" s="258"/>
      <c r="B34" s="259"/>
      <c r="C34" s="258"/>
      <c r="D34" s="258"/>
      <c r="E34" s="257" t="s">
        <v>38</v>
      </c>
      <c r="F34" s="268">
        <f>ROUND((SUM(BF80:BF187)),  2)</f>
        <v>0</v>
      </c>
      <c r="G34" s="258"/>
      <c r="H34" s="258"/>
      <c r="I34" s="269">
        <v>0.15</v>
      </c>
      <c r="J34" s="268">
        <f>ROUND(((SUM(BF80:BF187))*I34),  2)</f>
        <v>0</v>
      </c>
      <c r="K34" s="258"/>
      <c r="L34" s="259"/>
      <c r="M34" s="258"/>
      <c r="N34" s="258"/>
      <c r="O34" s="258"/>
      <c r="P34" s="258"/>
      <c r="Q34" s="258"/>
      <c r="R34" s="258"/>
      <c r="S34" s="258"/>
      <c r="T34" s="258"/>
      <c r="U34" s="258"/>
      <c r="V34" s="258"/>
    </row>
    <row r="35" spans="1:22">
      <c r="A35" s="258"/>
      <c r="B35" s="259"/>
      <c r="C35" s="258"/>
      <c r="D35" s="258"/>
      <c r="E35" s="257" t="s">
        <v>39</v>
      </c>
      <c r="F35" s="268">
        <f>ROUND((SUM(BG80:BG187)),  2)</f>
        <v>0</v>
      </c>
      <c r="G35" s="258"/>
      <c r="H35" s="258"/>
      <c r="I35" s="269">
        <v>0.21</v>
      </c>
      <c r="J35" s="268">
        <f>0</f>
        <v>0</v>
      </c>
      <c r="K35" s="258"/>
      <c r="L35" s="259"/>
      <c r="M35" s="258"/>
      <c r="N35" s="258"/>
      <c r="O35" s="258"/>
      <c r="P35" s="258"/>
      <c r="Q35" s="258"/>
      <c r="R35" s="258"/>
      <c r="S35" s="258"/>
      <c r="T35" s="258"/>
      <c r="U35" s="258"/>
      <c r="V35" s="258"/>
    </row>
    <row r="36" spans="1:22">
      <c r="A36" s="258"/>
      <c r="B36" s="259"/>
      <c r="C36" s="258"/>
      <c r="D36" s="258"/>
      <c r="E36" s="257" t="s">
        <v>40</v>
      </c>
      <c r="F36" s="268">
        <f>ROUND((SUM(BH80:BH187)),  2)</f>
        <v>0</v>
      </c>
      <c r="G36" s="258"/>
      <c r="H36" s="258"/>
      <c r="I36" s="269">
        <v>0.15</v>
      </c>
      <c r="J36" s="268">
        <f>0</f>
        <v>0</v>
      </c>
      <c r="K36" s="258"/>
      <c r="L36" s="259"/>
      <c r="M36" s="258"/>
      <c r="N36" s="258"/>
      <c r="O36" s="258"/>
      <c r="P36" s="258"/>
      <c r="Q36" s="258"/>
      <c r="R36" s="258"/>
      <c r="S36" s="258"/>
      <c r="T36" s="258"/>
      <c r="U36" s="258"/>
      <c r="V36" s="258"/>
    </row>
    <row r="37" spans="1:22">
      <c r="A37" s="258"/>
      <c r="B37" s="259"/>
      <c r="C37" s="258"/>
      <c r="D37" s="258"/>
      <c r="E37" s="257" t="s">
        <v>41</v>
      </c>
      <c r="F37" s="268">
        <f>ROUND((SUM(BI80:BI187)),  2)</f>
        <v>0</v>
      </c>
      <c r="G37" s="258"/>
      <c r="H37" s="258"/>
      <c r="I37" s="269">
        <v>0</v>
      </c>
      <c r="J37" s="268">
        <f>0</f>
        <v>0</v>
      </c>
      <c r="K37" s="258"/>
      <c r="L37" s="259"/>
      <c r="M37" s="258"/>
      <c r="N37" s="258"/>
      <c r="O37" s="258"/>
      <c r="P37" s="258"/>
      <c r="Q37" s="258"/>
      <c r="R37" s="258"/>
      <c r="S37" s="258"/>
      <c r="T37" s="258"/>
      <c r="U37" s="258"/>
      <c r="V37" s="258"/>
    </row>
    <row r="38" spans="1:22">
      <c r="A38" s="258"/>
      <c r="B38" s="259"/>
      <c r="C38" s="258"/>
      <c r="D38" s="258"/>
      <c r="E38" s="258"/>
      <c r="F38" s="258"/>
      <c r="G38" s="258"/>
      <c r="H38" s="258"/>
      <c r="I38" s="258"/>
      <c r="J38" s="258"/>
      <c r="K38" s="258"/>
      <c r="L38" s="259"/>
      <c r="M38" s="258"/>
      <c r="N38" s="258"/>
      <c r="O38" s="258"/>
      <c r="P38" s="258"/>
      <c r="Q38" s="258"/>
      <c r="R38" s="258"/>
      <c r="S38" s="258"/>
      <c r="T38" s="258"/>
      <c r="U38" s="258"/>
      <c r="V38" s="258"/>
    </row>
    <row r="39" spans="1:22" ht="15.75">
      <c r="A39" s="258"/>
      <c r="B39" s="259"/>
      <c r="C39" s="258"/>
      <c r="D39" s="270" t="s">
        <v>42</v>
      </c>
      <c r="E39" s="271"/>
      <c r="F39" s="271"/>
      <c r="G39" s="272" t="s">
        <v>43</v>
      </c>
      <c r="H39" s="273" t="s">
        <v>44</v>
      </c>
      <c r="I39" s="271"/>
      <c r="J39" s="274">
        <f>SUM(J30:J37)</f>
        <v>0</v>
      </c>
      <c r="K39" s="275"/>
      <c r="L39" s="259"/>
      <c r="M39" s="258"/>
      <c r="N39" s="258"/>
      <c r="O39" s="258"/>
      <c r="P39" s="258"/>
      <c r="Q39" s="258"/>
      <c r="R39" s="258"/>
      <c r="S39" s="258"/>
      <c r="T39" s="258"/>
      <c r="U39" s="258"/>
      <c r="V39" s="258"/>
    </row>
    <row r="40" spans="1:22">
      <c r="A40" s="258"/>
      <c r="B40" s="276"/>
      <c r="C40" s="277"/>
      <c r="D40" s="277"/>
      <c r="E40" s="277"/>
      <c r="F40" s="277"/>
      <c r="G40" s="277"/>
      <c r="H40" s="277"/>
      <c r="I40" s="277"/>
      <c r="J40" s="277"/>
      <c r="K40" s="277"/>
      <c r="L40" s="259"/>
      <c r="M40" s="258"/>
      <c r="N40" s="258"/>
      <c r="O40" s="258"/>
      <c r="P40" s="258"/>
      <c r="Q40" s="258"/>
      <c r="R40" s="258"/>
      <c r="S40" s="258"/>
      <c r="T40" s="258"/>
      <c r="U40" s="258"/>
      <c r="V40" s="258"/>
    </row>
    <row r="44" spans="1:22">
      <c r="A44" s="258"/>
      <c r="B44" s="278"/>
      <c r="C44" s="279"/>
      <c r="D44" s="279"/>
      <c r="E44" s="279"/>
      <c r="F44" s="279"/>
      <c r="G44" s="279"/>
      <c r="H44" s="279"/>
      <c r="I44" s="279"/>
      <c r="J44" s="279"/>
      <c r="K44" s="279"/>
      <c r="L44" s="259"/>
      <c r="M44" s="258"/>
      <c r="N44" s="258"/>
      <c r="O44" s="258"/>
      <c r="P44" s="258"/>
      <c r="Q44" s="258"/>
      <c r="R44" s="258"/>
      <c r="S44" s="258"/>
      <c r="T44" s="258"/>
      <c r="U44" s="258"/>
      <c r="V44" s="258"/>
    </row>
    <row r="45" spans="1:22" ht="18">
      <c r="A45" s="258"/>
      <c r="B45" s="259"/>
      <c r="C45" s="255" t="s">
        <v>110</v>
      </c>
      <c r="D45" s="258"/>
      <c r="E45" s="258"/>
      <c r="F45" s="258"/>
      <c r="G45" s="258"/>
      <c r="H45" s="258"/>
      <c r="I45" s="258"/>
      <c r="J45" s="258"/>
      <c r="K45" s="258"/>
      <c r="L45" s="259"/>
      <c r="M45" s="258"/>
      <c r="N45" s="258"/>
      <c r="O45" s="258"/>
      <c r="P45" s="258"/>
      <c r="Q45" s="258"/>
      <c r="R45" s="258"/>
      <c r="S45" s="258"/>
      <c r="T45" s="258"/>
      <c r="U45" s="258"/>
      <c r="V45" s="258"/>
    </row>
    <row r="46" spans="1:22">
      <c r="A46" s="258"/>
      <c r="B46" s="259"/>
      <c r="C46" s="258"/>
      <c r="D46" s="258"/>
      <c r="E46" s="258"/>
      <c r="F46" s="258"/>
      <c r="G46" s="258"/>
      <c r="H46" s="258"/>
      <c r="I46" s="258"/>
      <c r="J46" s="258"/>
      <c r="K46" s="258"/>
      <c r="L46" s="259"/>
      <c r="M46" s="258"/>
      <c r="N46" s="258"/>
      <c r="O46" s="258"/>
      <c r="P46" s="258"/>
      <c r="Q46" s="258"/>
      <c r="R46" s="258"/>
      <c r="S46" s="258"/>
      <c r="T46" s="258"/>
      <c r="U46" s="258"/>
      <c r="V46" s="258"/>
    </row>
    <row r="47" spans="1:22">
      <c r="A47" s="258"/>
      <c r="B47" s="259"/>
      <c r="C47" s="257" t="s">
        <v>14</v>
      </c>
      <c r="D47" s="258"/>
      <c r="E47" s="258"/>
      <c r="F47" s="258"/>
      <c r="G47" s="258"/>
      <c r="H47" s="258"/>
      <c r="I47" s="258"/>
      <c r="J47" s="258"/>
      <c r="K47" s="258"/>
      <c r="L47" s="259"/>
      <c r="M47" s="258"/>
      <c r="N47" s="258"/>
      <c r="O47" s="258"/>
      <c r="P47" s="258"/>
      <c r="Q47" s="258"/>
      <c r="R47" s="258"/>
      <c r="S47" s="258"/>
      <c r="T47" s="258"/>
      <c r="U47" s="258"/>
      <c r="V47" s="258"/>
    </row>
    <row r="48" spans="1:22">
      <c r="A48" s="258"/>
      <c r="B48" s="259"/>
      <c r="C48" s="258"/>
      <c r="D48" s="258"/>
      <c r="E48" s="429" t="str">
        <f>E7</f>
        <v>Modernizace ČOV Dvůr Králové nad Labem – I. ETAPA</v>
      </c>
      <c r="F48" s="430"/>
      <c r="G48" s="430"/>
      <c r="H48" s="430"/>
      <c r="I48" s="258"/>
      <c r="J48" s="258"/>
      <c r="K48" s="258"/>
      <c r="L48" s="259"/>
      <c r="M48" s="258"/>
      <c r="N48" s="258"/>
      <c r="O48" s="258"/>
      <c r="P48" s="258"/>
      <c r="Q48" s="258"/>
      <c r="R48" s="258"/>
      <c r="S48" s="258"/>
      <c r="T48" s="258"/>
      <c r="U48" s="258"/>
      <c r="V48" s="258"/>
    </row>
    <row r="49" spans="1:22">
      <c r="A49" s="258"/>
      <c r="B49" s="259"/>
      <c r="C49" s="257" t="s">
        <v>108</v>
      </c>
      <c r="D49" s="258"/>
      <c r="E49" s="258"/>
      <c r="F49" s="258"/>
      <c r="G49" s="258"/>
      <c r="H49" s="258"/>
      <c r="I49" s="258"/>
      <c r="J49" s="258"/>
      <c r="K49" s="258"/>
      <c r="L49" s="259"/>
      <c r="M49" s="258"/>
      <c r="N49" s="258"/>
      <c r="O49" s="258"/>
      <c r="P49" s="258"/>
      <c r="Q49" s="258"/>
      <c r="R49" s="258"/>
      <c r="S49" s="258"/>
      <c r="T49" s="258"/>
      <c r="U49" s="258"/>
      <c r="V49" s="258"/>
    </row>
    <row r="50" spans="1:22">
      <c r="A50" s="258"/>
      <c r="B50" s="259"/>
      <c r="C50" s="258"/>
      <c r="D50" s="258"/>
      <c r="E50" s="427" t="str">
        <f>E9</f>
        <v>PS 01 Technologie - Strojní část</v>
      </c>
      <c r="F50" s="428"/>
      <c r="G50" s="428"/>
      <c r="H50" s="428"/>
      <c r="I50" s="258"/>
      <c r="J50" s="258"/>
      <c r="K50" s="258"/>
      <c r="L50" s="259"/>
      <c r="M50" s="258"/>
      <c r="N50" s="258"/>
      <c r="O50" s="258"/>
      <c r="P50" s="258"/>
      <c r="Q50" s="258"/>
      <c r="R50" s="258"/>
      <c r="S50" s="258"/>
      <c r="T50" s="258"/>
      <c r="U50" s="258"/>
      <c r="V50" s="258"/>
    </row>
    <row r="51" spans="1:22">
      <c r="A51" s="258"/>
      <c r="B51" s="259"/>
      <c r="C51" s="258"/>
      <c r="D51" s="258"/>
      <c r="E51" s="258"/>
      <c r="F51" s="258"/>
      <c r="G51" s="258"/>
      <c r="H51" s="258"/>
      <c r="I51" s="258"/>
      <c r="J51" s="258"/>
      <c r="K51" s="258"/>
      <c r="L51" s="259"/>
      <c r="M51" s="258"/>
      <c r="N51" s="258"/>
      <c r="O51" s="258"/>
      <c r="P51" s="258"/>
      <c r="Q51" s="258"/>
      <c r="R51" s="258"/>
      <c r="S51" s="258"/>
      <c r="T51" s="258"/>
      <c r="U51" s="258"/>
      <c r="V51" s="258"/>
    </row>
    <row r="52" spans="1:22">
      <c r="A52" s="258"/>
      <c r="B52" s="259"/>
      <c r="C52" s="257" t="s">
        <v>18</v>
      </c>
      <c r="D52" s="258"/>
      <c r="E52" s="258"/>
      <c r="F52" s="260" t="str">
        <f>F12</f>
        <v xml:space="preserve"> </v>
      </c>
      <c r="G52" s="258"/>
      <c r="H52" s="258"/>
      <c r="I52" s="257" t="s">
        <v>20</v>
      </c>
      <c r="J52" s="261">
        <f>IF(J12="","",J12)</f>
        <v>44699</v>
      </c>
      <c r="K52" s="258"/>
      <c r="L52" s="259"/>
      <c r="M52" s="258"/>
      <c r="N52" s="258"/>
      <c r="O52" s="258"/>
      <c r="P52" s="258"/>
      <c r="Q52" s="258"/>
      <c r="R52" s="258"/>
      <c r="S52" s="258"/>
      <c r="T52" s="258"/>
      <c r="U52" s="258"/>
      <c r="V52" s="258"/>
    </row>
    <row r="53" spans="1:22">
      <c r="A53" s="258"/>
      <c r="B53" s="259"/>
      <c r="C53" s="258"/>
      <c r="D53" s="258"/>
      <c r="E53" s="258"/>
      <c r="F53" s="258"/>
      <c r="G53" s="258"/>
      <c r="H53" s="258"/>
      <c r="I53" s="258"/>
      <c r="J53" s="258"/>
      <c r="K53" s="258"/>
      <c r="L53" s="259"/>
      <c r="M53" s="258"/>
      <c r="N53" s="258"/>
      <c r="O53" s="258"/>
      <c r="P53" s="258"/>
      <c r="Q53" s="258"/>
      <c r="R53" s="258"/>
      <c r="S53" s="258"/>
      <c r="T53" s="258"/>
      <c r="U53" s="258"/>
      <c r="V53" s="258"/>
    </row>
    <row r="54" spans="1:22">
      <c r="A54" s="258"/>
      <c r="B54" s="259"/>
      <c r="C54" s="257" t="s">
        <v>22</v>
      </c>
      <c r="D54" s="258"/>
      <c r="E54" s="258"/>
      <c r="F54" s="260" t="str">
        <f>E15</f>
        <v xml:space="preserve"> </v>
      </c>
      <c r="G54" s="258"/>
      <c r="H54" s="258"/>
      <c r="I54" s="257" t="s">
        <v>27</v>
      </c>
      <c r="J54" s="280" t="str">
        <f>E21</f>
        <v xml:space="preserve"> </v>
      </c>
      <c r="K54" s="258"/>
      <c r="L54" s="259"/>
      <c r="M54" s="258"/>
      <c r="N54" s="258"/>
      <c r="O54" s="258"/>
      <c r="P54" s="258"/>
      <c r="Q54" s="258"/>
      <c r="R54" s="258"/>
      <c r="S54" s="258"/>
      <c r="T54" s="258"/>
      <c r="U54" s="258"/>
      <c r="V54" s="258"/>
    </row>
    <row r="55" spans="1:22">
      <c r="A55" s="258"/>
      <c r="B55" s="259"/>
      <c r="C55" s="257" t="s">
        <v>1091</v>
      </c>
      <c r="D55" s="258"/>
      <c r="E55" s="258"/>
      <c r="F55" s="260" t="str">
        <f>IF(E18="","",E18)</f>
        <v xml:space="preserve"> </v>
      </c>
      <c r="G55" s="258"/>
      <c r="H55" s="258"/>
      <c r="I55" s="257" t="s">
        <v>29</v>
      </c>
      <c r="J55" s="280" t="str">
        <f>E24</f>
        <v xml:space="preserve"> </v>
      </c>
      <c r="K55" s="258"/>
      <c r="L55" s="259"/>
      <c r="M55" s="258"/>
      <c r="N55" s="258"/>
      <c r="O55" s="258"/>
      <c r="P55" s="258"/>
      <c r="Q55" s="258"/>
      <c r="R55" s="258"/>
      <c r="S55" s="258"/>
      <c r="T55" s="258"/>
      <c r="U55" s="258"/>
      <c r="V55" s="258"/>
    </row>
    <row r="56" spans="1:22">
      <c r="A56" s="258"/>
      <c r="B56" s="259"/>
      <c r="C56" s="258"/>
      <c r="D56" s="258"/>
      <c r="E56" s="258"/>
      <c r="F56" s="258"/>
      <c r="G56" s="258"/>
      <c r="H56" s="258"/>
      <c r="I56" s="258"/>
      <c r="J56" s="258"/>
      <c r="K56" s="258"/>
      <c r="L56" s="259"/>
      <c r="M56" s="258"/>
      <c r="N56" s="258"/>
      <c r="O56" s="258"/>
      <c r="P56" s="258"/>
      <c r="Q56" s="258"/>
      <c r="R56" s="258"/>
      <c r="S56" s="258"/>
      <c r="T56" s="258"/>
      <c r="U56" s="258"/>
      <c r="V56" s="258"/>
    </row>
    <row r="57" spans="1:22">
      <c r="A57" s="258"/>
      <c r="B57" s="259"/>
      <c r="C57" s="281" t="s">
        <v>111</v>
      </c>
      <c r="D57" s="258"/>
      <c r="E57" s="258"/>
      <c r="F57" s="258"/>
      <c r="G57" s="258"/>
      <c r="H57" s="258"/>
      <c r="I57" s="258"/>
      <c r="J57" s="282" t="s">
        <v>112</v>
      </c>
      <c r="K57" s="258"/>
      <c r="L57" s="259"/>
      <c r="M57" s="258"/>
      <c r="N57" s="258"/>
      <c r="O57" s="258"/>
      <c r="P57" s="258"/>
      <c r="Q57" s="258"/>
      <c r="R57" s="258"/>
      <c r="S57" s="258"/>
      <c r="T57" s="258"/>
      <c r="U57" s="258"/>
      <c r="V57" s="258"/>
    </row>
    <row r="58" spans="1:22">
      <c r="A58" s="258"/>
      <c r="B58" s="259"/>
      <c r="C58" s="258"/>
      <c r="D58" s="258"/>
      <c r="E58" s="258"/>
      <c r="F58" s="258"/>
      <c r="G58" s="258"/>
      <c r="H58" s="258"/>
      <c r="I58" s="258"/>
      <c r="J58" s="258"/>
      <c r="K58" s="258"/>
      <c r="L58" s="259"/>
      <c r="M58" s="258"/>
      <c r="N58" s="258"/>
      <c r="O58" s="258"/>
      <c r="P58" s="258"/>
      <c r="Q58" s="258"/>
      <c r="R58" s="258"/>
      <c r="S58" s="258"/>
      <c r="T58" s="258"/>
      <c r="U58" s="258"/>
      <c r="V58" s="258"/>
    </row>
    <row r="59" spans="1:22" ht="15.75">
      <c r="A59" s="258"/>
      <c r="B59" s="259"/>
      <c r="C59" s="283" t="s">
        <v>113</v>
      </c>
      <c r="D59" s="258"/>
      <c r="E59" s="258"/>
      <c r="F59" s="258"/>
      <c r="G59" s="258"/>
      <c r="H59" s="258"/>
      <c r="I59" s="258"/>
      <c r="J59" s="266">
        <f>J81</f>
        <v>0</v>
      </c>
      <c r="K59" s="258"/>
      <c r="L59" s="259"/>
      <c r="M59" s="258"/>
      <c r="N59" s="258"/>
      <c r="O59" s="258"/>
      <c r="P59" s="258"/>
      <c r="Q59" s="258"/>
      <c r="R59" s="258"/>
      <c r="S59" s="258"/>
      <c r="T59" s="258"/>
      <c r="U59" s="258"/>
      <c r="V59" s="258"/>
    </row>
    <row r="60" spans="1:22">
      <c r="A60" s="284"/>
      <c r="B60" s="285"/>
      <c r="C60" s="284"/>
      <c r="D60" s="286" t="s">
        <v>1092</v>
      </c>
      <c r="E60" s="287"/>
      <c r="F60" s="287"/>
      <c r="G60" s="287"/>
      <c r="H60" s="287"/>
      <c r="I60" s="287"/>
      <c r="J60" s="288">
        <f>J81</f>
        <v>0</v>
      </c>
      <c r="K60" s="284"/>
      <c r="L60" s="285"/>
      <c r="M60" s="284"/>
      <c r="N60" s="284"/>
      <c r="O60" s="284"/>
      <c r="P60" s="284"/>
      <c r="Q60" s="284"/>
      <c r="R60" s="284"/>
      <c r="S60" s="284"/>
      <c r="T60" s="284"/>
      <c r="U60" s="284"/>
      <c r="V60" s="284"/>
    </row>
    <row r="61" spans="1:22">
      <c r="A61" s="258"/>
      <c r="B61" s="259"/>
      <c r="C61" s="258"/>
      <c r="D61" s="258"/>
      <c r="E61" s="258"/>
      <c r="F61" s="258"/>
      <c r="G61" s="258"/>
      <c r="H61" s="258"/>
      <c r="I61" s="258"/>
      <c r="J61" s="258"/>
      <c r="K61" s="258"/>
      <c r="L61" s="259"/>
      <c r="M61" s="258"/>
      <c r="N61" s="258"/>
      <c r="O61" s="258"/>
      <c r="P61" s="258"/>
      <c r="Q61" s="258"/>
      <c r="R61" s="258"/>
      <c r="S61" s="258"/>
      <c r="T61" s="258"/>
      <c r="U61" s="258"/>
      <c r="V61" s="258"/>
    </row>
    <row r="62" spans="1:22">
      <c r="A62" s="258"/>
      <c r="B62" s="276"/>
      <c r="C62" s="277"/>
      <c r="D62" s="277"/>
      <c r="E62" s="277"/>
      <c r="F62" s="277"/>
      <c r="G62" s="277"/>
      <c r="H62" s="277"/>
      <c r="I62" s="277"/>
      <c r="J62" s="277"/>
      <c r="K62" s="277"/>
      <c r="L62" s="259"/>
      <c r="M62" s="258"/>
      <c r="N62" s="258"/>
      <c r="O62" s="258"/>
      <c r="P62" s="258"/>
      <c r="Q62" s="258"/>
      <c r="R62" s="258"/>
      <c r="S62" s="258"/>
      <c r="T62" s="258"/>
      <c r="U62" s="258"/>
      <c r="V62" s="258"/>
    </row>
    <row r="66" spans="1:22">
      <c r="A66" s="258"/>
      <c r="B66" s="278"/>
      <c r="C66" s="279"/>
      <c r="D66" s="279"/>
      <c r="E66" s="279"/>
      <c r="F66" s="279"/>
      <c r="G66" s="279"/>
      <c r="H66" s="279"/>
      <c r="I66" s="279"/>
      <c r="J66" s="279"/>
      <c r="K66" s="279"/>
      <c r="L66" s="259"/>
      <c r="M66" s="258"/>
      <c r="N66" s="258"/>
      <c r="O66" s="258"/>
      <c r="P66" s="258"/>
      <c r="Q66" s="258"/>
      <c r="R66" s="258"/>
      <c r="S66" s="258"/>
      <c r="T66" s="258"/>
      <c r="U66" s="258"/>
      <c r="V66" s="258"/>
    </row>
    <row r="67" spans="1:22" ht="18">
      <c r="A67" s="258"/>
      <c r="B67" s="259"/>
      <c r="C67" s="255" t="s">
        <v>120</v>
      </c>
      <c r="D67" s="258"/>
      <c r="E67" s="258"/>
      <c r="F67" s="258"/>
      <c r="G67" s="258"/>
      <c r="H67" s="258"/>
      <c r="I67" s="258"/>
      <c r="J67" s="258"/>
      <c r="K67" s="258"/>
      <c r="L67" s="259"/>
      <c r="M67" s="258"/>
      <c r="N67" s="258"/>
      <c r="O67" s="258"/>
      <c r="P67" s="258"/>
      <c r="Q67" s="258"/>
      <c r="R67" s="258"/>
      <c r="S67" s="258"/>
      <c r="T67" s="258"/>
      <c r="U67" s="258"/>
      <c r="V67" s="258"/>
    </row>
    <row r="68" spans="1:22">
      <c r="A68" s="258"/>
      <c r="B68" s="259"/>
      <c r="C68" s="258"/>
      <c r="D68" s="258"/>
      <c r="E68" s="258"/>
      <c r="F68" s="258"/>
      <c r="G68" s="258"/>
      <c r="H68" s="258"/>
      <c r="I68" s="258"/>
      <c r="J68" s="258"/>
      <c r="K68" s="258"/>
      <c r="L68" s="259"/>
      <c r="M68" s="258"/>
      <c r="N68" s="258"/>
      <c r="O68" s="258"/>
      <c r="P68" s="258"/>
      <c r="Q68" s="258"/>
      <c r="R68" s="258"/>
      <c r="S68" s="258"/>
      <c r="T68" s="258"/>
      <c r="U68" s="258"/>
      <c r="V68" s="258"/>
    </row>
    <row r="69" spans="1:22">
      <c r="A69" s="258"/>
      <c r="B69" s="259"/>
      <c r="C69" s="257" t="s">
        <v>14</v>
      </c>
      <c r="D69" s="258"/>
      <c r="E69" s="258"/>
      <c r="F69" s="258"/>
      <c r="G69" s="258"/>
      <c r="H69" s="258"/>
      <c r="I69" s="258"/>
      <c r="J69" s="258"/>
      <c r="K69" s="258"/>
      <c r="L69" s="259"/>
      <c r="M69" s="258"/>
      <c r="N69" s="258"/>
      <c r="O69" s="258"/>
      <c r="P69" s="258"/>
      <c r="Q69" s="258"/>
      <c r="R69" s="258"/>
      <c r="S69" s="258"/>
      <c r="T69" s="258"/>
      <c r="U69" s="258"/>
      <c r="V69" s="258"/>
    </row>
    <row r="70" spans="1:22">
      <c r="A70" s="258"/>
      <c r="B70" s="259"/>
      <c r="C70" s="258"/>
      <c r="D70" s="258"/>
      <c r="E70" s="429" t="str">
        <f>E7</f>
        <v>Modernizace ČOV Dvůr Králové nad Labem – I. ETAPA</v>
      </c>
      <c r="F70" s="430"/>
      <c r="G70" s="430"/>
      <c r="H70" s="430"/>
      <c r="I70" s="258"/>
      <c r="J70" s="258"/>
      <c r="K70" s="258"/>
      <c r="L70" s="259"/>
      <c r="M70" s="258"/>
      <c r="N70" s="258"/>
      <c r="O70" s="258"/>
      <c r="P70" s="258"/>
      <c r="Q70" s="258"/>
      <c r="R70" s="258"/>
      <c r="S70" s="258"/>
      <c r="T70" s="258"/>
      <c r="U70" s="258"/>
      <c r="V70" s="258"/>
    </row>
    <row r="71" spans="1:22">
      <c r="A71" s="258"/>
      <c r="B71" s="259"/>
      <c r="C71" s="257" t="s">
        <v>108</v>
      </c>
      <c r="D71" s="258"/>
      <c r="E71" s="258"/>
      <c r="F71" s="258"/>
      <c r="G71" s="258"/>
      <c r="H71" s="258"/>
      <c r="I71" s="258"/>
      <c r="J71" s="258"/>
      <c r="K71" s="258"/>
      <c r="L71" s="259"/>
      <c r="M71" s="258"/>
      <c r="N71" s="258"/>
      <c r="O71" s="258"/>
      <c r="P71" s="258"/>
      <c r="Q71" s="258"/>
      <c r="R71" s="258"/>
      <c r="S71" s="258"/>
      <c r="T71" s="258"/>
      <c r="U71" s="258"/>
      <c r="V71" s="258"/>
    </row>
    <row r="72" spans="1:22">
      <c r="A72" s="258"/>
      <c r="B72" s="259"/>
      <c r="C72" s="258"/>
      <c r="D72" s="258"/>
      <c r="E72" s="427" t="str">
        <f>E9</f>
        <v>PS 01 Technologie - Strojní část</v>
      </c>
      <c r="F72" s="428"/>
      <c r="G72" s="428"/>
      <c r="H72" s="428"/>
      <c r="I72" s="258"/>
      <c r="J72" s="258"/>
      <c r="K72" s="258"/>
      <c r="L72" s="259"/>
      <c r="M72" s="258"/>
      <c r="N72" s="258"/>
      <c r="O72" s="258"/>
      <c r="P72" s="258"/>
      <c r="Q72" s="258"/>
      <c r="R72" s="258"/>
      <c r="S72" s="258"/>
      <c r="T72" s="258"/>
      <c r="U72" s="258"/>
      <c r="V72" s="258"/>
    </row>
    <row r="73" spans="1:22">
      <c r="A73" s="258"/>
      <c r="B73" s="259"/>
      <c r="C73" s="258"/>
      <c r="D73" s="258"/>
      <c r="E73" s="258"/>
      <c r="F73" s="258"/>
      <c r="G73" s="258"/>
      <c r="H73" s="258"/>
      <c r="I73" s="258"/>
      <c r="J73" s="258"/>
      <c r="K73" s="258"/>
      <c r="L73" s="259"/>
      <c r="M73" s="258"/>
      <c r="N73" s="258"/>
      <c r="O73" s="258"/>
      <c r="P73" s="258"/>
      <c r="Q73" s="258"/>
      <c r="R73" s="258"/>
      <c r="S73" s="258"/>
      <c r="T73" s="258"/>
      <c r="U73" s="258"/>
      <c r="V73" s="258"/>
    </row>
    <row r="74" spans="1:22">
      <c r="A74" s="258"/>
      <c r="B74" s="259"/>
      <c r="C74" s="257" t="s">
        <v>18</v>
      </c>
      <c r="D74" s="258"/>
      <c r="E74" s="258"/>
      <c r="F74" s="260" t="str">
        <f>F12</f>
        <v xml:space="preserve"> </v>
      </c>
      <c r="G74" s="258"/>
      <c r="H74" s="258"/>
      <c r="I74" s="257" t="s">
        <v>20</v>
      </c>
      <c r="J74" s="261">
        <f>IF(J12="","",J12)</f>
        <v>44699</v>
      </c>
      <c r="K74" s="258"/>
      <c r="L74" s="259"/>
      <c r="M74" s="258"/>
      <c r="N74" s="258"/>
      <c r="O74" s="258"/>
      <c r="P74" s="258"/>
      <c r="Q74" s="258"/>
      <c r="R74" s="258"/>
      <c r="S74" s="258"/>
      <c r="T74" s="258"/>
      <c r="U74" s="258"/>
      <c r="V74" s="258"/>
    </row>
    <row r="75" spans="1:22">
      <c r="A75" s="258"/>
      <c r="B75" s="259"/>
      <c r="C75" s="258"/>
      <c r="D75" s="258"/>
      <c r="E75" s="258"/>
      <c r="F75" s="258"/>
      <c r="G75" s="258"/>
      <c r="H75" s="258"/>
      <c r="I75" s="258"/>
      <c r="J75" s="258"/>
      <c r="K75" s="258"/>
      <c r="L75" s="259"/>
      <c r="M75" s="258"/>
      <c r="N75" s="258"/>
      <c r="O75" s="258"/>
      <c r="P75" s="258"/>
      <c r="Q75" s="258"/>
      <c r="R75" s="258"/>
      <c r="S75" s="258"/>
      <c r="T75" s="258"/>
      <c r="U75" s="258"/>
      <c r="V75" s="258"/>
    </row>
    <row r="76" spans="1:22">
      <c r="A76" s="258"/>
      <c r="B76" s="259"/>
      <c r="C76" s="257" t="s">
        <v>22</v>
      </c>
      <c r="D76" s="258"/>
      <c r="E76" s="258"/>
      <c r="F76" s="260" t="str">
        <f>E15</f>
        <v xml:space="preserve"> </v>
      </c>
      <c r="G76" s="258"/>
      <c r="H76" s="258"/>
      <c r="I76" s="257" t="s">
        <v>27</v>
      </c>
      <c r="J76" s="280" t="str">
        <f>E21</f>
        <v xml:space="preserve"> </v>
      </c>
      <c r="K76" s="258"/>
      <c r="L76" s="259"/>
      <c r="M76" s="258"/>
      <c r="N76" s="258"/>
      <c r="O76" s="258"/>
      <c r="P76" s="258"/>
      <c r="Q76" s="258"/>
      <c r="R76" s="258"/>
      <c r="S76" s="258"/>
      <c r="T76" s="258"/>
      <c r="U76" s="258"/>
      <c r="V76" s="258"/>
    </row>
    <row r="77" spans="1:22">
      <c r="A77" s="258"/>
      <c r="B77" s="259"/>
      <c r="C77" s="257" t="s">
        <v>1091</v>
      </c>
      <c r="D77" s="258"/>
      <c r="E77" s="258"/>
      <c r="F77" s="260" t="str">
        <f>IF(E18="","",E18)</f>
        <v xml:space="preserve"> </v>
      </c>
      <c r="G77" s="258"/>
      <c r="H77" s="258"/>
      <c r="I77" s="257" t="s">
        <v>29</v>
      </c>
      <c r="J77" s="280" t="str">
        <f>E24</f>
        <v xml:space="preserve"> </v>
      </c>
      <c r="K77" s="258"/>
      <c r="L77" s="259"/>
      <c r="M77" s="258"/>
      <c r="N77" s="258"/>
      <c r="O77" s="258"/>
      <c r="P77" s="258"/>
      <c r="Q77" s="258"/>
      <c r="R77" s="258"/>
      <c r="S77" s="258"/>
      <c r="T77" s="258"/>
      <c r="U77" s="258"/>
      <c r="V77" s="258"/>
    </row>
    <row r="78" spans="1:22">
      <c r="A78" s="258"/>
      <c r="B78" s="259"/>
      <c r="C78" s="258"/>
      <c r="D78" s="258"/>
      <c r="E78" s="258"/>
      <c r="F78" s="258"/>
      <c r="G78" s="258"/>
      <c r="H78" s="258"/>
      <c r="I78" s="258"/>
      <c r="J78" s="258"/>
      <c r="K78" s="258"/>
      <c r="L78" s="259"/>
      <c r="M78" s="258"/>
      <c r="N78" s="258"/>
      <c r="O78" s="258"/>
      <c r="P78" s="258"/>
      <c r="Q78" s="258"/>
      <c r="R78" s="258"/>
      <c r="S78" s="258"/>
      <c r="T78" s="258"/>
      <c r="U78" s="258"/>
      <c r="V78" s="258"/>
    </row>
    <row r="79" spans="1:22" ht="25.9" customHeight="1">
      <c r="A79" s="289"/>
      <c r="B79" s="290"/>
      <c r="C79" s="291" t="s">
        <v>121</v>
      </c>
      <c r="D79" s="292" t="s">
        <v>57</v>
      </c>
      <c r="E79" s="292" t="s">
        <v>53</v>
      </c>
      <c r="F79" s="292" t="s">
        <v>54</v>
      </c>
      <c r="G79" s="292" t="s">
        <v>122</v>
      </c>
      <c r="H79" s="292" t="s">
        <v>123</v>
      </c>
      <c r="I79" s="292" t="s">
        <v>124</v>
      </c>
      <c r="J79" s="293" t="s">
        <v>112</v>
      </c>
      <c r="K79" s="294" t="s">
        <v>125</v>
      </c>
      <c r="L79" s="290"/>
      <c r="M79" s="295" t="s">
        <v>1</v>
      </c>
      <c r="N79" s="296" t="s">
        <v>36</v>
      </c>
      <c r="O79" s="296" t="s">
        <v>126</v>
      </c>
      <c r="P79" s="296" t="s">
        <v>127</v>
      </c>
      <c r="Q79" s="296" t="s">
        <v>128</v>
      </c>
      <c r="R79" s="296" t="s">
        <v>129</v>
      </c>
      <c r="S79" s="296" t="s">
        <v>130</v>
      </c>
      <c r="T79" s="297" t="s">
        <v>131</v>
      </c>
      <c r="U79" s="289"/>
      <c r="V79" s="289"/>
    </row>
    <row r="80" spans="1:22" ht="15.75">
      <c r="A80" s="258"/>
      <c r="B80" s="259"/>
      <c r="C80" s="298" t="s">
        <v>132</v>
      </c>
      <c r="D80" s="258"/>
      <c r="E80" s="258"/>
      <c r="F80" s="258"/>
      <c r="G80" s="258"/>
      <c r="H80" s="258"/>
      <c r="I80" s="258"/>
      <c r="J80" s="299">
        <f>J81</f>
        <v>0</v>
      </c>
      <c r="K80" s="258"/>
      <c r="L80" s="259"/>
      <c r="M80" s="300"/>
      <c r="N80" s="264"/>
      <c r="O80" s="264"/>
      <c r="P80" s="301" t="e">
        <f>P81</f>
        <v>#REF!</v>
      </c>
      <c r="Q80" s="264"/>
      <c r="R80" s="301" t="e">
        <f>R81</f>
        <v>#REF!</v>
      </c>
      <c r="S80" s="264"/>
      <c r="T80" s="302" t="e">
        <f>T81</f>
        <v>#REF!</v>
      </c>
      <c r="U80" s="258"/>
      <c r="V80" s="258"/>
    </row>
    <row r="81" spans="1:22" ht="27.6" customHeight="1">
      <c r="A81" s="303"/>
      <c r="B81" s="304"/>
      <c r="C81" s="303"/>
      <c r="D81" s="305" t="s">
        <v>71</v>
      </c>
      <c r="E81" s="306" t="s">
        <v>1093</v>
      </c>
      <c r="F81" s="306" t="s">
        <v>1094</v>
      </c>
      <c r="G81" s="303"/>
      <c r="H81" s="303"/>
      <c r="I81" s="303"/>
      <c r="J81" s="307">
        <f>SUM(J83:J319)</f>
        <v>0</v>
      </c>
      <c r="K81" s="303"/>
      <c r="L81" s="304"/>
      <c r="M81" s="308"/>
      <c r="N81" s="303"/>
      <c r="O81" s="303"/>
      <c r="P81" s="309" t="e">
        <f>SUM(P83:P187)</f>
        <v>#REF!</v>
      </c>
      <c r="Q81" s="303"/>
      <c r="R81" s="309" t="e">
        <f>SUM(R83:R187)</f>
        <v>#REF!</v>
      </c>
      <c r="S81" s="303"/>
      <c r="T81" s="310" t="e">
        <f>SUM(T83:T187)</f>
        <v>#REF!</v>
      </c>
      <c r="U81" s="303"/>
      <c r="V81" s="303"/>
    </row>
    <row r="82" spans="1:22" ht="27.6" customHeight="1">
      <c r="A82" s="303"/>
      <c r="B82" s="304"/>
      <c r="C82" s="303"/>
      <c r="D82" s="305"/>
      <c r="E82" s="306"/>
      <c r="F82" s="311" t="s">
        <v>1095</v>
      </c>
      <c r="G82" s="303"/>
      <c r="H82" s="303"/>
      <c r="I82" s="303"/>
      <c r="J82" s="307"/>
      <c r="K82" s="303"/>
      <c r="L82" s="304"/>
      <c r="M82" s="308"/>
      <c r="N82" s="303"/>
      <c r="O82" s="303"/>
      <c r="P82" s="309"/>
      <c r="Q82" s="303"/>
      <c r="R82" s="309"/>
      <c r="S82" s="303"/>
      <c r="T82" s="310"/>
      <c r="U82" s="303"/>
      <c r="V82" s="303"/>
    </row>
    <row r="83" spans="1:22" ht="27" customHeight="1">
      <c r="A83" s="258"/>
      <c r="B83" s="312"/>
      <c r="C83" s="313" t="s">
        <v>80</v>
      </c>
      <c r="D83" s="313" t="s">
        <v>137</v>
      </c>
      <c r="E83" s="314" t="s">
        <v>1096</v>
      </c>
      <c r="F83" s="315" t="s">
        <v>1097</v>
      </c>
      <c r="G83" s="316" t="s">
        <v>1098</v>
      </c>
      <c r="H83" s="317">
        <v>4</v>
      </c>
      <c r="I83" s="318"/>
      <c r="J83" s="319">
        <f>ROUND(I83*H83,2)</f>
        <v>0</v>
      </c>
      <c r="K83" s="320" t="s">
        <v>1</v>
      </c>
      <c r="L83" s="259"/>
      <c r="M83" s="321" t="s">
        <v>1</v>
      </c>
      <c r="N83" s="322" t="s">
        <v>37</v>
      </c>
      <c r="O83" s="323">
        <v>0</v>
      </c>
      <c r="P83" s="323">
        <f t="shared" ref="P83:P126" si="0">O83*H83</f>
        <v>0</v>
      </c>
      <c r="Q83" s="323">
        <v>0</v>
      </c>
      <c r="R83" s="323">
        <f t="shared" ref="R83:R126" si="1">Q83*H83</f>
        <v>0</v>
      </c>
      <c r="S83" s="323">
        <v>0</v>
      </c>
      <c r="T83" s="324">
        <f t="shared" ref="T83:T126" si="2">S83*H83</f>
        <v>0</v>
      </c>
      <c r="U83" s="258"/>
      <c r="V83" s="258"/>
    </row>
    <row r="84" spans="1:22" ht="222" customHeight="1">
      <c r="A84" s="258"/>
      <c r="B84" s="312"/>
      <c r="C84" s="313"/>
      <c r="D84" s="313"/>
      <c r="E84" s="314"/>
      <c r="F84" s="325" t="s">
        <v>1099</v>
      </c>
      <c r="G84" s="316"/>
      <c r="H84" s="317"/>
      <c r="I84" s="318"/>
      <c r="J84" s="319"/>
      <c r="K84" s="320"/>
      <c r="L84" s="259"/>
      <c r="M84" s="321"/>
      <c r="N84" s="322"/>
      <c r="O84" s="323"/>
      <c r="P84" s="323"/>
      <c r="Q84" s="323"/>
      <c r="R84" s="323"/>
      <c r="S84" s="323"/>
      <c r="T84" s="324"/>
      <c r="U84" s="258"/>
      <c r="V84" s="258"/>
    </row>
    <row r="85" spans="1:22">
      <c r="A85" s="258"/>
      <c r="B85" s="312"/>
      <c r="C85" s="313" t="s">
        <v>82</v>
      </c>
      <c r="D85" s="313" t="s">
        <v>137</v>
      </c>
      <c r="E85" s="314" t="s">
        <v>1100</v>
      </c>
      <c r="F85" s="326" t="s">
        <v>1101</v>
      </c>
      <c r="G85" s="316" t="s">
        <v>1102</v>
      </c>
      <c r="H85" s="317">
        <v>4</v>
      </c>
      <c r="I85" s="318"/>
      <c r="J85" s="319">
        <f t="shared" ref="J85:J145" si="3">ROUND(I85*H85,2)</f>
        <v>0</v>
      </c>
      <c r="K85" s="320" t="s">
        <v>1</v>
      </c>
      <c r="L85" s="259"/>
      <c r="M85" s="321" t="s">
        <v>1</v>
      </c>
      <c r="N85" s="322" t="s">
        <v>37</v>
      </c>
      <c r="O85" s="323">
        <v>0</v>
      </c>
      <c r="P85" s="323">
        <f t="shared" si="0"/>
        <v>0</v>
      </c>
      <c r="Q85" s="323">
        <v>0</v>
      </c>
      <c r="R85" s="323">
        <f t="shared" si="1"/>
        <v>0</v>
      </c>
      <c r="S85" s="323">
        <v>0</v>
      </c>
      <c r="T85" s="324">
        <f t="shared" si="2"/>
        <v>0</v>
      </c>
      <c r="U85" s="258"/>
      <c r="V85" s="258"/>
    </row>
    <row r="86" spans="1:22" ht="20.25" customHeight="1">
      <c r="A86" s="258"/>
      <c r="B86" s="312"/>
      <c r="C86" s="313"/>
      <c r="D86" s="313"/>
      <c r="E86" s="314"/>
      <c r="F86" s="325" t="s">
        <v>1103</v>
      </c>
      <c r="G86" s="316"/>
      <c r="H86" s="317"/>
      <c r="I86" s="318"/>
      <c r="J86" s="319"/>
      <c r="K86" s="320"/>
      <c r="L86" s="259"/>
      <c r="M86" s="321"/>
      <c r="N86" s="322"/>
      <c r="O86" s="323"/>
      <c r="P86" s="323"/>
      <c r="Q86" s="323"/>
      <c r="R86" s="323"/>
      <c r="S86" s="323"/>
      <c r="T86" s="324"/>
      <c r="U86" s="258"/>
      <c r="V86" s="258"/>
    </row>
    <row r="87" spans="1:22">
      <c r="A87" s="258"/>
      <c r="B87" s="312"/>
      <c r="C87" s="313" t="s">
        <v>159</v>
      </c>
      <c r="D87" s="313" t="s">
        <v>137</v>
      </c>
      <c r="E87" s="314" t="s">
        <v>1104</v>
      </c>
      <c r="F87" s="326" t="s">
        <v>1105</v>
      </c>
      <c r="G87" s="316" t="s">
        <v>1098</v>
      </c>
      <c r="H87" s="317">
        <v>4</v>
      </c>
      <c r="I87" s="318"/>
      <c r="J87" s="319">
        <f t="shared" si="3"/>
        <v>0</v>
      </c>
      <c r="K87" s="320" t="s">
        <v>1</v>
      </c>
      <c r="L87" s="259"/>
      <c r="M87" s="321" t="s">
        <v>1</v>
      </c>
      <c r="N87" s="322" t="s">
        <v>37</v>
      </c>
      <c r="O87" s="323">
        <v>0</v>
      </c>
      <c r="P87" s="323">
        <f t="shared" si="0"/>
        <v>0</v>
      </c>
      <c r="Q87" s="323">
        <v>0</v>
      </c>
      <c r="R87" s="323">
        <f t="shared" si="1"/>
        <v>0</v>
      </c>
      <c r="S87" s="323">
        <v>0</v>
      </c>
      <c r="T87" s="324">
        <f t="shared" si="2"/>
        <v>0</v>
      </c>
      <c r="U87" s="258"/>
      <c r="V87" s="258"/>
    </row>
    <row r="88" spans="1:22" ht="12.75" customHeight="1">
      <c r="A88" s="258"/>
      <c r="B88" s="312"/>
      <c r="C88" s="313"/>
      <c r="D88" s="313"/>
      <c r="E88" s="314"/>
      <c r="F88" s="327" t="s">
        <v>1106</v>
      </c>
      <c r="G88" s="316"/>
      <c r="H88" s="317"/>
      <c r="I88" s="318"/>
      <c r="J88" s="319"/>
      <c r="K88" s="320"/>
      <c r="L88" s="259"/>
      <c r="M88" s="321"/>
      <c r="N88" s="322"/>
      <c r="O88" s="323"/>
      <c r="P88" s="323"/>
      <c r="Q88" s="323"/>
      <c r="R88" s="323"/>
      <c r="S88" s="323"/>
      <c r="T88" s="324"/>
      <c r="U88" s="258"/>
      <c r="V88" s="258"/>
    </row>
    <row r="89" spans="1:22">
      <c r="A89" s="258"/>
      <c r="B89" s="312"/>
      <c r="C89" s="313" t="s">
        <v>141</v>
      </c>
      <c r="D89" s="313" t="s">
        <v>137</v>
      </c>
      <c r="E89" s="314" t="s">
        <v>1107</v>
      </c>
      <c r="F89" s="326" t="s">
        <v>1108</v>
      </c>
      <c r="G89" s="316" t="s">
        <v>360</v>
      </c>
      <c r="H89" s="317">
        <v>4</v>
      </c>
      <c r="I89" s="318"/>
      <c r="J89" s="319">
        <f t="shared" si="3"/>
        <v>0</v>
      </c>
      <c r="K89" s="320" t="s">
        <v>1</v>
      </c>
      <c r="L89" s="259"/>
      <c r="M89" s="321" t="s">
        <v>1</v>
      </c>
      <c r="N89" s="322" t="s">
        <v>37</v>
      </c>
      <c r="O89" s="323">
        <v>0</v>
      </c>
      <c r="P89" s="323" t="e">
        <f>O89*#REF!</f>
        <v>#REF!</v>
      </c>
      <c r="Q89" s="323">
        <v>0</v>
      </c>
      <c r="R89" s="323" t="e">
        <f>Q89*#REF!</f>
        <v>#REF!</v>
      </c>
      <c r="S89" s="323">
        <v>0</v>
      </c>
      <c r="T89" s="324" t="e">
        <f>S89*#REF!</f>
        <v>#REF!</v>
      </c>
      <c r="U89" s="258"/>
      <c r="V89" s="258"/>
    </row>
    <row r="90" spans="1:22" ht="87.75">
      <c r="A90" s="258"/>
      <c r="B90" s="312"/>
      <c r="C90" s="313"/>
      <c r="D90" s="313"/>
      <c r="E90" s="314"/>
      <c r="F90" s="325" t="s">
        <v>1109</v>
      </c>
      <c r="G90" s="316"/>
      <c r="H90" s="317"/>
      <c r="I90" s="318"/>
      <c r="J90" s="319"/>
      <c r="K90" s="320"/>
      <c r="L90" s="259"/>
      <c r="M90" s="321"/>
      <c r="N90" s="322"/>
      <c r="O90" s="323"/>
      <c r="P90" s="323"/>
      <c r="Q90" s="323"/>
      <c r="R90" s="323"/>
      <c r="S90" s="323"/>
      <c r="T90" s="324"/>
      <c r="U90" s="258"/>
      <c r="V90" s="258"/>
    </row>
    <row r="91" spans="1:22">
      <c r="A91" s="258"/>
      <c r="B91" s="312"/>
      <c r="C91" s="313" t="s">
        <v>170</v>
      </c>
      <c r="D91" s="313" t="s">
        <v>137</v>
      </c>
      <c r="E91" s="314" t="s">
        <v>1110</v>
      </c>
      <c r="F91" s="326" t="s">
        <v>1111</v>
      </c>
      <c r="G91" s="316" t="s">
        <v>360</v>
      </c>
      <c r="H91" s="317">
        <v>4</v>
      </c>
      <c r="I91" s="318"/>
      <c r="J91" s="319">
        <f t="shared" si="3"/>
        <v>0</v>
      </c>
      <c r="K91" s="320" t="s">
        <v>1</v>
      </c>
      <c r="L91" s="259"/>
      <c r="M91" s="321" t="s">
        <v>1</v>
      </c>
      <c r="N91" s="322" t="s">
        <v>37</v>
      </c>
      <c r="O91" s="323">
        <v>0</v>
      </c>
      <c r="P91" s="323" t="e">
        <f>O91*#REF!</f>
        <v>#REF!</v>
      </c>
      <c r="Q91" s="323">
        <v>0</v>
      </c>
      <c r="R91" s="323" t="e">
        <f>Q91*#REF!</f>
        <v>#REF!</v>
      </c>
      <c r="S91" s="323">
        <v>0</v>
      </c>
      <c r="T91" s="324" t="e">
        <f>S91*#REF!</f>
        <v>#REF!</v>
      </c>
      <c r="U91" s="258"/>
      <c r="V91" s="258"/>
    </row>
    <row r="92" spans="1:22" ht="78">
      <c r="A92" s="258"/>
      <c r="B92" s="312"/>
      <c r="C92" s="313"/>
      <c r="D92" s="313"/>
      <c r="E92" s="314"/>
      <c r="F92" s="328" t="s">
        <v>1112</v>
      </c>
      <c r="G92" s="316"/>
      <c r="H92" s="317"/>
      <c r="I92" s="318"/>
      <c r="J92" s="319"/>
      <c r="K92" s="320"/>
      <c r="L92" s="259"/>
      <c r="M92" s="321"/>
      <c r="N92" s="322"/>
      <c r="O92" s="323"/>
      <c r="P92" s="323"/>
      <c r="Q92" s="323"/>
      <c r="R92" s="323"/>
      <c r="S92" s="323"/>
      <c r="T92" s="324"/>
      <c r="U92" s="258"/>
      <c r="V92" s="258"/>
    </row>
    <row r="93" spans="1:22" ht="27" customHeight="1">
      <c r="A93" s="258"/>
      <c r="B93" s="312"/>
      <c r="C93" s="313" t="s">
        <v>175</v>
      </c>
      <c r="D93" s="313" t="s">
        <v>137</v>
      </c>
      <c r="E93" s="314" t="s">
        <v>1113</v>
      </c>
      <c r="F93" s="329" t="s">
        <v>1114</v>
      </c>
      <c r="G93" s="316" t="s">
        <v>360</v>
      </c>
      <c r="H93" s="317">
        <v>1</v>
      </c>
      <c r="I93" s="318"/>
      <c r="J93" s="319">
        <f t="shared" si="3"/>
        <v>0</v>
      </c>
      <c r="K93" s="320" t="s">
        <v>1</v>
      </c>
      <c r="L93" s="259"/>
      <c r="M93" s="321" t="s">
        <v>1</v>
      </c>
      <c r="N93" s="322" t="s">
        <v>37</v>
      </c>
      <c r="O93" s="323">
        <v>0</v>
      </c>
      <c r="P93" s="323">
        <f>O93*H91</f>
        <v>0</v>
      </c>
      <c r="Q93" s="323">
        <v>0</v>
      </c>
      <c r="R93" s="323">
        <f>Q93*H91</f>
        <v>0</v>
      </c>
      <c r="S93" s="323">
        <v>0</v>
      </c>
      <c r="T93" s="324">
        <f>S93*H91</f>
        <v>0</v>
      </c>
      <c r="U93" s="258"/>
      <c r="V93" s="258"/>
    </row>
    <row r="94" spans="1:22" ht="138.75" customHeight="1">
      <c r="A94" s="258"/>
      <c r="B94" s="312"/>
      <c r="C94" s="313"/>
      <c r="D94" s="313"/>
      <c r="E94" s="314"/>
      <c r="F94" s="325" t="s">
        <v>1115</v>
      </c>
      <c r="G94" s="316"/>
      <c r="H94" s="317"/>
      <c r="I94" s="318"/>
      <c r="J94" s="319"/>
      <c r="K94" s="320"/>
      <c r="L94" s="259"/>
      <c r="M94" s="321"/>
      <c r="N94" s="322"/>
      <c r="O94" s="323"/>
      <c r="P94" s="323"/>
      <c r="Q94" s="323"/>
      <c r="R94" s="323"/>
      <c r="S94" s="323"/>
      <c r="T94" s="324"/>
      <c r="U94" s="258"/>
      <c r="V94" s="258"/>
    </row>
    <row r="95" spans="1:22">
      <c r="A95" s="258"/>
      <c r="B95" s="312"/>
      <c r="C95" s="313" t="s">
        <v>224</v>
      </c>
      <c r="D95" s="313" t="s">
        <v>137</v>
      </c>
      <c r="E95" s="314" t="s">
        <v>1116</v>
      </c>
      <c r="F95" s="326" t="s">
        <v>1117</v>
      </c>
      <c r="G95" s="316" t="s">
        <v>360</v>
      </c>
      <c r="H95" s="317">
        <v>1</v>
      </c>
      <c r="I95" s="318"/>
      <c r="J95" s="319">
        <f t="shared" si="3"/>
        <v>0</v>
      </c>
      <c r="K95" s="320" t="s">
        <v>1</v>
      </c>
      <c r="L95" s="259"/>
      <c r="M95" s="321" t="s">
        <v>1</v>
      </c>
      <c r="N95" s="322" t="s">
        <v>37</v>
      </c>
      <c r="O95" s="323">
        <v>0</v>
      </c>
      <c r="P95" s="323">
        <f t="shared" si="0"/>
        <v>0</v>
      </c>
      <c r="Q95" s="323">
        <v>0</v>
      </c>
      <c r="R95" s="323">
        <f t="shared" si="1"/>
        <v>0</v>
      </c>
      <c r="S95" s="323">
        <v>0</v>
      </c>
      <c r="T95" s="324">
        <f t="shared" si="2"/>
        <v>0</v>
      </c>
      <c r="U95" s="258"/>
      <c r="V95" s="258"/>
    </row>
    <row r="96" spans="1:22" ht="29.25">
      <c r="A96" s="258"/>
      <c r="B96" s="312"/>
      <c r="C96" s="313"/>
      <c r="D96" s="313"/>
      <c r="E96" s="314"/>
      <c r="F96" s="330" t="s">
        <v>1118</v>
      </c>
      <c r="G96" s="316"/>
      <c r="H96" s="317"/>
      <c r="I96" s="318"/>
      <c r="J96" s="319"/>
      <c r="K96" s="320"/>
      <c r="L96" s="259"/>
      <c r="M96" s="321"/>
      <c r="N96" s="322"/>
      <c r="O96" s="323"/>
      <c r="P96" s="323"/>
      <c r="Q96" s="323"/>
      <c r="R96" s="323"/>
      <c r="S96" s="323"/>
      <c r="T96" s="324"/>
      <c r="U96" s="258"/>
      <c r="V96" s="258"/>
    </row>
    <row r="97" spans="1:22">
      <c r="A97" s="258"/>
      <c r="B97" s="312"/>
      <c r="C97" s="313" t="s">
        <v>149</v>
      </c>
      <c r="D97" s="313" t="s">
        <v>137</v>
      </c>
      <c r="E97" s="314" t="s">
        <v>1119</v>
      </c>
      <c r="F97" s="326" t="s">
        <v>1120</v>
      </c>
      <c r="G97" s="316" t="s">
        <v>360</v>
      </c>
      <c r="H97" s="317">
        <v>1</v>
      </c>
      <c r="I97" s="318"/>
      <c r="J97" s="319">
        <f t="shared" si="3"/>
        <v>0</v>
      </c>
      <c r="K97" s="320" t="s">
        <v>1</v>
      </c>
      <c r="L97" s="259"/>
      <c r="M97" s="321" t="s">
        <v>1</v>
      </c>
      <c r="N97" s="322" t="s">
        <v>37</v>
      </c>
      <c r="O97" s="323">
        <v>0</v>
      </c>
      <c r="P97" s="323">
        <f t="shared" si="0"/>
        <v>0</v>
      </c>
      <c r="Q97" s="323">
        <v>0</v>
      </c>
      <c r="R97" s="323">
        <f t="shared" si="1"/>
        <v>0</v>
      </c>
      <c r="S97" s="323">
        <v>0</v>
      </c>
      <c r="T97" s="324">
        <f t="shared" si="2"/>
        <v>0</v>
      </c>
      <c r="U97" s="258"/>
      <c r="V97" s="258"/>
    </row>
    <row r="98" spans="1:22" ht="78">
      <c r="A98" s="258"/>
      <c r="B98" s="312"/>
      <c r="C98" s="313"/>
      <c r="D98" s="313"/>
      <c r="E98" s="314"/>
      <c r="F98" s="327" t="s">
        <v>1121</v>
      </c>
      <c r="G98" s="316"/>
      <c r="H98" s="317"/>
      <c r="I98" s="318"/>
      <c r="J98" s="319"/>
      <c r="K98" s="320"/>
      <c r="L98" s="259"/>
      <c r="M98" s="321"/>
      <c r="N98" s="322"/>
      <c r="O98" s="323"/>
      <c r="P98" s="323"/>
      <c r="Q98" s="323"/>
      <c r="R98" s="323"/>
      <c r="S98" s="323"/>
      <c r="T98" s="324"/>
      <c r="U98" s="258"/>
      <c r="V98" s="258"/>
    </row>
    <row r="99" spans="1:22">
      <c r="A99" s="258"/>
      <c r="B99" s="312"/>
      <c r="C99" s="313" t="s">
        <v>234</v>
      </c>
      <c r="D99" s="313" t="s">
        <v>137</v>
      </c>
      <c r="E99" s="314" t="s">
        <v>1122</v>
      </c>
      <c r="F99" s="326" t="s">
        <v>1123</v>
      </c>
      <c r="G99" s="316" t="s">
        <v>360</v>
      </c>
      <c r="H99" s="317">
        <v>1</v>
      </c>
      <c r="I99" s="318"/>
      <c r="J99" s="319">
        <f t="shared" si="3"/>
        <v>0</v>
      </c>
      <c r="K99" s="320" t="s">
        <v>1</v>
      </c>
      <c r="L99" s="259"/>
      <c r="M99" s="321" t="s">
        <v>1</v>
      </c>
      <c r="N99" s="322" t="s">
        <v>37</v>
      </c>
      <c r="O99" s="323">
        <v>0</v>
      </c>
      <c r="P99" s="323">
        <f t="shared" si="0"/>
        <v>0</v>
      </c>
      <c r="Q99" s="323">
        <v>0</v>
      </c>
      <c r="R99" s="323">
        <f t="shared" si="1"/>
        <v>0</v>
      </c>
      <c r="S99" s="323">
        <v>0</v>
      </c>
      <c r="T99" s="324">
        <f t="shared" si="2"/>
        <v>0</v>
      </c>
      <c r="U99" s="258"/>
      <c r="V99" s="258"/>
    </row>
    <row r="100" spans="1:22" ht="39">
      <c r="A100" s="258"/>
      <c r="B100" s="312"/>
      <c r="C100" s="313"/>
      <c r="D100" s="313"/>
      <c r="E100" s="314"/>
      <c r="F100" s="327" t="s">
        <v>1124</v>
      </c>
      <c r="G100" s="316"/>
      <c r="H100" s="317"/>
      <c r="I100" s="318"/>
      <c r="J100" s="319"/>
      <c r="K100" s="320"/>
      <c r="L100" s="259"/>
      <c r="M100" s="321"/>
      <c r="N100" s="322"/>
      <c r="O100" s="323"/>
      <c r="P100" s="323"/>
      <c r="Q100" s="323"/>
      <c r="R100" s="323"/>
      <c r="S100" s="323"/>
      <c r="T100" s="324"/>
      <c r="U100" s="258"/>
      <c r="V100" s="258"/>
    </row>
    <row r="101" spans="1:22" ht="22.5">
      <c r="A101" s="258"/>
      <c r="B101" s="312"/>
      <c r="C101" s="313" t="s">
        <v>238</v>
      </c>
      <c r="D101" s="313" t="s">
        <v>137</v>
      </c>
      <c r="E101" s="314" t="s">
        <v>1125</v>
      </c>
      <c r="F101" s="326" t="s">
        <v>1126</v>
      </c>
      <c r="G101" s="316" t="s">
        <v>360</v>
      </c>
      <c r="H101" s="317">
        <v>1</v>
      </c>
      <c r="I101" s="318"/>
      <c r="J101" s="319">
        <f t="shared" si="3"/>
        <v>0</v>
      </c>
      <c r="K101" s="320" t="s">
        <v>1</v>
      </c>
      <c r="L101" s="259"/>
      <c r="M101" s="321" t="s">
        <v>1</v>
      </c>
      <c r="N101" s="322" t="s">
        <v>37</v>
      </c>
      <c r="O101" s="323">
        <v>0</v>
      </c>
      <c r="P101" s="323">
        <f t="shared" si="0"/>
        <v>0</v>
      </c>
      <c r="Q101" s="323">
        <v>0</v>
      </c>
      <c r="R101" s="323">
        <f t="shared" si="1"/>
        <v>0</v>
      </c>
      <c r="S101" s="323">
        <v>0</v>
      </c>
      <c r="T101" s="324">
        <f t="shared" si="2"/>
        <v>0</v>
      </c>
      <c r="U101" s="258"/>
      <c r="V101" s="258"/>
    </row>
    <row r="102" spans="1:22" ht="39">
      <c r="A102" s="258"/>
      <c r="B102" s="312"/>
      <c r="C102" s="313"/>
      <c r="D102" s="313"/>
      <c r="E102" s="314"/>
      <c r="F102" s="327" t="s">
        <v>1127</v>
      </c>
      <c r="G102" s="316"/>
      <c r="H102" s="317"/>
      <c r="I102" s="318"/>
      <c r="J102" s="319"/>
      <c r="K102" s="320"/>
      <c r="L102" s="259"/>
      <c r="M102" s="321"/>
      <c r="N102" s="322"/>
      <c r="O102" s="323"/>
      <c r="P102" s="323"/>
      <c r="Q102" s="323"/>
      <c r="R102" s="323"/>
      <c r="S102" s="323"/>
      <c r="T102" s="324"/>
      <c r="U102" s="258"/>
      <c r="V102" s="258"/>
    </row>
    <row r="103" spans="1:22" ht="22.5">
      <c r="A103" s="258"/>
      <c r="B103" s="312"/>
      <c r="C103" s="313" t="s">
        <v>243</v>
      </c>
      <c r="D103" s="313" t="s">
        <v>137</v>
      </c>
      <c r="E103" s="314" t="s">
        <v>1128</v>
      </c>
      <c r="F103" s="326" t="s">
        <v>1129</v>
      </c>
      <c r="G103" s="316" t="s">
        <v>360</v>
      </c>
      <c r="H103" s="317">
        <v>1</v>
      </c>
      <c r="I103" s="318"/>
      <c r="J103" s="319">
        <f t="shared" si="3"/>
        <v>0</v>
      </c>
      <c r="K103" s="320" t="s">
        <v>1</v>
      </c>
      <c r="L103" s="259"/>
      <c r="M103" s="321" t="s">
        <v>1</v>
      </c>
      <c r="N103" s="322" t="s">
        <v>37</v>
      </c>
      <c r="O103" s="323">
        <v>0</v>
      </c>
      <c r="P103" s="323">
        <f t="shared" si="0"/>
        <v>0</v>
      </c>
      <c r="Q103" s="323">
        <v>0</v>
      </c>
      <c r="R103" s="323">
        <f t="shared" si="1"/>
        <v>0</v>
      </c>
      <c r="S103" s="323">
        <v>0</v>
      </c>
      <c r="T103" s="324">
        <f t="shared" si="2"/>
        <v>0</v>
      </c>
      <c r="U103" s="258"/>
      <c r="V103" s="258"/>
    </row>
    <row r="104" spans="1:22" ht="39">
      <c r="A104" s="258"/>
      <c r="B104" s="312"/>
      <c r="C104" s="313"/>
      <c r="D104" s="313"/>
      <c r="E104" s="314"/>
      <c r="F104" s="327" t="s">
        <v>1130</v>
      </c>
      <c r="G104" s="316"/>
      <c r="H104" s="317"/>
      <c r="I104" s="318"/>
      <c r="J104" s="319"/>
      <c r="K104" s="320"/>
      <c r="L104" s="259"/>
      <c r="M104" s="321"/>
      <c r="N104" s="322"/>
      <c r="O104" s="323"/>
      <c r="P104" s="323"/>
      <c r="Q104" s="323"/>
      <c r="R104" s="323"/>
      <c r="S104" s="323"/>
      <c r="T104" s="324"/>
      <c r="U104" s="258"/>
      <c r="V104" s="258"/>
    </row>
    <row r="105" spans="1:22">
      <c r="A105" s="258"/>
      <c r="B105" s="312"/>
      <c r="C105" s="313"/>
      <c r="D105" s="313"/>
      <c r="E105" s="314"/>
      <c r="F105" s="311" t="s">
        <v>1131</v>
      </c>
      <c r="G105" s="316"/>
      <c r="H105" s="317"/>
      <c r="I105" s="318"/>
      <c r="J105" s="319"/>
      <c r="K105" s="320"/>
      <c r="L105" s="259"/>
      <c r="M105" s="321"/>
      <c r="N105" s="322"/>
      <c r="O105" s="323"/>
      <c r="P105" s="323"/>
      <c r="Q105" s="323"/>
      <c r="R105" s="323"/>
      <c r="S105" s="323"/>
      <c r="T105" s="324"/>
      <c r="U105" s="258"/>
      <c r="V105" s="258"/>
    </row>
    <row r="106" spans="1:22">
      <c r="A106" s="258"/>
      <c r="B106" s="312"/>
      <c r="C106" s="313" t="s">
        <v>249</v>
      </c>
      <c r="D106" s="313" t="s">
        <v>137</v>
      </c>
      <c r="E106" s="314" t="s">
        <v>1132</v>
      </c>
      <c r="F106" s="326" t="s">
        <v>1133</v>
      </c>
      <c r="G106" s="316" t="s">
        <v>1098</v>
      </c>
      <c r="H106" s="317">
        <v>1</v>
      </c>
      <c r="I106" s="318"/>
      <c r="J106" s="319">
        <f t="shared" si="3"/>
        <v>0</v>
      </c>
      <c r="K106" s="320" t="s">
        <v>1</v>
      </c>
      <c r="L106" s="259"/>
      <c r="M106" s="321" t="s">
        <v>1</v>
      </c>
      <c r="N106" s="322" t="s">
        <v>37</v>
      </c>
      <c r="O106" s="323">
        <v>0</v>
      </c>
      <c r="P106" s="323">
        <f t="shared" si="0"/>
        <v>0</v>
      </c>
      <c r="Q106" s="323">
        <v>0</v>
      </c>
      <c r="R106" s="323">
        <f t="shared" si="1"/>
        <v>0</v>
      </c>
      <c r="S106" s="323">
        <v>0</v>
      </c>
      <c r="T106" s="324">
        <f t="shared" si="2"/>
        <v>0</v>
      </c>
      <c r="U106" s="258"/>
      <c r="V106" s="258"/>
    </row>
    <row r="107" spans="1:22" ht="175.5">
      <c r="A107" s="258"/>
      <c r="B107" s="312"/>
      <c r="C107" s="313"/>
      <c r="D107" s="313"/>
      <c r="E107" s="314"/>
      <c r="F107" s="327" t="s">
        <v>1134</v>
      </c>
      <c r="G107" s="316"/>
      <c r="H107" s="317"/>
      <c r="I107" s="318"/>
      <c r="J107" s="319"/>
      <c r="K107" s="320"/>
      <c r="L107" s="259"/>
      <c r="M107" s="321"/>
      <c r="N107" s="322"/>
      <c r="O107" s="323"/>
      <c r="P107" s="323"/>
      <c r="Q107" s="323"/>
      <c r="R107" s="323"/>
      <c r="S107" s="323"/>
      <c r="T107" s="324"/>
      <c r="U107" s="258"/>
      <c r="V107" s="258"/>
    </row>
    <row r="108" spans="1:22">
      <c r="A108" s="258"/>
      <c r="B108" s="312"/>
      <c r="C108" s="313" t="s">
        <v>254</v>
      </c>
      <c r="D108" s="313" t="s">
        <v>137</v>
      </c>
      <c r="E108" s="314" t="s">
        <v>1135</v>
      </c>
      <c r="F108" s="326" t="s">
        <v>1136</v>
      </c>
      <c r="G108" s="316" t="s">
        <v>360</v>
      </c>
      <c r="H108" s="317">
        <v>1</v>
      </c>
      <c r="I108" s="318"/>
      <c r="J108" s="319">
        <f t="shared" si="3"/>
        <v>0</v>
      </c>
      <c r="K108" s="320" t="s">
        <v>1</v>
      </c>
      <c r="L108" s="259"/>
      <c r="M108" s="321" t="s">
        <v>1</v>
      </c>
      <c r="N108" s="322" t="s">
        <v>37</v>
      </c>
      <c r="O108" s="323">
        <v>0</v>
      </c>
      <c r="P108" s="323">
        <f t="shared" si="0"/>
        <v>0</v>
      </c>
      <c r="Q108" s="323">
        <v>0</v>
      </c>
      <c r="R108" s="323">
        <f t="shared" si="1"/>
        <v>0</v>
      </c>
      <c r="S108" s="323">
        <v>0</v>
      </c>
      <c r="T108" s="324">
        <f t="shared" si="2"/>
        <v>0</v>
      </c>
      <c r="U108" s="258"/>
      <c r="V108" s="258"/>
    </row>
    <row r="109" spans="1:22" ht="162" customHeight="1">
      <c r="A109" s="258"/>
      <c r="B109" s="312"/>
      <c r="C109" s="313"/>
      <c r="D109" s="313"/>
      <c r="E109" s="314"/>
      <c r="F109" s="327" t="s">
        <v>1137</v>
      </c>
      <c r="G109" s="316"/>
      <c r="H109" s="317"/>
      <c r="I109" s="318"/>
      <c r="J109" s="319"/>
      <c r="K109" s="320"/>
      <c r="L109" s="259"/>
      <c r="M109" s="321"/>
      <c r="N109" s="322"/>
      <c r="O109" s="323"/>
      <c r="P109" s="323"/>
      <c r="Q109" s="323"/>
      <c r="R109" s="323"/>
      <c r="S109" s="323"/>
      <c r="T109" s="324"/>
      <c r="U109" s="258"/>
      <c r="V109" s="258"/>
    </row>
    <row r="110" spans="1:22">
      <c r="A110" s="258"/>
      <c r="B110" s="312"/>
      <c r="C110" s="313" t="s">
        <v>8</v>
      </c>
      <c r="D110" s="313" t="s">
        <v>137</v>
      </c>
      <c r="E110" s="314" t="s">
        <v>1138</v>
      </c>
      <c r="F110" s="326" t="s">
        <v>1139</v>
      </c>
      <c r="G110" s="316" t="s">
        <v>1098</v>
      </c>
      <c r="H110" s="317">
        <v>3</v>
      </c>
      <c r="I110" s="318"/>
      <c r="J110" s="319">
        <f t="shared" si="3"/>
        <v>0</v>
      </c>
      <c r="K110" s="320" t="s">
        <v>1</v>
      </c>
      <c r="L110" s="259"/>
      <c r="M110" s="321" t="s">
        <v>1</v>
      </c>
      <c r="N110" s="322" t="s">
        <v>37</v>
      </c>
      <c r="O110" s="323">
        <v>0</v>
      </c>
      <c r="P110" s="323">
        <f t="shared" si="0"/>
        <v>0</v>
      </c>
      <c r="Q110" s="323">
        <v>0</v>
      </c>
      <c r="R110" s="323">
        <f t="shared" si="1"/>
        <v>0</v>
      </c>
      <c r="S110" s="323">
        <v>0</v>
      </c>
      <c r="T110" s="324">
        <f t="shared" si="2"/>
        <v>0</v>
      </c>
      <c r="U110" s="258"/>
      <c r="V110" s="258"/>
    </row>
    <row r="111" spans="1:22">
      <c r="A111" s="258"/>
      <c r="B111" s="312"/>
      <c r="C111" s="313"/>
      <c r="D111" s="313"/>
      <c r="E111" s="314"/>
      <c r="F111" s="327" t="s">
        <v>1106</v>
      </c>
      <c r="G111" s="316"/>
      <c r="H111" s="317"/>
      <c r="I111" s="318"/>
      <c r="J111" s="319"/>
      <c r="K111" s="320"/>
      <c r="L111" s="259"/>
      <c r="M111" s="321"/>
      <c r="N111" s="322"/>
      <c r="O111" s="323"/>
      <c r="P111" s="323"/>
      <c r="Q111" s="323"/>
      <c r="R111" s="323"/>
      <c r="S111" s="323"/>
      <c r="T111" s="324"/>
      <c r="U111" s="258"/>
      <c r="V111" s="258"/>
    </row>
    <row r="112" spans="1:22">
      <c r="A112" s="258"/>
      <c r="B112" s="312"/>
      <c r="C112" s="313" t="s">
        <v>265</v>
      </c>
      <c r="D112" s="313" t="s">
        <v>137</v>
      </c>
      <c r="E112" s="314" t="s">
        <v>1140</v>
      </c>
      <c r="F112" s="331" t="s">
        <v>1105</v>
      </c>
      <c r="G112" s="316" t="s">
        <v>1098</v>
      </c>
      <c r="H112" s="317">
        <v>1</v>
      </c>
      <c r="I112" s="318"/>
      <c r="J112" s="319">
        <f t="shared" si="3"/>
        <v>0</v>
      </c>
      <c r="K112" s="320" t="s">
        <v>1</v>
      </c>
      <c r="L112" s="259"/>
      <c r="M112" s="321" t="s">
        <v>1</v>
      </c>
      <c r="N112" s="322" t="s">
        <v>37</v>
      </c>
      <c r="O112" s="323">
        <v>0</v>
      </c>
      <c r="P112" s="323">
        <f t="shared" si="0"/>
        <v>0</v>
      </c>
      <c r="Q112" s="323">
        <v>0</v>
      </c>
      <c r="R112" s="323">
        <f t="shared" si="1"/>
        <v>0</v>
      </c>
      <c r="S112" s="323">
        <v>0</v>
      </c>
      <c r="T112" s="324">
        <f t="shared" si="2"/>
        <v>0</v>
      </c>
      <c r="U112" s="258"/>
      <c r="V112" s="258"/>
    </row>
    <row r="113" spans="1:22">
      <c r="A113" s="258"/>
      <c r="B113" s="312"/>
      <c r="C113" s="313"/>
      <c r="D113" s="313"/>
      <c r="E113" s="314"/>
      <c r="F113" s="332" t="s">
        <v>1106</v>
      </c>
      <c r="G113" s="316"/>
      <c r="H113" s="317"/>
      <c r="I113" s="318"/>
      <c r="J113" s="319"/>
      <c r="K113" s="320"/>
      <c r="L113" s="259"/>
      <c r="M113" s="321"/>
      <c r="N113" s="322"/>
      <c r="O113" s="323"/>
      <c r="P113" s="323"/>
      <c r="Q113" s="323"/>
      <c r="R113" s="323"/>
      <c r="S113" s="323"/>
      <c r="T113" s="324"/>
      <c r="U113" s="258"/>
      <c r="V113" s="258"/>
    </row>
    <row r="114" spans="1:22">
      <c r="A114" s="258"/>
      <c r="B114" s="312"/>
      <c r="C114" s="313" t="s">
        <v>269</v>
      </c>
      <c r="D114" s="313" t="s">
        <v>137</v>
      </c>
      <c r="E114" s="314" t="s">
        <v>1141</v>
      </c>
      <c r="F114" s="326" t="s">
        <v>1142</v>
      </c>
      <c r="G114" s="316" t="s">
        <v>360</v>
      </c>
      <c r="H114" s="317">
        <v>1</v>
      </c>
      <c r="I114" s="318"/>
      <c r="J114" s="319">
        <f t="shared" si="3"/>
        <v>0</v>
      </c>
      <c r="K114" s="320" t="s">
        <v>1</v>
      </c>
      <c r="L114" s="259"/>
      <c r="M114" s="321" t="s">
        <v>1</v>
      </c>
      <c r="N114" s="322" t="s">
        <v>37</v>
      </c>
      <c r="O114" s="323">
        <v>0</v>
      </c>
      <c r="P114" s="323">
        <f t="shared" si="0"/>
        <v>0</v>
      </c>
      <c r="Q114" s="323">
        <v>0</v>
      </c>
      <c r="R114" s="323">
        <f t="shared" si="1"/>
        <v>0</v>
      </c>
      <c r="S114" s="323">
        <v>0</v>
      </c>
      <c r="T114" s="324">
        <f t="shared" si="2"/>
        <v>0</v>
      </c>
      <c r="U114" s="258"/>
      <c r="V114" s="258"/>
    </row>
    <row r="115" spans="1:22" ht="204.75">
      <c r="A115" s="258"/>
      <c r="B115" s="312"/>
      <c r="C115" s="313"/>
      <c r="D115" s="313"/>
      <c r="E115" s="314"/>
      <c r="F115" s="327" t="s">
        <v>1143</v>
      </c>
      <c r="G115" s="316"/>
      <c r="H115" s="317"/>
      <c r="I115" s="318"/>
      <c r="J115" s="319"/>
      <c r="K115" s="320"/>
      <c r="L115" s="259"/>
      <c r="M115" s="321"/>
      <c r="N115" s="322"/>
      <c r="O115" s="323"/>
      <c r="P115" s="323"/>
      <c r="Q115" s="323"/>
      <c r="R115" s="323"/>
      <c r="S115" s="323"/>
      <c r="T115" s="324"/>
      <c r="U115" s="258"/>
      <c r="V115" s="258"/>
    </row>
    <row r="116" spans="1:22">
      <c r="A116" s="258"/>
      <c r="B116" s="312"/>
      <c r="C116" s="313" t="s">
        <v>276</v>
      </c>
      <c r="D116" s="313" t="s">
        <v>137</v>
      </c>
      <c r="E116" s="314" t="s">
        <v>1144</v>
      </c>
      <c r="F116" s="326" t="s">
        <v>1145</v>
      </c>
      <c r="G116" s="316" t="s">
        <v>360</v>
      </c>
      <c r="H116" s="317">
        <v>1</v>
      </c>
      <c r="I116" s="318"/>
      <c r="J116" s="319">
        <f t="shared" si="3"/>
        <v>0</v>
      </c>
      <c r="K116" s="320" t="s">
        <v>1</v>
      </c>
      <c r="L116" s="259"/>
      <c r="M116" s="321" t="s">
        <v>1</v>
      </c>
      <c r="N116" s="322" t="s">
        <v>37</v>
      </c>
      <c r="O116" s="323">
        <v>0</v>
      </c>
      <c r="P116" s="323">
        <f t="shared" si="0"/>
        <v>0</v>
      </c>
      <c r="Q116" s="323">
        <v>0</v>
      </c>
      <c r="R116" s="323">
        <f t="shared" si="1"/>
        <v>0</v>
      </c>
      <c r="S116" s="323">
        <v>0</v>
      </c>
      <c r="T116" s="324">
        <f t="shared" si="2"/>
        <v>0</v>
      </c>
      <c r="U116" s="258"/>
      <c r="V116" s="258"/>
    </row>
    <row r="117" spans="1:22" ht="107.25">
      <c r="A117" s="258"/>
      <c r="B117" s="312"/>
      <c r="C117" s="313"/>
      <c r="D117" s="313"/>
      <c r="E117" s="314"/>
      <c r="F117" s="327" t="s">
        <v>1146</v>
      </c>
      <c r="G117" s="316"/>
      <c r="H117" s="317"/>
      <c r="I117" s="318"/>
      <c r="J117" s="319"/>
      <c r="K117" s="320"/>
      <c r="L117" s="259"/>
      <c r="M117" s="321"/>
      <c r="N117" s="322"/>
      <c r="O117" s="323"/>
      <c r="P117" s="323"/>
      <c r="Q117" s="323"/>
      <c r="R117" s="323"/>
      <c r="S117" s="323"/>
      <c r="T117" s="324"/>
      <c r="U117" s="258"/>
      <c r="V117" s="258"/>
    </row>
    <row r="118" spans="1:22">
      <c r="A118" s="258"/>
      <c r="B118" s="312"/>
      <c r="C118" s="313" t="s">
        <v>282</v>
      </c>
      <c r="D118" s="313" t="s">
        <v>137</v>
      </c>
      <c r="E118" s="314" t="s">
        <v>1147</v>
      </c>
      <c r="F118" s="326" t="s">
        <v>1148</v>
      </c>
      <c r="G118" s="316" t="s">
        <v>360</v>
      </c>
      <c r="H118" s="317">
        <v>1</v>
      </c>
      <c r="I118" s="318"/>
      <c r="J118" s="319">
        <f t="shared" si="3"/>
        <v>0</v>
      </c>
      <c r="K118" s="320" t="s">
        <v>1</v>
      </c>
      <c r="L118" s="259"/>
      <c r="M118" s="321" t="s">
        <v>1</v>
      </c>
      <c r="N118" s="322" t="s">
        <v>37</v>
      </c>
      <c r="O118" s="323">
        <v>0</v>
      </c>
      <c r="P118" s="323">
        <f t="shared" si="0"/>
        <v>0</v>
      </c>
      <c r="Q118" s="323">
        <v>0</v>
      </c>
      <c r="R118" s="323">
        <f t="shared" si="1"/>
        <v>0</v>
      </c>
      <c r="S118" s="323">
        <v>0</v>
      </c>
      <c r="T118" s="324">
        <f t="shared" si="2"/>
        <v>0</v>
      </c>
      <c r="U118" s="258"/>
      <c r="V118" s="258"/>
    </row>
    <row r="119" spans="1:22" ht="39">
      <c r="A119" s="258"/>
      <c r="B119" s="312"/>
      <c r="C119" s="313"/>
      <c r="D119" s="313"/>
      <c r="E119" s="314"/>
      <c r="F119" s="327" t="s">
        <v>1149</v>
      </c>
      <c r="G119" s="316"/>
      <c r="H119" s="317"/>
      <c r="I119" s="318"/>
      <c r="J119" s="319"/>
      <c r="K119" s="320"/>
      <c r="L119" s="259"/>
      <c r="M119" s="321"/>
      <c r="N119" s="322"/>
      <c r="O119" s="323"/>
      <c r="P119" s="323"/>
      <c r="Q119" s="323"/>
      <c r="R119" s="323"/>
      <c r="S119" s="323"/>
      <c r="T119" s="324"/>
      <c r="U119" s="258"/>
      <c r="V119" s="258"/>
    </row>
    <row r="120" spans="1:22">
      <c r="A120" s="258"/>
      <c r="B120" s="312"/>
      <c r="C120" s="313" t="s">
        <v>287</v>
      </c>
      <c r="D120" s="313" t="s">
        <v>137</v>
      </c>
      <c r="E120" s="314" t="s">
        <v>1150</v>
      </c>
      <c r="F120" s="326" t="s">
        <v>1151</v>
      </c>
      <c r="G120" s="316"/>
      <c r="H120" s="317"/>
      <c r="I120" s="318"/>
      <c r="J120" s="319">
        <f t="shared" si="3"/>
        <v>0</v>
      </c>
      <c r="K120" s="320" t="s">
        <v>1</v>
      </c>
      <c r="L120" s="259"/>
      <c r="M120" s="321" t="s">
        <v>1</v>
      </c>
      <c r="N120" s="322" t="s">
        <v>37</v>
      </c>
      <c r="O120" s="323">
        <v>0</v>
      </c>
      <c r="P120" s="323">
        <f t="shared" si="0"/>
        <v>0</v>
      </c>
      <c r="Q120" s="323">
        <v>0</v>
      </c>
      <c r="R120" s="323">
        <f t="shared" si="1"/>
        <v>0</v>
      </c>
      <c r="S120" s="323">
        <v>0</v>
      </c>
      <c r="T120" s="324">
        <f t="shared" si="2"/>
        <v>0</v>
      </c>
      <c r="U120" s="258"/>
      <c r="V120" s="258"/>
    </row>
    <row r="121" spans="1:22">
      <c r="A121" s="258"/>
      <c r="B121" s="312"/>
      <c r="C121" s="313" t="s">
        <v>7</v>
      </c>
      <c r="D121" s="313" t="s">
        <v>137</v>
      </c>
      <c r="E121" s="314" t="s">
        <v>1152</v>
      </c>
      <c r="F121" s="326" t="s">
        <v>1151</v>
      </c>
      <c r="G121" s="316"/>
      <c r="H121" s="317"/>
      <c r="I121" s="318"/>
      <c r="J121" s="319">
        <f t="shared" si="3"/>
        <v>0</v>
      </c>
      <c r="K121" s="320" t="s">
        <v>1</v>
      </c>
      <c r="L121" s="259"/>
      <c r="M121" s="321" t="s">
        <v>1</v>
      </c>
      <c r="N121" s="322" t="s">
        <v>37</v>
      </c>
      <c r="O121" s="323">
        <v>0</v>
      </c>
      <c r="P121" s="323">
        <f t="shared" si="0"/>
        <v>0</v>
      </c>
      <c r="Q121" s="323">
        <v>0</v>
      </c>
      <c r="R121" s="323">
        <f t="shared" si="1"/>
        <v>0</v>
      </c>
      <c r="S121" s="323">
        <v>0</v>
      </c>
      <c r="T121" s="324">
        <f t="shared" si="2"/>
        <v>0</v>
      </c>
      <c r="U121" s="258"/>
      <c r="V121" s="258"/>
    </row>
    <row r="122" spans="1:22" ht="22.5">
      <c r="A122" s="258"/>
      <c r="B122" s="312"/>
      <c r="C122" s="313" t="s">
        <v>306</v>
      </c>
      <c r="D122" s="313" t="s">
        <v>137</v>
      </c>
      <c r="E122" s="314" t="s">
        <v>1153</v>
      </c>
      <c r="F122" s="326" t="s">
        <v>1154</v>
      </c>
      <c r="G122" s="316" t="s">
        <v>1098</v>
      </c>
      <c r="H122" s="317">
        <v>3</v>
      </c>
      <c r="I122" s="318"/>
      <c r="J122" s="319">
        <f t="shared" si="3"/>
        <v>0</v>
      </c>
      <c r="K122" s="320" t="s">
        <v>1</v>
      </c>
      <c r="L122" s="259"/>
      <c r="M122" s="321" t="s">
        <v>1</v>
      </c>
      <c r="N122" s="322" t="s">
        <v>37</v>
      </c>
      <c r="O122" s="323">
        <v>0</v>
      </c>
      <c r="P122" s="323">
        <f t="shared" si="0"/>
        <v>0</v>
      </c>
      <c r="Q122" s="323">
        <v>0</v>
      </c>
      <c r="R122" s="323">
        <f t="shared" si="1"/>
        <v>0</v>
      </c>
      <c r="S122" s="323">
        <v>0</v>
      </c>
      <c r="T122" s="324">
        <f t="shared" si="2"/>
        <v>0</v>
      </c>
      <c r="U122" s="258"/>
      <c r="V122" s="258"/>
    </row>
    <row r="123" spans="1:22" ht="48.75">
      <c r="A123" s="258"/>
      <c r="B123" s="312"/>
      <c r="C123" s="313"/>
      <c r="D123" s="313"/>
      <c r="E123" s="314"/>
      <c r="F123" s="327" t="s">
        <v>1155</v>
      </c>
      <c r="G123" s="316"/>
      <c r="H123" s="317"/>
      <c r="I123" s="318"/>
      <c r="J123" s="319"/>
      <c r="K123" s="320"/>
      <c r="L123" s="259"/>
      <c r="M123" s="321"/>
      <c r="N123" s="322"/>
      <c r="O123" s="323"/>
      <c r="P123" s="323"/>
      <c r="Q123" s="323"/>
      <c r="R123" s="323"/>
      <c r="S123" s="323"/>
      <c r="T123" s="324"/>
      <c r="U123" s="258"/>
      <c r="V123" s="258"/>
    </row>
    <row r="124" spans="1:22">
      <c r="A124" s="258"/>
      <c r="B124" s="312"/>
      <c r="C124" s="313">
        <v>23</v>
      </c>
      <c r="D124" s="313" t="s">
        <v>137</v>
      </c>
      <c r="E124" s="314" t="s">
        <v>1156</v>
      </c>
      <c r="F124" s="326" t="s">
        <v>1157</v>
      </c>
      <c r="G124" s="316" t="s">
        <v>360</v>
      </c>
      <c r="H124" s="317">
        <v>2</v>
      </c>
      <c r="I124" s="318"/>
      <c r="J124" s="319">
        <f t="shared" si="3"/>
        <v>0</v>
      </c>
      <c r="K124" s="320"/>
      <c r="L124" s="259"/>
      <c r="M124" s="321"/>
      <c r="N124" s="322"/>
      <c r="O124" s="323"/>
      <c r="P124" s="323"/>
      <c r="Q124" s="323"/>
      <c r="R124" s="323"/>
      <c r="S124" s="323"/>
      <c r="T124" s="324"/>
      <c r="U124" s="258"/>
      <c r="V124" s="258"/>
    </row>
    <row r="125" spans="1:22" ht="48.75">
      <c r="A125" s="258"/>
      <c r="B125" s="312"/>
      <c r="C125" s="313"/>
      <c r="D125" s="313"/>
      <c r="E125" s="314"/>
      <c r="F125" s="327" t="s">
        <v>1158</v>
      </c>
      <c r="G125" s="316"/>
      <c r="H125" s="317"/>
      <c r="I125" s="318"/>
      <c r="J125" s="319"/>
      <c r="K125" s="320"/>
      <c r="L125" s="259"/>
      <c r="M125" s="321"/>
      <c r="N125" s="322"/>
      <c r="O125" s="323"/>
      <c r="P125" s="323"/>
      <c r="Q125" s="323"/>
      <c r="R125" s="323"/>
      <c r="S125" s="323"/>
      <c r="T125" s="324"/>
      <c r="U125" s="258"/>
      <c r="V125" s="258"/>
    </row>
    <row r="126" spans="1:22" ht="22.5">
      <c r="A126" s="258"/>
      <c r="B126" s="312"/>
      <c r="C126" s="313">
        <v>24</v>
      </c>
      <c r="D126" s="313" t="s">
        <v>137</v>
      </c>
      <c r="E126" s="314" t="s">
        <v>1159</v>
      </c>
      <c r="F126" s="326" t="s">
        <v>1160</v>
      </c>
      <c r="G126" s="316" t="s">
        <v>360</v>
      </c>
      <c r="H126" s="317">
        <v>2</v>
      </c>
      <c r="I126" s="318"/>
      <c r="J126" s="319">
        <f t="shared" si="3"/>
        <v>0</v>
      </c>
      <c r="K126" s="320" t="s">
        <v>1</v>
      </c>
      <c r="L126" s="259"/>
      <c r="M126" s="321" t="s">
        <v>1</v>
      </c>
      <c r="N126" s="322" t="s">
        <v>37</v>
      </c>
      <c r="O126" s="323">
        <v>0</v>
      </c>
      <c r="P126" s="323">
        <f t="shared" si="0"/>
        <v>0</v>
      </c>
      <c r="Q126" s="323">
        <v>0</v>
      </c>
      <c r="R126" s="323">
        <f t="shared" si="1"/>
        <v>0</v>
      </c>
      <c r="S126" s="323">
        <v>0</v>
      </c>
      <c r="T126" s="324">
        <f t="shared" si="2"/>
        <v>0</v>
      </c>
      <c r="U126" s="258"/>
      <c r="V126" s="258"/>
    </row>
    <row r="127" spans="1:22" ht="87.75">
      <c r="A127" s="258"/>
      <c r="B127" s="312"/>
      <c r="C127" s="313"/>
      <c r="D127" s="313"/>
      <c r="E127" s="314"/>
      <c r="F127" s="327" t="s">
        <v>1161</v>
      </c>
      <c r="G127" s="316"/>
      <c r="H127" s="317"/>
      <c r="I127" s="318"/>
      <c r="J127" s="319"/>
      <c r="K127" s="320"/>
      <c r="L127" s="259"/>
      <c r="M127" s="321"/>
      <c r="N127" s="322"/>
      <c r="O127" s="323"/>
      <c r="P127" s="323"/>
      <c r="Q127" s="323"/>
      <c r="R127" s="323"/>
      <c r="S127" s="323"/>
      <c r="T127" s="324"/>
      <c r="U127" s="258"/>
      <c r="V127" s="258"/>
    </row>
    <row r="128" spans="1:22">
      <c r="A128" s="258"/>
      <c r="B128" s="312"/>
      <c r="C128" s="313">
        <v>25</v>
      </c>
      <c r="D128" s="313" t="s">
        <v>137</v>
      </c>
      <c r="E128" s="314" t="s">
        <v>1162</v>
      </c>
      <c r="F128" s="326" t="s">
        <v>1163</v>
      </c>
      <c r="G128" s="316" t="s">
        <v>360</v>
      </c>
      <c r="H128" s="317">
        <v>1</v>
      </c>
      <c r="I128" s="318"/>
      <c r="J128" s="319">
        <f t="shared" si="3"/>
        <v>0</v>
      </c>
      <c r="K128" s="320" t="s">
        <v>1</v>
      </c>
      <c r="L128" s="259"/>
      <c r="M128" s="321" t="s">
        <v>1</v>
      </c>
      <c r="N128" s="322" t="s">
        <v>37</v>
      </c>
      <c r="O128" s="323">
        <v>0</v>
      </c>
      <c r="P128" s="323">
        <f>O128*H128</f>
        <v>0</v>
      </c>
      <c r="Q128" s="323">
        <v>0</v>
      </c>
      <c r="R128" s="323">
        <f>Q128*H128</f>
        <v>0</v>
      </c>
      <c r="S128" s="323">
        <v>0</v>
      </c>
      <c r="T128" s="324">
        <f>S128*H128</f>
        <v>0</v>
      </c>
      <c r="U128" s="258"/>
      <c r="V128" s="258"/>
    </row>
    <row r="129" spans="1:22" ht="78">
      <c r="A129" s="258"/>
      <c r="B129" s="312"/>
      <c r="C129" s="313"/>
      <c r="D129" s="313"/>
      <c r="E129" s="314"/>
      <c r="F129" s="327" t="s">
        <v>1164</v>
      </c>
      <c r="G129" s="316"/>
      <c r="H129" s="317"/>
      <c r="I129" s="318"/>
      <c r="J129" s="319"/>
      <c r="K129" s="320"/>
      <c r="L129" s="259"/>
      <c r="M129" s="321"/>
      <c r="N129" s="322"/>
      <c r="O129" s="323"/>
      <c r="P129" s="323"/>
      <c r="Q129" s="323"/>
      <c r="R129" s="323"/>
      <c r="S129" s="323"/>
      <c r="T129" s="324"/>
      <c r="U129" s="258"/>
      <c r="V129" s="258"/>
    </row>
    <row r="130" spans="1:22">
      <c r="A130" s="258"/>
      <c r="B130" s="312"/>
      <c r="C130" s="313">
        <v>26</v>
      </c>
      <c r="D130" s="313" t="s">
        <v>137</v>
      </c>
      <c r="E130" s="314" t="s">
        <v>1165</v>
      </c>
      <c r="F130" s="326" t="s">
        <v>1166</v>
      </c>
      <c r="G130" s="316" t="s">
        <v>1098</v>
      </c>
      <c r="H130" s="317">
        <v>1</v>
      </c>
      <c r="I130" s="318"/>
      <c r="J130" s="319">
        <f t="shared" si="3"/>
        <v>0</v>
      </c>
      <c r="K130" s="320" t="s">
        <v>1</v>
      </c>
      <c r="L130" s="259"/>
      <c r="M130" s="321" t="s">
        <v>1</v>
      </c>
      <c r="N130" s="322" t="s">
        <v>37</v>
      </c>
      <c r="O130" s="323">
        <v>0</v>
      </c>
      <c r="P130" s="323">
        <f>O130*H130</f>
        <v>0</v>
      </c>
      <c r="Q130" s="323">
        <v>0</v>
      </c>
      <c r="R130" s="323">
        <f>Q130*H130</f>
        <v>0</v>
      </c>
      <c r="S130" s="323">
        <v>0</v>
      </c>
      <c r="T130" s="324">
        <f>S130*H130</f>
        <v>0</v>
      </c>
      <c r="U130" s="258"/>
      <c r="V130" s="258"/>
    </row>
    <row r="131" spans="1:22">
      <c r="A131" s="258"/>
      <c r="B131" s="312"/>
      <c r="C131" s="313">
        <v>27</v>
      </c>
      <c r="D131" s="313" t="s">
        <v>137</v>
      </c>
      <c r="E131" s="314" t="s">
        <v>1167</v>
      </c>
      <c r="F131" s="326" t="s">
        <v>1151</v>
      </c>
      <c r="G131" s="316"/>
      <c r="H131" s="317"/>
      <c r="I131" s="318"/>
      <c r="J131" s="319">
        <f t="shared" si="3"/>
        <v>0</v>
      </c>
      <c r="K131" s="320" t="s">
        <v>1</v>
      </c>
      <c r="L131" s="259"/>
      <c r="M131" s="321" t="s">
        <v>1</v>
      </c>
      <c r="N131" s="322" t="s">
        <v>37</v>
      </c>
      <c r="O131" s="323">
        <v>0</v>
      </c>
      <c r="P131" s="323">
        <f>O131*H131</f>
        <v>0</v>
      </c>
      <c r="Q131" s="323">
        <v>0</v>
      </c>
      <c r="R131" s="323">
        <f>Q131*H131</f>
        <v>0</v>
      </c>
      <c r="S131" s="323">
        <v>0</v>
      </c>
      <c r="T131" s="324">
        <f>S131*H131</f>
        <v>0</v>
      </c>
      <c r="U131" s="258"/>
      <c r="V131" s="258"/>
    </row>
    <row r="132" spans="1:22">
      <c r="A132" s="258"/>
      <c r="B132" s="312"/>
      <c r="C132" s="313">
        <v>28</v>
      </c>
      <c r="D132" s="313" t="s">
        <v>137</v>
      </c>
      <c r="E132" s="314" t="s">
        <v>1168</v>
      </c>
      <c r="F132" s="326" t="s">
        <v>1151</v>
      </c>
      <c r="G132" s="316"/>
      <c r="H132" s="317"/>
      <c r="I132" s="318"/>
      <c r="J132" s="319">
        <f t="shared" si="3"/>
        <v>0</v>
      </c>
      <c r="K132" s="320" t="s">
        <v>1</v>
      </c>
      <c r="L132" s="259"/>
      <c r="M132" s="321" t="s">
        <v>1</v>
      </c>
      <c r="N132" s="322" t="s">
        <v>37</v>
      </c>
      <c r="O132" s="323">
        <v>0</v>
      </c>
      <c r="P132" s="323">
        <f>O132*H132</f>
        <v>0</v>
      </c>
      <c r="Q132" s="323">
        <v>0</v>
      </c>
      <c r="R132" s="323">
        <f>Q132*H132</f>
        <v>0</v>
      </c>
      <c r="S132" s="323">
        <v>0</v>
      </c>
      <c r="T132" s="324">
        <f>S132*H132</f>
        <v>0</v>
      </c>
      <c r="U132" s="258"/>
      <c r="V132" s="258"/>
    </row>
    <row r="133" spans="1:22" ht="24" customHeight="1">
      <c r="A133" s="258"/>
      <c r="B133" s="312"/>
      <c r="C133" s="313">
        <v>29</v>
      </c>
      <c r="D133" s="313" t="s">
        <v>137</v>
      </c>
      <c r="E133" s="314" t="s">
        <v>1169</v>
      </c>
      <c r="F133" s="333" t="s">
        <v>1170</v>
      </c>
      <c r="G133" s="316" t="s">
        <v>360</v>
      </c>
      <c r="H133" s="317">
        <v>1</v>
      </c>
      <c r="I133" s="318"/>
      <c r="J133" s="319">
        <f t="shared" si="3"/>
        <v>0</v>
      </c>
      <c r="K133" s="320" t="s">
        <v>1</v>
      </c>
      <c r="L133" s="259"/>
      <c r="M133" s="321" t="s">
        <v>1</v>
      </c>
      <c r="N133" s="322" t="s">
        <v>37</v>
      </c>
      <c r="O133" s="323">
        <v>0</v>
      </c>
      <c r="P133" s="323">
        <f t="shared" ref="P133:P157" si="4">O133*H133</f>
        <v>0</v>
      </c>
      <c r="Q133" s="323">
        <v>0</v>
      </c>
      <c r="R133" s="323">
        <f t="shared" ref="R133:R157" si="5">Q133*H133</f>
        <v>0</v>
      </c>
      <c r="S133" s="323">
        <v>0</v>
      </c>
      <c r="T133" s="324">
        <f t="shared" ref="T133:T157" si="6">S133*H133</f>
        <v>0</v>
      </c>
      <c r="U133" s="258"/>
      <c r="V133" s="258"/>
    </row>
    <row r="134" spans="1:22" ht="39">
      <c r="A134" s="258"/>
      <c r="B134" s="312"/>
      <c r="C134" s="313"/>
      <c r="D134" s="313"/>
      <c r="E134" s="314"/>
      <c r="F134" s="330" t="s">
        <v>1171</v>
      </c>
      <c r="G134" s="316"/>
      <c r="H134" s="317"/>
      <c r="I134" s="318"/>
      <c r="J134" s="319"/>
      <c r="K134" s="320"/>
      <c r="L134" s="259"/>
      <c r="M134" s="321"/>
      <c r="N134" s="322"/>
      <c r="O134" s="323"/>
      <c r="P134" s="323"/>
      <c r="Q134" s="323"/>
      <c r="R134" s="323"/>
      <c r="S134" s="323"/>
      <c r="T134" s="324"/>
      <c r="U134" s="258"/>
      <c r="V134" s="258"/>
    </row>
    <row r="135" spans="1:22">
      <c r="A135" s="258"/>
      <c r="B135" s="312"/>
      <c r="C135" s="313">
        <v>30</v>
      </c>
      <c r="D135" s="313" t="s">
        <v>137</v>
      </c>
      <c r="E135" s="314" t="s">
        <v>1172</v>
      </c>
      <c r="F135" s="326" t="s">
        <v>1117</v>
      </c>
      <c r="G135" s="316" t="s">
        <v>360</v>
      </c>
      <c r="H135" s="317">
        <v>1</v>
      </c>
      <c r="I135" s="318"/>
      <c r="J135" s="319">
        <f t="shared" si="3"/>
        <v>0</v>
      </c>
      <c r="K135" s="320" t="s">
        <v>1</v>
      </c>
      <c r="L135" s="259"/>
      <c r="M135" s="321" t="s">
        <v>1</v>
      </c>
      <c r="N135" s="322" t="s">
        <v>37</v>
      </c>
      <c r="O135" s="323">
        <v>0</v>
      </c>
      <c r="P135" s="323">
        <f t="shared" si="4"/>
        <v>0</v>
      </c>
      <c r="Q135" s="323">
        <v>0</v>
      </c>
      <c r="R135" s="323">
        <f t="shared" si="5"/>
        <v>0</v>
      </c>
      <c r="S135" s="323">
        <v>0</v>
      </c>
      <c r="T135" s="324">
        <f t="shared" si="6"/>
        <v>0</v>
      </c>
      <c r="U135" s="258"/>
      <c r="V135" s="258"/>
    </row>
    <row r="136" spans="1:22" ht="29.25">
      <c r="A136" s="258"/>
      <c r="B136" s="312"/>
      <c r="C136" s="313"/>
      <c r="D136" s="313"/>
      <c r="E136" s="314"/>
      <c r="F136" s="327" t="s">
        <v>1173</v>
      </c>
      <c r="G136" s="316"/>
      <c r="H136" s="317"/>
      <c r="I136" s="318"/>
      <c r="J136" s="319"/>
      <c r="K136" s="320" t="s">
        <v>1</v>
      </c>
      <c r="L136" s="259"/>
      <c r="M136" s="321" t="s">
        <v>1</v>
      </c>
      <c r="N136" s="322" t="s">
        <v>37</v>
      </c>
      <c r="O136" s="323">
        <v>0</v>
      </c>
      <c r="P136" s="323">
        <f t="shared" si="4"/>
        <v>0</v>
      </c>
      <c r="Q136" s="323">
        <v>0</v>
      </c>
      <c r="R136" s="323">
        <f t="shared" si="5"/>
        <v>0</v>
      </c>
      <c r="S136" s="323">
        <v>0</v>
      </c>
      <c r="T136" s="324">
        <f t="shared" si="6"/>
        <v>0</v>
      </c>
      <c r="U136" s="258"/>
      <c r="V136" s="258"/>
    </row>
    <row r="137" spans="1:22">
      <c r="A137" s="258"/>
      <c r="B137" s="312"/>
      <c r="C137" s="313">
        <v>31</v>
      </c>
      <c r="D137" s="313" t="s">
        <v>137</v>
      </c>
      <c r="E137" s="314" t="s">
        <v>1174</v>
      </c>
      <c r="F137" s="334" t="s">
        <v>1175</v>
      </c>
      <c r="G137" s="316" t="s">
        <v>360</v>
      </c>
      <c r="H137" s="317">
        <v>1</v>
      </c>
      <c r="I137" s="318"/>
      <c r="J137" s="319">
        <f t="shared" si="3"/>
        <v>0</v>
      </c>
      <c r="K137" s="320" t="s">
        <v>1</v>
      </c>
      <c r="L137" s="259"/>
      <c r="M137" s="321" t="s">
        <v>1</v>
      </c>
      <c r="N137" s="322" t="s">
        <v>37</v>
      </c>
      <c r="O137" s="323">
        <v>0</v>
      </c>
      <c r="P137" s="323">
        <f t="shared" si="4"/>
        <v>0</v>
      </c>
      <c r="Q137" s="323">
        <v>0</v>
      </c>
      <c r="R137" s="323">
        <f t="shared" si="5"/>
        <v>0</v>
      </c>
      <c r="S137" s="323">
        <v>0</v>
      </c>
      <c r="T137" s="324">
        <f t="shared" si="6"/>
        <v>0</v>
      </c>
      <c r="U137" s="258"/>
      <c r="V137" s="258"/>
    </row>
    <row r="138" spans="1:22" ht="48.75">
      <c r="A138" s="258"/>
      <c r="B138" s="312"/>
      <c r="C138" s="313"/>
      <c r="D138" s="313"/>
      <c r="E138" s="314"/>
      <c r="F138" s="327" t="s">
        <v>1176</v>
      </c>
      <c r="G138" s="316"/>
      <c r="H138" s="317"/>
      <c r="I138" s="318"/>
      <c r="J138" s="319"/>
      <c r="K138" s="320" t="s">
        <v>1</v>
      </c>
      <c r="L138" s="259"/>
      <c r="M138" s="321" t="s">
        <v>1</v>
      </c>
      <c r="N138" s="322" t="s">
        <v>37</v>
      </c>
      <c r="O138" s="323">
        <v>0</v>
      </c>
      <c r="P138" s="323">
        <f t="shared" si="4"/>
        <v>0</v>
      </c>
      <c r="Q138" s="323">
        <v>0</v>
      </c>
      <c r="R138" s="323">
        <f t="shared" si="5"/>
        <v>0</v>
      </c>
      <c r="S138" s="323">
        <v>0</v>
      </c>
      <c r="T138" s="324">
        <f t="shared" si="6"/>
        <v>0</v>
      </c>
      <c r="U138" s="258"/>
      <c r="V138" s="258"/>
    </row>
    <row r="139" spans="1:22">
      <c r="A139" s="258"/>
      <c r="B139" s="312"/>
      <c r="C139" s="313">
        <v>32</v>
      </c>
      <c r="D139" s="313" t="s">
        <v>137</v>
      </c>
      <c r="E139" s="314" t="s">
        <v>1177</v>
      </c>
      <c r="F139" s="326" t="s">
        <v>1178</v>
      </c>
      <c r="G139" s="316" t="s">
        <v>360</v>
      </c>
      <c r="H139" s="317">
        <v>1</v>
      </c>
      <c r="I139" s="318"/>
      <c r="J139" s="319">
        <f t="shared" si="3"/>
        <v>0</v>
      </c>
      <c r="K139" s="320" t="s">
        <v>1</v>
      </c>
      <c r="L139" s="259"/>
      <c r="M139" s="321" t="s">
        <v>1</v>
      </c>
      <c r="N139" s="322" t="s">
        <v>37</v>
      </c>
      <c r="O139" s="323">
        <v>0</v>
      </c>
      <c r="P139" s="323">
        <f t="shared" si="4"/>
        <v>0</v>
      </c>
      <c r="Q139" s="323">
        <v>0</v>
      </c>
      <c r="R139" s="323">
        <f t="shared" si="5"/>
        <v>0</v>
      </c>
      <c r="S139" s="323">
        <v>0</v>
      </c>
      <c r="T139" s="324">
        <f t="shared" si="6"/>
        <v>0</v>
      </c>
      <c r="U139" s="258"/>
      <c r="V139" s="258"/>
    </row>
    <row r="140" spans="1:22" ht="39">
      <c r="A140" s="258"/>
      <c r="B140" s="312"/>
      <c r="C140" s="313"/>
      <c r="D140" s="313"/>
      <c r="E140" s="314"/>
      <c r="F140" s="327" t="s">
        <v>1179</v>
      </c>
      <c r="G140" s="316"/>
      <c r="H140" s="317"/>
      <c r="I140" s="318"/>
      <c r="J140" s="319"/>
      <c r="K140" s="320" t="s">
        <v>1</v>
      </c>
      <c r="L140" s="259"/>
      <c r="M140" s="321" t="s">
        <v>1</v>
      </c>
      <c r="N140" s="322" t="s">
        <v>37</v>
      </c>
      <c r="O140" s="323">
        <v>0</v>
      </c>
      <c r="P140" s="323">
        <f t="shared" si="4"/>
        <v>0</v>
      </c>
      <c r="Q140" s="323">
        <v>0</v>
      </c>
      <c r="R140" s="323">
        <f t="shared" si="5"/>
        <v>0</v>
      </c>
      <c r="S140" s="323">
        <v>0</v>
      </c>
      <c r="T140" s="324">
        <f t="shared" si="6"/>
        <v>0</v>
      </c>
      <c r="U140" s="258"/>
      <c r="V140" s="258"/>
    </row>
    <row r="141" spans="1:22">
      <c r="A141" s="258"/>
      <c r="B141" s="312"/>
      <c r="C141" s="313">
        <v>33</v>
      </c>
      <c r="D141" s="313" t="s">
        <v>137</v>
      </c>
      <c r="E141" s="314" t="s">
        <v>1180</v>
      </c>
      <c r="F141" s="326" t="s">
        <v>1181</v>
      </c>
      <c r="G141" s="316" t="s">
        <v>1098</v>
      </c>
      <c r="H141" s="317">
        <v>1</v>
      </c>
      <c r="I141" s="318"/>
      <c r="J141" s="319">
        <f t="shared" si="3"/>
        <v>0</v>
      </c>
      <c r="K141" s="320" t="s">
        <v>1</v>
      </c>
      <c r="L141" s="259"/>
      <c r="M141" s="321" t="s">
        <v>1</v>
      </c>
      <c r="N141" s="322" t="s">
        <v>37</v>
      </c>
      <c r="O141" s="323">
        <v>0</v>
      </c>
      <c r="P141" s="323">
        <f t="shared" si="4"/>
        <v>0</v>
      </c>
      <c r="Q141" s="323">
        <v>0</v>
      </c>
      <c r="R141" s="323">
        <f t="shared" si="5"/>
        <v>0</v>
      </c>
      <c r="S141" s="323">
        <v>0</v>
      </c>
      <c r="T141" s="324">
        <f t="shared" si="6"/>
        <v>0</v>
      </c>
      <c r="U141" s="258"/>
      <c r="V141" s="258"/>
    </row>
    <row r="142" spans="1:22" ht="11.25" customHeight="1">
      <c r="A142" s="258"/>
      <c r="B142" s="312"/>
      <c r="C142" s="313"/>
      <c r="D142" s="313"/>
      <c r="E142" s="314"/>
      <c r="F142" s="327" t="s">
        <v>1182</v>
      </c>
      <c r="G142" s="316"/>
      <c r="H142" s="317"/>
      <c r="I142" s="318"/>
      <c r="J142" s="319"/>
      <c r="K142" s="320" t="s">
        <v>1</v>
      </c>
      <c r="L142" s="259"/>
      <c r="M142" s="321" t="s">
        <v>1</v>
      </c>
      <c r="N142" s="322" t="s">
        <v>37</v>
      </c>
      <c r="O142" s="323">
        <v>0</v>
      </c>
      <c r="P142" s="323">
        <f t="shared" si="4"/>
        <v>0</v>
      </c>
      <c r="Q142" s="323">
        <v>0</v>
      </c>
      <c r="R142" s="323">
        <f t="shared" si="5"/>
        <v>0</v>
      </c>
      <c r="S142" s="323">
        <v>0</v>
      </c>
      <c r="T142" s="324">
        <f t="shared" si="6"/>
        <v>0</v>
      </c>
      <c r="U142" s="258"/>
      <c r="V142" s="258"/>
    </row>
    <row r="143" spans="1:22">
      <c r="A143" s="258"/>
      <c r="B143" s="312"/>
      <c r="C143" s="313">
        <v>34</v>
      </c>
      <c r="D143" s="313" t="s">
        <v>137</v>
      </c>
      <c r="E143" s="314" t="s">
        <v>1183</v>
      </c>
      <c r="F143" s="326" t="s">
        <v>1117</v>
      </c>
      <c r="G143" s="316" t="s">
        <v>360</v>
      </c>
      <c r="H143" s="317">
        <v>3</v>
      </c>
      <c r="I143" s="318"/>
      <c r="J143" s="319">
        <f t="shared" si="3"/>
        <v>0</v>
      </c>
      <c r="K143" s="320" t="s">
        <v>1</v>
      </c>
      <c r="L143" s="259"/>
      <c r="M143" s="321" t="s">
        <v>1</v>
      </c>
      <c r="N143" s="322" t="s">
        <v>37</v>
      </c>
      <c r="O143" s="323">
        <v>0</v>
      </c>
      <c r="P143" s="323">
        <f t="shared" si="4"/>
        <v>0</v>
      </c>
      <c r="Q143" s="323">
        <v>0</v>
      </c>
      <c r="R143" s="323">
        <f t="shared" si="5"/>
        <v>0</v>
      </c>
      <c r="S143" s="323">
        <v>0</v>
      </c>
      <c r="T143" s="324">
        <f t="shared" si="6"/>
        <v>0</v>
      </c>
      <c r="U143" s="258"/>
      <c r="V143" s="258"/>
    </row>
    <row r="144" spans="1:22" ht="19.5">
      <c r="A144" s="258"/>
      <c r="B144" s="312"/>
      <c r="C144" s="313"/>
      <c r="D144" s="313"/>
      <c r="E144" s="314"/>
      <c r="F144" s="327" t="s">
        <v>1184</v>
      </c>
      <c r="G144" s="316"/>
      <c r="H144" s="317"/>
      <c r="I144" s="318"/>
      <c r="J144" s="319"/>
      <c r="K144" s="320" t="s">
        <v>1</v>
      </c>
      <c r="L144" s="259"/>
      <c r="M144" s="321" t="s">
        <v>1</v>
      </c>
      <c r="N144" s="322" t="s">
        <v>37</v>
      </c>
      <c r="O144" s="323">
        <v>0</v>
      </c>
      <c r="P144" s="323">
        <f t="shared" si="4"/>
        <v>0</v>
      </c>
      <c r="Q144" s="323">
        <v>0</v>
      </c>
      <c r="R144" s="323">
        <f t="shared" si="5"/>
        <v>0</v>
      </c>
      <c r="S144" s="323">
        <v>0</v>
      </c>
      <c r="T144" s="324">
        <f t="shared" si="6"/>
        <v>0</v>
      </c>
      <c r="U144" s="258"/>
      <c r="V144" s="258"/>
    </row>
    <row r="145" spans="1:22">
      <c r="A145" s="258"/>
      <c r="B145" s="312"/>
      <c r="C145" s="313">
        <v>35</v>
      </c>
      <c r="D145" s="313" t="s">
        <v>137</v>
      </c>
      <c r="E145" s="314" t="s">
        <v>1185</v>
      </c>
      <c r="F145" s="326" t="s">
        <v>1186</v>
      </c>
      <c r="G145" s="316" t="s">
        <v>360</v>
      </c>
      <c r="H145" s="317">
        <v>1</v>
      </c>
      <c r="I145" s="318"/>
      <c r="J145" s="319">
        <f t="shared" si="3"/>
        <v>0</v>
      </c>
      <c r="K145" s="320" t="s">
        <v>1</v>
      </c>
      <c r="L145" s="259"/>
      <c r="M145" s="321" t="s">
        <v>1</v>
      </c>
      <c r="N145" s="322" t="s">
        <v>37</v>
      </c>
      <c r="O145" s="323">
        <v>0</v>
      </c>
      <c r="P145" s="323">
        <f t="shared" si="4"/>
        <v>0</v>
      </c>
      <c r="Q145" s="323">
        <v>0</v>
      </c>
      <c r="R145" s="323">
        <f t="shared" si="5"/>
        <v>0</v>
      </c>
      <c r="S145" s="323">
        <v>0</v>
      </c>
      <c r="T145" s="324">
        <f t="shared" si="6"/>
        <v>0</v>
      </c>
      <c r="U145" s="258"/>
      <c r="V145" s="258"/>
    </row>
    <row r="146" spans="1:22" ht="292.5">
      <c r="A146" s="258"/>
      <c r="B146" s="312"/>
      <c r="C146" s="313"/>
      <c r="D146" s="313"/>
      <c r="E146" s="314"/>
      <c r="F146" s="326" t="s">
        <v>1187</v>
      </c>
      <c r="G146" s="316"/>
      <c r="H146" s="317"/>
      <c r="I146" s="318"/>
      <c r="J146" s="319"/>
      <c r="K146" s="320"/>
      <c r="L146" s="259"/>
      <c r="M146" s="321"/>
      <c r="N146" s="322"/>
      <c r="O146" s="323"/>
      <c r="P146" s="323"/>
      <c r="Q146" s="323"/>
      <c r="R146" s="323"/>
      <c r="S146" s="323"/>
      <c r="T146" s="324"/>
      <c r="U146" s="258"/>
      <c r="V146" s="258"/>
    </row>
    <row r="147" spans="1:22">
      <c r="A147" s="258"/>
      <c r="B147" s="312"/>
      <c r="C147" s="313"/>
      <c r="D147" s="313"/>
      <c r="E147" s="314"/>
      <c r="F147" s="311" t="s">
        <v>1188</v>
      </c>
      <c r="G147" s="316"/>
      <c r="H147" s="317"/>
      <c r="I147" s="318"/>
      <c r="J147" s="319"/>
      <c r="K147" s="320" t="s">
        <v>1</v>
      </c>
      <c r="L147" s="259"/>
      <c r="M147" s="321" t="s">
        <v>1</v>
      </c>
      <c r="N147" s="322" t="s">
        <v>37</v>
      </c>
      <c r="O147" s="323">
        <v>0</v>
      </c>
      <c r="P147" s="323">
        <f t="shared" si="4"/>
        <v>0</v>
      </c>
      <c r="Q147" s="323">
        <v>0</v>
      </c>
      <c r="R147" s="323">
        <f t="shared" si="5"/>
        <v>0</v>
      </c>
      <c r="S147" s="323">
        <v>0</v>
      </c>
      <c r="T147" s="324">
        <f t="shared" si="6"/>
        <v>0</v>
      </c>
      <c r="U147" s="258"/>
      <c r="V147" s="258"/>
    </row>
    <row r="148" spans="1:22">
      <c r="A148" s="258"/>
      <c r="B148" s="312"/>
      <c r="C148" s="313">
        <v>38</v>
      </c>
      <c r="D148" s="313" t="s">
        <v>137</v>
      </c>
      <c r="E148" s="314" t="s">
        <v>1189</v>
      </c>
      <c r="F148" s="326" t="s">
        <v>1190</v>
      </c>
      <c r="G148" s="316" t="s">
        <v>1098</v>
      </c>
      <c r="H148" s="317">
        <v>4</v>
      </c>
      <c r="I148" s="318"/>
      <c r="J148" s="319">
        <f t="shared" ref="J148:J211" si="7">ROUND(I148*H148,2)</f>
        <v>0</v>
      </c>
      <c r="K148" s="320" t="s">
        <v>1</v>
      </c>
      <c r="L148" s="259"/>
      <c r="M148" s="321" t="s">
        <v>1</v>
      </c>
      <c r="N148" s="322" t="s">
        <v>37</v>
      </c>
      <c r="O148" s="323">
        <v>0</v>
      </c>
      <c r="P148" s="323">
        <f t="shared" si="4"/>
        <v>0</v>
      </c>
      <c r="Q148" s="323">
        <v>0</v>
      </c>
      <c r="R148" s="323">
        <f t="shared" si="5"/>
        <v>0</v>
      </c>
      <c r="S148" s="323">
        <v>0</v>
      </c>
      <c r="T148" s="324">
        <f t="shared" si="6"/>
        <v>0</v>
      </c>
      <c r="U148" s="258"/>
      <c r="V148" s="258"/>
    </row>
    <row r="149" spans="1:22" ht="48.75">
      <c r="A149" s="258"/>
      <c r="B149" s="312"/>
      <c r="C149" s="313"/>
      <c r="D149" s="313"/>
      <c r="E149" s="314"/>
      <c r="F149" s="327" t="s">
        <v>1191</v>
      </c>
      <c r="G149" s="316"/>
      <c r="H149" s="317"/>
      <c r="I149" s="318"/>
      <c r="J149" s="319"/>
      <c r="K149" s="320" t="s">
        <v>1</v>
      </c>
      <c r="L149" s="259"/>
      <c r="M149" s="321" t="s">
        <v>1</v>
      </c>
      <c r="N149" s="322" t="s">
        <v>37</v>
      </c>
      <c r="O149" s="323">
        <v>0</v>
      </c>
      <c r="P149" s="323">
        <f t="shared" si="4"/>
        <v>0</v>
      </c>
      <c r="Q149" s="323">
        <v>0</v>
      </c>
      <c r="R149" s="323">
        <f t="shared" si="5"/>
        <v>0</v>
      </c>
      <c r="S149" s="323">
        <v>0</v>
      </c>
      <c r="T149" s="324">
        <f t="shared" si="6"/>
        <v>0</v>
      </c>
      <c r="U149" s="258"/>
      <c r="V149" s="258"/>
    </row>
    <row r="150" spans="1:22">
      <c r="A150" s="258"/>
      <c r="B150" s="312"/>
      <c r="C150" s="313">
        <v>39</v>
      </c>
      <c r="D150" s="313" t="s">
        <v>137</v>
      </c>
      <c r="E150" s="314" t="s">
        <v>1192</v>
      </c>
      <c r="F150" s="326" t="s">
        <v>1193</v>
      </c>
      <c r="G150" s="316" t="s">
        <v>1098</v>
      </c>
      <c r="H150" s="317">
        <v>8</v>
      </c>
      <c r="I150" s="318"/>
      <c r="J150" s="319">
        <f t="shared" si="7"/>
        <v>0</v>
      </c>
      <c r="K150" s="320" t="s">
        <v>1</v>
      </c>
      <c r="L150" s="259"/>
      <c r="M150" s="321" t="s">
        <v>1</v>
      </c>
      <c r="N150" s="322" t="s">
        <v>37</v>
      </c>
      <c r="O150" s="323">
        <v>0</v>
      </c>
      <c r="P150" s="323">
        <f t="shared" si="4"/>
        <v>0</v>
      </c>
      <c r="Q150" s="323">
        <v>0</v>
      </c>
      <c r="R150" s="323">
        <f t="shared" si="5"/>
        <v>0</v>
      </c>
      <c r="S150" s="323">
        <v>0</v>
      </c>
      <c r="T150" s="324">
        <f t="shared" si="6"/>
        <v>0</v>
      </c>
      <c r="U150" s="258"/>
      <c r="V150" s="258"/>
    </row>
    <row r="151" spans="1:22" ht="32.25" customHeight="1">
      <c r="A151" s="258"/>
      <c r="B151" s="312"/>
      <c r="C151" s="313"/>
      <c r="D151" s="313"/>
      <c r="E151" s="314"/>
      <c r="F151" s="327" t="s">
        <v>1194</v>
      </c>
      <c r="G151" s="316"/>
      <c r="H151" s="317"/>
      <c r="I151" s="318"/>
      <c r="J151" s="319"/>
      <c r="K151" s="320" t="s">
        <v>1</v>
      </c>
      <c r="L151" s="259"/>
      <c r="M151" s="321" t="s">
        <v>1</v>
      </c>
      <c r="N151" s="322" t="s">
        <v>37</v>
      </c>
      <c r="O151" s="323">
        <v>0</v>
      </c>
      <c r="P151" s="323">
        <f t="shared" si="4"/>
        <v>0</v>
      </c>
      <c r="Q151" s="323">
        <v>0</v>
      </c>
      <c r="R151" s="323">
        <f t="shared" si="5"/>
        <v>0</v>
      </c>
      <c r="S151" s="323">
        <v>0</v>
      </c>
      <c r="T151" s="324">
        <f t="shared" si="6"/>
        <v>0</v>
      </c>
      <c r="U151" s="258"/>
      <c r="V151" s="258"/>
    </row>
    <row r="152" spans="1:22">
      <c r="A152" s="258"/>
      <c r="B152" s="312"/>
      <c r="C152" s="313">
        <v>40</v>
      </c>
      <c r="D152" s="313" t="s">
        <v>137</v>
      </c>
      <c r="E152" s="314" t="s">
        <v>1195</v>
      </c>
      <c r="F152" s="326" t="s">
        <v>1196</v>
      </c>
      <c r="G152" s="316" t="s">
        <v>360</v>
      </c>
      <c r="H152" s="317">
        <v>1</v>
      </c>
      <c r="I152" s="318"/>
      <c r="J152" s="319">
        <f t="shared" si="7"/>
        <v>0</v>
      </c>
      <c r="K152" s="320" t="s">
        <v>1</v>
      </c>
      <c r="L152" s="259"/>
      <c r="M152" s="321" t="s">
        <v>1</v>
      </c>
      <c r="N152" s="322" t="s">
        <v>37</v>
      </c>
      <c r="O152" s="323">
        <v>0</v>
      </c>
      <c r="P152" s="323">
        <f t="shared" si="4"/>
        <v>0</v>
      </c>
      <c r="Q152" s="323">
        <v>0</v>
      </c>
      <c r="R152" s="323">
        <f t="shared" si="5"/>
        <v>0</v>
      </c>
      <c r="S152" s="323">
        <v>0</v>
      </c>
      <c r="T152" s="324">
        <f t="shared" si="6"/>
        <v>0</v>
      </c>
      <c r="U152" s="258"/>
      <c r="V152" s="258"/>
    </row>
    <row r="153" spans="1:22" ht="126.75">
      <c r="A153" s="258"/>
      <c r="B153" s="312"/>
      <c r="C153" s="313"/>
      <c r="D153" s="313"/>
      <c r="E153" s="314"/>
      <c r="F153" s="327" t="s">
        <v>1197</v>
      </c>
      <c r="G153" s="316"/>
      <c r="H153" s="317"/>
      <c r="I153" s="318"/>
      <c r="J153" s="319"/>
      <c r="K153" s="320" t="s">
        <v>1</v>
      </c>
      <c r="L153" s="259"/>
      <c r="M153" s="321" t="s">
        <v>1</v>
      </c>
      <c r="N153" s="322" t="s">
        <v>37</v>
      </c>
      <c r="O153" s="323">
        <v>0</v>
      </c>
      <c r="P153" s="323">
        <f t="shared" si="4"/>
        <v>0</v>
      </c>
      <c r="Q153" s="323">
        <v>0</v>
      </c>
      <c r="R153" s="323">
        <f t="shared" si="5"/>
        <v>0</v>
      </c>
      <c r="S153" s="323">
        <v>0</v>
      </c>
      <c r="T153" s="324">
        <f t="shared" si="6"/>
        <v>0</v>
      </c>
      <c r="U153" s="258"/>
      <c r="V153" s="258"/>
    </row>
    <row r="154" spans="1:22">
      <c r="A154" s="258"/>
      <c r="B154" s="312"/>
      <c r="C154" s="313">
        <v>41</v>
      </c>
      <c r="D154" s="313" t="s">
        <v>137</v>
      </c>
      <c r="E154" s="314" t="s">
        <v>1198</v>
      </c>
      <c r="F154" s="326" t="s">
        <v>1196</v>
      </c>
      <c r="G154" s="316" t="s">
        <v>360</v>
      </c>
      <c r="H154" s="317">
        <v>1</v>
      </c>
      <c r="I154" s="318"/>
      <c r="J154" s="319">
        <f t="shared" si="7"/>
        <v>0</v>
      </c>
      <c r="K154" s="320" t="s">
        <v>1</v>
      </c>
      <c r="L154" s="259"/>
      <c r="M154" s="321" t="s">
        <v>1</v>
      </c>
      <c r="N154" s="322" t="s">
        <v>37</v>
      </c>
      <c r="O154" s="323">
        <v>0</v>
      </c>
      <c r="P154" s="323">
        <f t="shared" si="4"/>
        <v>0</v>
      </c>
      <c r="Q154" s="323">
        <v>0</v>
      </c>
      <c r="R154" s="323">
        <f t="shared" si="5"/>
        <v>0</v>
      </c>
      <c r="S154" s="323">
        <v>0</v>
      </c>
      <c r="T154" s="324">
        <f t="shared" si="6"/>
        <v>0</v>
      </c>
      <c r="U154" s="258"/>
      <c r="V154" s="258"/>
    </row>
    <row r="155" spans="1:22" ht="126.75">
      <c r="A155" s="258"/>
      <c r="B155" s="312"/>
      <c r="C155" s="313"/>
      <c r="D155" s="313"/>
      <c r="E155" s="314"/>
      <c r="F155" s="327" t="s">
        <v>1199</v>
      </c>
      <c r="G155" s="316"/>
      <c r="H155" s="317"/>
      <c r="I155" s="318"/>
      <c r="J155" s="319"/>
      <c r="K155" s="320" t="s">
        <v>1</v>
      </c>
      <c r="L155" s="259"/>
      <c r="M155" s="321" t="s">
        <v>1</v>
      </c>
      <c r="N155" s="322" t="s">
        <v>37</v>
      </c>
      <c r="O155" s="323">
        <v>0</v>
      </c>
      <c r="P155" s="323">
        <f t="shared" si="4"/>
        <v>0</v>
      </c>
      <c r="Q155" s="323">
        <v>0</v>
      </c>
      <c r="R155" s="323">
        <f t="shared" si="5"/>
        <v>0</v>
      </c>
      <c r="S155" s="323">
        <v>0</v>
      </c>
      <c r="T155" s="324">
        <f t="shared" si="6"/>
        <v>0</v>
      </c>
      <c r="U155" s="258"/>
      <c r="V155" s="258"/>
    </row>
    <row r="156" spans="1:22">
      <c r="A156" s="258"/>
      <c r="B156" s="312"/>
      <c r="C156" s="313">
        <v>42</v>
      </c>
      <c r="D156" s="313" t="s">
        <v>137</v>
      </c>
      <c r="E156" s="314" t="s">
        <v>1200</v>
      </c>
      <c r="F156" s="326" t="s">
        <v>1201</v>
      </c>
      <c r="G156" s="316" t="s">
        <v>1098</v>
      </c>
      <c r="H156" s="317">
        <v>2</v>
      </c>
      <c r="I156" s="318"/>
      <c r="J156" s="319">
        <f t="shared" si="7"/>
        <v>0</v>
      </c>
      <c r="K156" s="320" t="s">
        <v>1</v>
      </c>
      <c r="L156" s="259"/>
      <c r="M156" s="321" t="s">
        <v>1</v>
      </c>
      <c r="N156" s="322" t="s">
        <v>37</v>
      </c>
      <c r="O156" s="323">
        <v>0</v>
      </c>
      <c r="P156" s="323">
        <f t="shared" si="4"/>
        <v>0</v>
      </c>
      <c r="Q156" s="323">
        <v>0</v>
      </c>
      <c r="R156" s="323">
        <f t="shared" si="5"/>
        <v>0</v>
      </c>
      <c r="S156" s="323">
        <v>0</v>
      </c>
      <c r="T156" s="324">
        <f t="shared" si="6"/>
        <v>0</v>
      </c>
      <c r="U156" s="258"/>
      <c r="V156" s="258"/>
    </row>
    <row r="157" spans="1:22">
      <c r="A157" s="258"/>
      <c r="B157" s="312"/>
      <c r="C157" s="313"/>
      <c r="D157" s="313"/>
      <c r="E157" s="314"/>
      <c r="F157" s="327" t="s">
        <v>1202</v>
      </c>
      <c r="G157" s="316"/>
      <c r="H157" s="317"/>
      <c r="I157" s="318"/>
      <c r="J157" s="319"/>
      <c r="K157" s="320" t="s">
        <v>1</v>
      </c>
      <c r="L157" s="259"/>
      <c r="M157" s="321" t="s">
        <v>1</v>
      </c>
      <c r="N157" s="322" t="s">
        <v>37</v>
      </c>
      <c r="O157" s="323">
        <v>0</v>
      </c>
      <c r="P157" s="323">
        <f t="shared" si="4"/>
        <v>0</v>
      </c>
      <c r="Q157" s="323">
        <v>0</v>
      </c>
      <c r="R157" s="323">
        <f t="shared" si="5"/>
        <v>0</v>
      </c>
      <c r="S157" s="323">
        <v>0</v>
      </c>
      <c r="T157" s="324">
        <f t="shared" si="6"/>
        <v>0</v>
      </c>
      <c r="U157" s="258"/>
      <c r="V157" s="258"/>
    </row>
    <row r="158" spans="1:22" ht="24" customHeight="1">
      <c r="A158" s="258"/>
      <c r="B158" s="312"/>
      <c r="C158" s="313">
        <v>43</v>
      </c>
      <c r="D158" s="313" t="s">
        <v>137</v>
      </c>
      <c r="E158" s="314" t="s">
        <v>1203</v>
      </c>
      <c r="F158" s="326" t="s">
        <v>1204</v>
      </c>
      <c r="G158" s="316" t="s">
        <v>1098</v>
      </c>
      <c r="H158" s="317">
        <v>2</v>
      </c>
      <c r="I158" s="318"/>
      <c r="J158" s="319">
        <f t="shared" si="7"/>
        <v>0</v>
      </c>
      <c r="K158" s="320" t="s">
        <v>1</v>
      </c>
      <c r="L158" s="259"/>
      <c r="M158" s="321" t="s">
        <v>1</v>
      </c>
      <c r="N158" s="322" t="s">
        <v>37</v>
      </c>
      <c r="O158" s="323">
        <v>0</v>
      </c>
      <c r="P158" s="323" t="e">
        <f>O158*#REF!</f>
        <v>#REF!</v>
      </c>
      <c r="Q158" s="323">
        <v>0</v>
      </c>
      <c r="R158" s="323" t="e">
        <f>Q158*#REF!</f>
        <v>#REF!</v>
      </c>
      <c r="S158" s="323">
        <v>0</v>
      </c>
      <c r="T158" s="324" t="e">
        <f>S158*#REF!</f>
        <v>#REF!</v>
      </c>
      <c r="U158" s="258"/>
      <c r="V158" s="258"/>
    </row>
    <row r="159" spans="1:22" ht="39">
      <c r="A159" s="258"/>
      <c r="B159" s="312"/>
      <c r="C159" s="313"/>
      <c r="D159" s="313"/>
      <c r="E159" s="314"/>
      <c r="F159" s="327" t="s">
        <v>1205</v>
      </c>
      <c r="G159" s="316"/>
      <c r="H159" s="317"/>
      <c r="I159" s="318"/>
      <c r="J159" s="319"/>
      <c r="K159" s="335" t="s">
        <v>1</v>
      </c>
      <c r="L159" s="258"/>
      <c r="M159" s="257" t="s">
        <v>1</v>
      </c>
      <c r="N159" s="322" t="s">
        <v>37</v>
      </c>
      <c r="O159" s="323">
        <v>0</v>
      </c>
      <c r="P159" s="323" t="e">
        <f>O159*#REF!</f>
        <v>#REF!</v>
      </c>
      <c r="Q159" s="323">
        <v>0</v>
      </c>
      <c r="R159" s="323" t="e">
        <f>Q159*#REF!</f>
        <v>#REF!</v>
      </c>
      <c r="S159" s="323">
        <v>0</v>
      </c>
      <c r="T159" s="324" t="e">
        <f>S159*#REF!</f>
        <v>#REF!</v>
      </c>
      <c r="U159" s="258"/>
      <c r="V159" s="258"/>
    </row>
    <row r="160" spans="1:22">
      <c r="A160" s="258"/>
      <c r="B160" s="312"/>
      <c r="C160" s="313">
        <v>44</v>
      </c>
      <c r="D160" s="313" t="s">
        <v>137</v>
      </c>
      <c r="E160" s="314" t="s">
        <v>1206</v>
      </c>
      <c r="F160" s="326" t="s">
        <v>1207</v>
      </c>
      <c r="G160" s="316" t="s">
        <v>360</v>
      </c>
      <c r="H160" s="317">
        <v>2</v>
      </c>
      <c r="I160" s="318"/>
      <c r="J160" s="319">
        <f t="shared" si="7"/>
        <v>0</v>
      </c>
      <c r="K160" s="335" t="s">
        <v>1</v>
      </c>
      <c r="L160" s="258"/>
      <c r="M160" s="257" t="s">
        <v>1</v>
      </c>
      <c r="N160" s="322" t="s">
        <v>37</v>
      </c>
      <c r="O160" s="323">
        <v>0</v>
      </c>
      <c r="P160" s="323" t="e">
        <f>O160*#REF!</f>
        <v>#REF!</v>
      </c>
      <c r="Q160" s="323">
        <v>0</v>
      </c>
      <c r="R160" s="323" t="e">
        <f>Q160*#REF!</f>
        <v>#REF!</v>
      </c>
      <c r="S160" s="323">
        <v>0</v>
      </c>
      <c r="T160" s="324" t="e">
        <f>S160*#REF!</f>
        <v>#REF!</v>
      </c>
      <c r="U160" s="258"/>
      <c r="V160" s="258"/>
    </row>
    <row r="161" spans="1:22" ht="107.25">
      <c r="A161" s="258"/>
      <c r="B161" s="312"/>
      <c r="C161" s="313"/>
      <c r="D161" s="313"/>
      <c r="E161" s="314"/>
      <c r="F161" s="327" t="s">
        <v>1208</v>
      </c>
      <c r="G161" s="316"/>
      <c r="H161" s="317"/>
      <c r="I161" s="318"/>
      <c r="J161" s="319"/>
      <c r="K161" s="335" t="s">
        <v>1</v>
      </c>
      <c r="L161" s="258"/>
      <c r="M161" s="257" t="s">
        <v>1</v>
      </c>
      <c r="N161" s="322" t="s">
        <v>37</v>
      </c>
      <c r="O161" s="323">
        <v>0</v>
      </c>
      <c r="P161" s="323" t="e">
        <f>O161*#REF!</f>
        <v>#REF!</v>
      </c>
      <c r="Q161" s="323">
        <v>0</v>
      </c>
      <c r="R161" s="323" t="e">
        <f>Q161*#REF!</f>
        <v>#REF!</v>
      </c>
      <c r="S161" s="323">
        <v>0</v>
      </c>
      <c r="T161" s="324" t="e">
        <f>S161*#REF!</f>
        <v>#REF!</v>
      </c>
      <c r="U161" s="258"/>
      <c r="V161" s="258"/>
    </row>
    <row r="162" spans="1:22">
      <c r="A162" s="258"/>
      <c r="B162" s="312"/>
      <c r="C162" s="313">
        <v>45</v>
      </c>
      <c r="D162" s="313" t="s">
        <v>137</v>
      </c>
      <c r="E162" s="314" t="s">
        <v>1209</v>
      </c>
      <c r="F162" s="326" t="s">
        <v>1210</v>
      </c>
      <c r="G162" s="316" t="s">
        <v>360</v>
      </c>
      <c r="H162" s="317">
        <v>2</v>
      </c>
      <c r="I162" s="318"/>
      <c r="J162" s="319">
        <f t="shared" si="7"/>
        <v>0</v>
      </c>
      <c r="K162" s="335" t="s">
        <v>1</v>
      </c>
      <c r="L162" s="258"/>
      <c r="M162" s="257" t="s">
        <v>1</v>
      </c>
      <c r="N162" s="322" t="s">
        <v>37</v>
      </c>
      <c r="O162" s="323">
        <v>0</v>
      </c>
      <c r="P162" s="323" t="e">
        <f>O162*#REF!</f>
        <v>#REF!</v>
      </c>
      <c r="Q162" s="323">
        <v>0</v>
      </c>
      <c r="R162" s="323" t="e">
        <f>Q162*#REF!</f>
        <v>#REF!</v>
      </c>
      <c r="S162" s="323">
        <v>0</v>
      </c>
      <c r="T162" s="324" t="e">
        <f>S162*#REF!</f>
        <v>#REF!</v>
      </c>
      <c r="U162" s="258"/>
      <c r="V162" s="258"/>
    </row>
    <row r="163" spans="1:22" ht="48.75">
      <c r="A163" s="258"/>
      <c r="B163" s="312"/>
      <c r="C163" s="313"/>
      <c r="D163" s="313"/>
      <c r="E163" s="314"/>
      <c r="F163" s="327" t="s">
        <v>1211</v>
      </c>
      <c r="G163" s="316"/>
      <c r="H163" s="317"/>
      <c r="I163" s="318"/>
      <c r="J163" s="319"/>
      <c r="K163" s="335" t="s">
        <v>1</v>
      </c>
      <c r="L163" s="258"/>
      <c r="M163" s="257" t="s">
        <v>1</v>
      </c>
      <c r="N163" s="322" t="s">
        <v>37</v>
      </c>
      <c r="O163" s="323">
        <v>0</v>
      </c>
      <c r="P163" s="323" t="e">
        <f>O163*#REF!</f>
        <v>#REF!</v>
      </c>
      <c r="Q163" s="323">
        <v>0</v>
      </c>
      <c r="R163" s="323" t="e">
        <f>Q163*#REF!</f>
        <v>#REF!</v>
      </c>
      <c r="S163" s="323">
        <v>0</v>
      </c>
      <c r="T163" s="324" t="e">
        <f>S163*#REF!</f>
        <v>#REF!</v>
      </c>
      <c r="U163" s="258"/>
      <c r="V163" s="258"/>
    </row>
    <row r="164" spans="1:22">
      <c r="A164" s="258"/>
      <c r="B164" s="312"/>
      <c r="C164" s="313">
        <v>46</v>
      </c>
      <c r="D164" s="313" t="s">
        <v>137</v>
      </c>
      <c r="E164" s="314" t="s">
        <v>1212</v>
      </c>
      <c r="F164" s="326" t="s">
        <v>1213</v>
      </c>
      <c r="G164" s="316" t="s">
        <v>1098</v>
      </c>
      <c r="H164" s="317">
        <v>2</v>
      </c>
      <c r="I164" s="318"/>
      <c r="J164" s="319">
        <f t="shared" si="7"/>
        <v>0</v>
      </c>
      <c r="K164" s="335" t="s">
        <v>1</v>
      </c>
      <c r="L164" s="258"/>
      <c r="M164" s="257" t="s">
        <v>1</v>
      </c>
      <c r="N164" s="322" t="s">
        <v>37</v>
      </c>
      <c r="O164" s="323">
        <v>0</v>
      </c>
      <c r="P164" s="323" t="e">
        <f>O164*#REF!</f>
        <v>#REF!</v>
      </c>
      <c r="Q164" s="323">
        <v>0</v>
      </c>
      <c r="R164" s="323" t="e">
        <f>Q164*#REF!</f>
        <v>#REF!</v>
      </c>
      <c r="S164" s="323">
        <v>0</v>
      </c>
      <c r="T164" s="324" t="e">
        <f>S164*#REF!</f>
        <v>#REF!</v>
      </c>
      <c r="U164" s="258"/>
      <c r="V164" s="258"/>
    </row>
    <row r="165" spans="1:22">
      <c r="A165" s="258"/>
      <c r="B165" s="312"/>
      <c r="C165" s="313"/>
      <c r="D165" s="313"/>
      <c r="E165" s="314"/>
      <c r="F165" s="327" t="s">
        <v>1202</v>
      </c>
      <c r="G165" s="316"/>
      <c r="H165" s="317"/>
      <c r="I165" s="318"/>
      <c r="J165" s="319"/>
      <c r="K165" s="335" t="s">
        <v>1</v>
      </c>
      <c r="L165" s="258"/>
      <c r="M165" s="257" t="s">
        <v>1</v>
      </c>
      <c r="N165" s="322" t="s">
        <v>37</v>
      </c>
      <c r="O165" s="323">
        <v>0</v>
      </c>
      <c r="P165" s="323" t="e">
        <f>O165*#REF!</f>
        <v>#REF!</v>
      </c>
      <c r="Q165" s="323">
        <v>0</v>
      </c>
      <c r="R165" s="323" t="e">
        <f>Q165*#REF!</f>
        <v>#REF!</v>
      </c>
      <c r="S165" s="323">
        <v>0</v>
      </c>
      <c r="T165" s="324" t="e">
        <f>S165*#REF!</f>
        <v>#REF!</v>
      </c>
      <c r="U165" s="258"/>
      <c r="V165" s="258"/>
    </row>
    <row r="166" spans="1:22" ht="22.5">
      <c r="A166" s="258"/>
      <c r="B166" s="312"/>
      <c r="C166" s="313">
        <v>47</v>
      </c>
      <c r="D166" s="313" t="s">
        <v>137</v>
      </c>
      <c r="E166" s="314" t="s">
        <v>1214</v>
      </c>
      <c r="F166" s="326" t="s">
        <v>1215</v>
      </c>
      <c r="G166" s="316" t="s">
        <v>1098</v>
      </c>
      <c r="H166" s="317">
        <v>2</v>
      </c>
      <c r="I166" s="318"/>
      <c r="J166" s="319">
        <f t="shared" si="7"/>
        <v>0</v>
      </c>
      <c r="K166" s="335" t="s">
        <v>1</v>
      </c>
      <c r="L166" s="258"/>
      <c r="M166" s="257" t="s">
        <v>1</v>
      </c>
      <c r="N166" s="322" t="s">
        <v>37</v>
      </c>
      <c r="O166" s="323">
        <v>0</v>
      </c>
      <c r="P166" s="323" t="e">
        <f>O166*#REF!</f>
        <v>#REF!</v>
      </c>
      <c r="Q166" s="323">
        <v>0</v>
      </c>
      <c r="R166" s="323" t="e">
        <f>Q166*#REF!</f>
        <v>#REF!</v>
      </c>
      <c r="S166" s="323">
        <v>0</v>
      </c>
      <c r="T166" s="324" t="e">
        <f>S166*#REF!</f>
        <v>#REF!</v>
      </c>
      <c r="U166" s="258"/>
      <c r="V166" s="258"/>
    </row>
    <row r="167" spans="1:22" ht="39">
      <c r="A167" s="258"/>
      <c r="B167" s="312"/>
      <c r="C167" s="313"/>
      <c r="D167" s="313"/>
      <c r="E167" s="314"/>
      <c r="F167" s="327" t="s">
        <v>1205</v>
      </c>
      <c r="G167" s="316"/>
      <c r="H167" s="317"/>
      <c r="I167" s="318"/>
      <c r="J167" s="319"/>
      <c r="K167" s="335" t="s">
        <v>1</v>
      </c>
      <c r="L167" s="258"/>
      <c r="M167" s="257" t="s">
        <v>1</v>
      </c>
      <c r="N167" s="322" t="s">
        <v>37</v>
      </c>
      <c r="O167" s="323">
        <v>0</v>
      </c>
      <c r="P167" s="323" t="e">
        <f>O167*#REF!</f>
        <v>#REF!</v>
      </c>
      <c r="Q167" s="323">
        <v>0</v>
      </c>
      <c r="R167" s="323" t="e">
        <f>Q167*#REF!</f>
        <v>#REF!</v>
      </c>
      <c r="S167" s="323">
        <v>0</v>
      </c>
      <c r="T167" s="324" t="e">
        <f>S167*#REF!</f>
        <v>#REF!</v>
      </c>
      <c r="U167" s="258"/>
      <c r="V167" s="258"/>
    </row>
    <row r="168" spans="1:22">
      <c r="A168" s="258"/>
      <c r="B168" s="312"/>
      <c r="C168" s="313">
        <v>48</v>
      </c>
      <c r="D168" s="313" t="s">
        <v>137</v>
      </c>
      <c r="E168" s="314" t="s">
        <v>1216</v>
      </c>
      <c r="F168" s="326" t="s">
        <v>1210</v>
      </c>
      <c r="G168" s="316" t="s">
        <v>360</v>
      </c>
      <c r="H168" s="317">
        <v>2</v>
      </c>
      <c r="I168" s="318"/>
      <c r="J168" s="319">
        <f t="shared" si="7"/>
        <v>0</v>
      </c>
      <c r="K168" s="335" t="s">
        <v>1</v>
      </c>
      <c r="L168" s="258"/>
      <c r="M168" s="257" t="s">
        <v>1</v>
      </c>
      <c r="N168" s="322" t="s">
        <v>37</v>
      </c>
      <c r="O168" s="323">
        <v>0</v>
      </c>
      <c r="P168" s="323" t="e">
        <f>O168*#REF!</f>
        <v>#REF!</v>
      </c>
      <c r="Q168" s="323">
        <v>0</v>
      </c>
      <c r="R168" s="323" t="e">
        <f>Q168*#REF!</f>
        <v>#REF!</v>
      </c>
      <c r="S168" s="323">
        <v>0</v>
      </c>
      <c r="T168" s="324" t="e">
        <f>S168*#REF!</f>
        <v>#REF!</v>
      </c>
      <c r="U168" s="258"/>
      <c r="V168" s="258"/>
    </row>
    <row r="169" spans="1:22" ht="48.75">
      <c r="A169" s="258"/>
      <c r="B169" s="312"/>
      <c r="C169" s="313"/>
      <c r="D169" s="313"/>
      <c r="E169" s="314"/>
      <c r="F169" s="327" t="s">
        <v>1217</v>
      </c>
      <c r="G169" s="316"/>
      <c r="H169" s="317"/>
      <c r="I169" s="318"/>
      <c r="J169" s="319"/>
      <c r="K169" s="335" t="s">
        <v>1</v>
      </c>
      <c r="L169" s="258"/>
      <c r="M169" s="257" t="s">
        <v>1</v>
      </c>
      <c r="N169" s="322" t="s">
        <v>37</v>
      </c>
      <c r="O169" s="323">
        <v>0</v>
      </c>
      <c r="P169" s="323" t="e">
        <f>O169*#REF!</f>
        <v>#REF!</v>
      </c>
      <c r="Q169" s="323">
        <v>0</v>
      </c>
      <c r="R169" s="323" t="e">
        <f>Q169*#REF!</f>
        <v>#REF!</v>
      </c>
      <c r="S169" s="323">
        <v>0</v>
      </c>
      <c r="T169" s="324" t="e">
        <f>S169*#REF!</f>
        <v>#REF!</v>
      </c>
      <c r="U169" s="258"/>
      <c r="V169" s="258"/>
    </row>
    <row r="170" spans="1:22" ht="22.5">
      <c r="A170" s="258"/>
      <c r="B170" s="312"/>
      <c r="C170" s="313">
        <v>49</v>
      </c>
      <c r="D170" s="313" t="s">
        <v>137</v>
      </c>
      <c r="E170" s="314" t="s">
        <v>1218</v>
      </c>
      <c r="F170" s="326" t="s">
        <v>1219</v>
      </c>
      <c r="G170" s="316" t="s">
        <v>1098</v>
      </c>
      <c r="H170" s="317">
        <v>2</v>
      </c>
      <c r="I170" s="318"/>
      <c r="J170" s="319">
        <f t="shared" si="7"/>
        <v>0</v>
      </c>
      <c r="K170" s="335" t="s">
        <v>1</v>
      </c>
      <c r="L170" s="258"/>
      <c r="M170" s="257" t="s">
        <v>1</v>
      </c>
      <c r="N170" s="322" t="s">
        <v>37</v>
      </c>
      <c r="O170" s="323">
        <v>0</v>
      </c>
      <c r="P170" s="323" t="e">
        <f>O170*#REF!</f>
        <v>#REF!</v>
      </c>
      <c r="Q170" s="323">
        <v>0</v>
      </c>
      <c r="R170" s="323" t="e">
        <f>Q170*#REF!</f>
        <v>#REF!</v>
      </c>
      <c r="S170" s="323">
        <v>0</v>
      </c>
      <c r="T170" s="324" t="e">
        <f>S170*#REF!</f>
        <v>#REF!</v>
      </c>
      <c r="U170" s="258"/>
      <c r="V170" s="258"/>
    </row>
    <row r="171" spans="1:22" ht="58.5">
      <c r="A171" s="258"/>
      <c r="B171" s="312"/>
      <c r="C171" s="313"/>
      <c r="D171" s="313"/>
      <c r="E171" s="314"/>
      <c r="F171" s="327" t="s">
        <v>1220</v>
      </c>
      <c r="G171" s="316"/>
      <c r="H171" s="317"/>
      <c r="I171" s="318"/>
      <c r="J171" s="319"/>
      <c r="K171" s="335" t="s">
        <v>1</v>
      </c>
      <c r="L171" s="258"/>
      <c r="M171" s="257" t="s">
        <v>1</v>
      </c>
      <c r="N171" s="322" t="s">
        <v>37</v>
      </c>
      <c r="O171" s="323">
        <v>0</v>
      </c>
      <c r="P171" s="323" t="e">
        <f>O171*#REF!</f>
        <v>#REF!</v>
      </c>
      <c r="Q171" s="323">
        <v>0</v>
      </c>
      <c r="R171" s="323" t="e">
        <f>Q171*#REF!</f>
        <v>#REF!</v>
      </c>
      <c r="S171" s="323">
        <v>0</v>
      </c>
      <c r="T171" s="324" t="e">
        <f>S171*#REF!</f>
        <v>#REF!</v>
      </c>
      <c r="U171" s="258"/>
      <c r="V171" s="258"/>
    </row>
    <row r="172" spans="1:22" ht="21.75" customHeight="1">
      <c r="A172" s="258"/>
      <c r="B172" s="312"/>
      <c r="C172" s="313">
        <v>50</v>
      </c>
      <c r="D172" s="313" t="s">
        <v>137</v>
      </c>
      <c r="E172" s="314" t="s">
        <v>1221</v>
      </c>
      <c r="F172" s="326" t="s">
        <v>1222</v>
      </c>
      <c r="G172" s="316" t="s">
        <v>1223</v>
      </c>
      <c r="H172" s="317">
        <v>1</v>
      </c>
      <c r="I172" s="318"/>
      <c r="J172" s="319">
        <f t="shared" si="7"/>
        <v>0</v>
      </c>
      <c r="K172" s="335" t="s">
        <v>1</v>
      </c>
      <c r="L172" s="258"/>
      <c r="M172" s="257" t="s">
        <v>1</v>
      </c>
      <c r="N172" s="322" t="s">
        <v>37</v>
      </c>
      <c r="O172" s="323">
        <v>0</v>
      </c>
      <c r="P172" s="323" t="e">
        <f>O172*#REF!</f>
        <v>#REF!</v>
      </c>
      <c r="Q172" s="323">
        <v>0</v>
      </c>
      <c r="R172" s="323" t="e">
        <f>Q172*#REF!</f>
        <v>#REF!</v>
      </c>
      <c r="S172" s="323">
        <v>0</v>
      </c>
      <c r="T172" s="324" t="e">
        <f>S172*#REF!</f>
        <v>#REF!</v>
      </c>
      <c r="U172" s="258"/>
      <c r="V172" s="258"/>
    </row>
    <row r="173" spans="1:22" ht="19.5">
      <c r="A173" s="258"/>
      <c r="B173" s="312"/>
      <c r="C173" s="313"/>
      <c r="D173" s="313"/>
      <c r="E173" s="314"/>
      <c r="F173" s="327" t="s">
        <v>1224</v>
      </c>
      <c r="G173" s="316"/>
      <c r="H173" s="317"/>
      <c r="I173" s="318"/>
      <c r="J173" s="319"/>
      <c r="K173" s="335" t="s">
        <v>1</v>
      </c>
      <c r="L173" s="258"/>
      <c r="M173" s="257" t="s">
        <v>1</v>
      </c>
      <c r="N173" s="322" t="s">
        <v>37</v>
      </c>
      <c r="O173" s="323">
        <v>0</v>
      </c>
      <c r="P173" s="323" t="e">
        <f>O173*#REF!</f>
        <v>#REF!</v>
      </c>
      <c r="Q173" s="323">
        <v>0</v>
      </c>
      <c r="R173" s="323" t="e">
        <f>Q173*#REF!</f>
        <v>#REF!</v>
      </c>
      <c r="S173" s="323">
        <v>0</v>
      </c>
      <c r="T173" s="324" t="e">
        <f>S173*#REF!</f>
        <v>#REF!</v>
      </c>
      <c r="U173" s="258"/>
      <c r="V173" s="258"/>
    </row>
    <row r="174" spans="1:22">
      <c r="A174" s="258"/>
      <c r="B174" s="312"/>
      <c r="C174" s="313">
        <v>51</v>
      </c>
      <c r="D174" s="313" t="s">
        <v>137</v>
      </c>
      <c r="E174" s="314" t="s">
        <v>1225</v>
      </c>
      <c r="F174" s="326" t="s">
        <v>1226</v>
      </c>
      <c r="G174" s="316" t="s">
        <v>1098</v>
      </c>
      <c r="H174" s="317">
        <v>2</v>
      </c>
      <c r="I174" s="318"/>
      <c r="J174" s="319">
        <f t="shared" si="7"/>
        <v>0</v>
      </c>
      <c r="K174" s="335" t="s">
        <v>1</v>
      </c>
      <c r="L174" s="258"/>
      <c r="M174" s="257" t="s">
        <v>1</v>
      </c>
      <c r="N174" s="322" t="s">
        <v>37</v>
      </c>
      <c r="O174" s="323">
        <v>0</v>
      </c>
      <c r="P174" s="323" t="e">
        <f>O174*#REF!</f>
        <v>#REF!</v>
      </c>
      <c r="Q174" s="323">
        <v>0</v>
      </c>
      <c r="R174" s="323" t="e">
        <f>Q174*#REF!</f>
        <v>#REF!</v>
      </c>
      <c r="S174" s="323">
        <v>0</v>
      </c>
      <c r="T174" s="324" t="e">
        <f>S174*#REF!</f>
        <v>#REF!</v>
      </c>
      <c r="U174" s="258"/>
      <c r="V174" s="258"/>
    </row>
    <row r="175" spans="1:22" ht="11.25" customHeight="1">
      <c r="A175" s="258"/>
      <c r="B175" s="312"/>
      <c r="C175" s="313"/>
      <c r="D175" s="313"/>
      <c r="E175" s="314"/>
      <c r="F175" s="327" t="s">
        <v>1227</v>
      </c>
      <c r="G175" s="316"/>
      <c r="H175" s="317"/>
      <c r="I175" s="318"/>
      <c r="J175" s="319"/>
      <c r="K175" s="335" t="s">
        <v>1</v>
      </c>
      <c r="L175" s="258"/>
      <c r="M175" s="257" t="s">
        <v>1</v>
      </c>
      <c r="N175" s="322" t="s">
        <v>37</v>
      </c>
      <c r="O175" s="323">
        <v>0</v>
      </c>
      <c r="P175" s="323" t="e">
        <f>O175*#REF!</f>
        <v>#REF!</v>
      </c>
      <c r="Q175" s="323">
        <v>0</v>
      </c>
      <c r="R175" s="323" t="e">
        <f>Q175*#REF!</f>
        <v>#REF!</v>
      </c>
      <c r="S175" s="323">
        <v>0</v>
      </c>
      <c r="T175" s="324" t="e">
        <f>S175*#REF!</f>
        <v>#REF!</v>
      </c>
      <c r="U175" s="258"/>
      <c r="V175" s="258"/>
    </row>
    <row r="176" spans="1:22">
      <c r="A176" s="258"/>
      <c r="B176" s="312"/>
      <c r="C176" s="313">
        <v>52</v>
      </c>
      <c r="D176" s="313" t="s">
        <v>137</v>
      </c>
      <c r="E176" s="314" t="s">
        <v>1228</v>
      </c>
      <c r="F176" s="326" t="s">
        <v>1229</v>
      </c>
      <c r="G176" s="316" t="s">
        <v>360</v>
      </c>
      <c r="H176" s="317">
        <v>2</v>
      </c>
      <c r="I176" s="318"/>
      <c r="J176" s="319">
        <f t="shared" si="7"/>
        <v>0</v>
      </c>
      <c r="K176" s="335" t="s">
        <v>1</v>
      </c>
      <c r="L176" s="258"/>
      <c r="M176" s="257" t="s">
        <v>1</v>
      </c>
      <c r="N176" s="322" t="s">
        <v>37</v>
      </c>
      <c r="O176" s="323">
        <v>0</v>
      </c>
      <c r="P176" s="323" t="e">
        <f>O176*#REF!</f>
        <v>#REF!</v>
      </c>
      <c r="Q176" s="323">
        <v>0</v>
      </c>
      <c r="R176" s="323" t="e">
        <f>Q176*#REF!</f>
        <v>#REF!</v>
      </c>
      <c r="S176" s="323">
        <v>0</v>
      </c>
      <c r="T176" s="324" t="e">
        <f>S176*#REF!</f>
        <v>#REF!</v>
      </c>
      <c r="U176" s="258"/>
      <c r="V176" s="258"/>
    </row>
    <row r="177" spans="1:22" ht="48.75">
      <c r="A177" s="258"/>
      <c r="B177" s="312"/>
      <c r="C177" s="313"/>
      <c r="D177" s="313"/>
      <c r="E177" s="314"/>
      <c r="F177" s="327" t="s">
        <v>1230</v>
      </c>
      <c r="G177" s="316"/>
      <c r="H177" s="317"/>
      <c r="I177" s="318"/>
      <c r="J177" s="319"/>
      <c r="K177" s="335" t="s">
        <v>1</v>
      </c>
      <c r="L177" s="258"/>
      <c r="M177" s="257" t="s">
        <v>1</v>
      </c>
      <c r="N177" s="322" t="s">
        <v>37</v>
      </c>
      <c r="O177" s="323">
        <v>0</v>
      </c>
      <c r="P177" s="323" t="e">
        <f>O177*#REF!</f>
        <v>#REF!</v>
      </c>
      <c r="Q177" s="323">
        <v>0</v>
      </c>
      <c r="R177" s="323" t="e">
        <f>Q177*#REF!</f>
        <v>#REF!</v>
      </c>
      <c r="S177" s="323">
        <v>0</v>
      </c>
      <c r="T177" s="324" t="e">
        <f>S177*#REF!</f>
        <v>#REF!</v>
      </c>
      <c r="U177" s="258"/>
      <c r="V177" s="258"/>
    </row>
    <row r="178" spans="1:22">
      <c r="A178" s="258"/>
      <c r="B178" s="312"/>
      <c r="C178" s="313">
        <v>53</v>
      </c>
      <c r="D178" s="313" t="s">
        <v>137</v>
      </c>
      <c r="E178" s="314" t="s">
        <v>1231</v>
      </c>
      <c r="F178" s="326" t="s">
        <v>1232</v>
      </c>
      <c r="G178" s="316" t="s">
        <v>1098</v>
      </c>
      <c r="H178" s="317">
        <v>2</v>
      </c>
      <c r="I178" s="318"/>
      <c r="J178" s="319">
        <f t="shared" si="7"/>
        <v>0</v>
      </c>
      <c r="K178" s="335" t="s">
        <v>1</v>
      </c>
      <c r="L178" s="258"/>
      <c r="M178" s="257" t="s">
        <v>1</v>
      </c>
      <c r="N178" s="322" t="s">
        <v>37</v>
      </c>
      <c r="O178" s="323">
        <v>0</v>
      </c>
      <c r="P178" s="323" t="e">
        <f>O178*#REF!</f>
        <v>#REF!</v>
      </c>
      <c r="Q178" s="323">
        <v>0</v>
      </c>
      <c r="R178" s="323" t="e">
        <f>Q178*#REF!</f>
        <v>#REF!</v>
      </c>
      <c r="S178" s="323">
        <v>0</v>
      </c>
      <c r="T178" s="324" t="e">
        <f>S178*#REF!</f>
        <v>#REF!</v>
      </c>
      <c r="U178" s="258"/>
      <c r="V178" s="258"/>
    </row>
    <row r="179" spans="1:22" ht="58.5">
      <c r="A179" s="258"/>
      <c r="B179" s="312"/>
      <c r="C179" s="313"/>
      <c r="D179" s="313"/>
      <c r="E179" s="314"/>
      <c r="F179" s="327" t="s">
        <v>1233</v>
      </c>
      <c r="G179" s="316"/>
      <c r="H179" s="317"/>
      <c r="I179" s="318"/>
      <c r="J179" s="319"/>
      <c r="K179" s="335" t="s">
        <v>1</v>
      </c>
      <c r="L179" s="258"/>
      <c r="M179" s="257" t="s">
        <v>1</v>
      </c>
      <c r="N179" s="322" t="s">
        <v>37</v>
      </c>
      <c r="O179" s="323">
        <v>0</v>
      </c>
      <c r="P179" s="323" t="e">
        <f>O179*#REF!</f>
        <v>#REF!</v>
      </c>
      <c r="Q179" s="323">
        <v>0</v>
      </c>
      <c r="R179" s="323" t="e">
        <f>Q179*#REF!</f>
        <v>#REF!</v>
      </c>
      <c r="S179" s="323">
        <v>0</v>
      </c>
      <c r="T179" s="324" t="e">
        <f>S179*#REF!</f>
        <v>#REF!</v>
      </c>
      <c r="U179" s="258"/>
      <c r="V179" s="258"/>
    </row>
    <row r="180" spans="1:22">
      <c r="A180" s="258"/>
      <c r="B180" s="312"/>
      <c r="C180" s="313">
        <v>54</v>
      </c>
      <c r="D180" s="313" t="s">
        <v>137</v>
      </c>
      <c r="E180" s="314" t="s">
        <v>1234</v>
      </c>
      <c r="F180" s="326" t="s">
        <v>1193</v>
      </c>
      <c r="G180" s="316" t="s">
        <v>1098</v>
      </c>
      <c r="H180" s="317">
        <v>2</v>
      </c>
      <c r="I180" s="318"/>
      <c r="J180" s="319">
        <f t="shared" si="7"/>
        <v>0</v>
      </c>
      <c r="K180" s="335" t="s">
        <v>1</v>
      </c>
      <c r="L180" s="258"/>
      <c r="M180" s="257" t="s">
        <v>1</v>
      </c>
      <c r="N180" s="322" t="s">
        <v>37</v>
      </c>
      <c r="O180" s="323">
        <v>0</v>
      </c>
      <c r="P180" s="323" t="e">
        <f>O180*#REF!</f>
        <v>#REF!</v>
      </c>
      <c r="Q180" s="323">
        <v>0</v>
      </c>
      <c r="R180" s="323" t="e">
        <f>Q180*#REF!</f>
        <v>#REF!</v>
      </c>
      <c r="S180" s="323">
        <v>0</v>
      </c>
      <c r="T180" s="324" t="e">
        <f>S180*#REF!</f>
        <v>#REF!</v>
      </c>
      <c r="U180" s="258"/>
      <c r="V180" s="258"/>
    </row>
    <row r="181" spans="1:22" ht="39">
      <c r="A181" s="258"/>
      <c r="B181" s="312"/>
      <c r="C181" s="313"/>
      <c r="D181" s="313"/>
      <c r="E181" s="314"/>
      <c r="F181" s="327" t="s">
        <v>1235</v>
      </c>
      <c r="G181" s="316"/>
      <c r="H181" s="317"/>
      <c r="I181" s="318"/>
      <c r="J181" s="319"/>
      <c r="K181" s="335" t="s">
        <v>1</v>
      </c>
      <c r="L181" s="258"/>
      <c r="M181" s="257" t="s">
        <v>1</v>
      </c>
      <c r="N181" s="322" t="s">
        <v>37</v>
      </c>
      <c r="O181" s="323">
        <v>0</v>
      </c>
      <c r="P181" s="323" t="e">
        <f>O181*#REF!</f>
        <v>#REF!</v>
      </c>
      <c r="Q181" s="323">
        <v>0</v>
      </c>
      <c r="R181" s="323" t="e">
        <f>Q181*#REF!</f>
        <v>#REF!</v>
      </c>
      <c r="S181" s="323">
        <v>0</v>
      </c>
      <c r="T181" s="324" t="e">
        <f>S181*#REF!</f>
        <v>#REF!</v>
      </c>
      <c r="U181" s="258"/>
      <c r="V181" s="258"/>
    </row>
    <row r="182" spans="1:22">
      <c r="A182" s="258"/>
      <c r="B182" s="312"/>
      <c r="C182" s="313">
        <v>55</v>
      </c>
      <c r="D182" s="313" t="s">
        <v>137</v>
      </c>
      <c r="E182" s="314" t="s">
        <v>1236</v>
      </c>
      <c r="F182" s="326" t="s">
        <v>1237</v>
      </c>
      <c r="G182" s="316" t="s">
        <v>360</v>
      </c>
      <c r="H182" s="317">
        <v>2</v>
      </c>
      <c r="I182" s="318"/>
      <c r="J182" s="319">
        <f t="shared" si="7"/>
        <v>0</v>
      </c>
      <c r="K182" s="335" t="s">
        <v>1</v>
      </c>
      <c r="L182" s="258"/>
      <c r="M182" s="257" t="s">
        <v>1</v>
      </c>
      <c r="N182" s="322" t="s">
        <v>37</v>
      </c>
      <c r="O182" s="323">
        <v>0</v>
      </c>
      <c r="P182" s="323" t="e">
        <f>O182*#REF!</f>
        <v>#REF!</v>
      </c>
      <c r="Q182" s="323">
        <v>0</v>
      </c>
      <c r="R182" s="323" t="e">
        <f>Q182*#REF!</f>
        <v>#REF!</v>
      </c>
      <c r="S182" s="323">
        <v>0</v>
      </c>
      <c r="T182" s="324" t="e">
        <f>S182*#REF!</f>
        <v>#REF!</v>
      </c>
      <c r="U182" s="258"/>
      <c r="V182" s="258"/>
    </row>
    <row r="183" spans="1:22" ht="126.75">
      <c r="A183" s="258"/>
      <c r="B183" s="312"/>
      <c r="C183" s="313"/>
      <c r="D183" s="313"/>
      <c r="E183" s="314"/>
      <c r="F183" s="327" t="s">
        <v>1238</v>
      </c>
      <c r="G183" s="316"/>
      <c r="H183" s="317"/>
      <c r="I183" s="318"/>
      <c r="J183" s="319"/>
      <c r="K183" s="335" t="s">
        <v>1</v>
      </c>
      <c r="L183" s="258"/>
      <c r="M183" s="257" t="s">
        <v>1</v>
      </c>
      <c r="N183" s="322" t="s">
        <v>37</v>
      </c>
      <c r="O183" s="323">
        <v>0</v>
      </c>
      <c r="P183" s="323" t="e">
        <f>O183*#REF!</f>
        <v>#REF!</v>
      </c>
      <c r="Q183" s="323">
        <v>0</v>
      </c>
      <c r="R183" s="323" t="e">
        <f>Q183*#REF!</f>
        <v>#REF!</v>
      </c>
      <c r="S183" s="323">
        <v>0</v>
      </c>
      <c r="T183" s="324" t="e">
        <f>S183*#REF!</f>
        <v>#REF!</v>
      </c>
      <c r="U183" s="258"/>
      <c r="V183" s="258"/>
    </row>
    <row r="184" spans="1:22" ht="22.5">
      <c r="A184" s="258"/>
      <c r="B184" s="312"/>
      <c r="C184" s="313">
        <v>56</v>
      </c>
      <c r="D184" s="313" t="s">
        <v>137</v>
      </c>
      <c r="E184" s="314" t="s">
        <v>1239</v>
      </c>
      <c r="F184" s="326" t="s">
        <v>1240</v>
      </c>
      <c r="G184" s="316" t="s">
        <v>1098</v>
      </c>
      <c r="H184" s="317">
        <v>2</v>
      </c>
      <c r="I184" s="318"/>
      <c r="J184" s="319">
        <f t="shared" si="7"/>
        <v>0</v>
      </c>
      <c r="K184" s="335" t="s">
        <v>1</v>
      </c>
      <c r="L184" s="258"/>
      <c r="M184" s="257" t="s">
        <v>1</v>
      </c>
      <c r="N184" s="322" t="s">
        <v>37</v>
      </c>
      <c r="O184" s="323">
        <v>0</v>
      </c>
      <c r="P184" s="323" t="e">
        <f>O184*#REF!</f>
        <v>#REF!</v>
      </c>
      <c r="Q184" s="323">
        <v>0</v>
      </c>
      <c r="R184" s="323" t="e">
        <f>Q184*#REF!</f>
        <v>#REF!</v>
      </c>
      <c r="S184" s="323">
        <v>0</v>
      </c>
      <c r="T184" s="324" t="e">
        <f>S184*#REF!</f>
        <v>#REF!</v>
      </c>
      <c r="U184" s="258"/>
      <c r="V184" s="258"/>
    </row>
    <row r="185" spans="1:22" ht="19.5">
      <c r="A185" s="258"/>
      <c r="B185" s="312"/>
      <c r="C185" s="313"/>
      <c r="D185" s="313"/>
      <c r="E185" s="314"/>
      <c r="F185" s="327" t="s">
        <v>1241</v>
      </c>
      <c r="G185" s="316"/>
      <c r="H185" s="317"/>
      <c r="I185" s="318"/>
      <c r="J185" s="319"/>
      <c r="K185" s="335" t="s">
        <v>1</v>
      </c>
      <c r="L185" s="258"/>
      <c r="M185" s="257" t="s">
        <v>1</v>
      </c>
      <c r="N185" s="322" t="s">
        <v>37</v>
      </c>
      <c r="O185" s="323">
        <v>0</v>
      </c>
      <c r="P185" s="323" t="e">
        <f>O185*#REF!</f>
        <v>#REF!</v>
      </c>
      <c r="Q185" s="323">
        <v>0</v>
      </c>
      <c r="R185" s="323" t="e">
        <f>Q185*#REF!</f>
        <v>#REF!</v>
      </c>
      <c r="S185" s="323">
        <v>0</v>
      </c>
      <c r="T185" s="324" t="e">
        <f>S185*#REF!</f>
        <v>#REF!</v>
      </c>
      <c r="U185" s="258"/>
      <c r="V185" s="258"/>
    </row>
    <row r="186" spans="1:22">
      <c r="A186" s="258"/>
      <c r="B186" s="312"/>
      <c r="C186" s="313">
        <v>57</v>
      </c>
      <c r="D186" s="313" t="s">
        <v>137</v>
      </c>
      <c r="E186" s="314" t="s">
        <v>1242</v>
      </c>
      <c r="F186" s="326" t="s">
        <v>1243</v>
      </c>
      <c r="G186" s="316" t="s">
        <v>360</v>
      </c>
      <c r="H186" s="317">
        <v>4</v>
      </c>
      <c r="I186" s="318"/>
      <c r="J186" s="319">
        <f t="shared" si="7"/>
        <v>0</v>
      </c>
      <c r="K186" s="335" t="s">
        <v>1</v>
      </c>
      <c r="L186" s="258"/>
      <c r="M186" s="257" t="s">
        <v>1</v>
      </c>
      <c r="N186" s="322" t="s">
        <v>37</v>
      </c>
      <c r="O186" s="323">
        <v>0</v>
      </c>
      <c r="P186" s="323" t="e">
        <f>O186*#REF!</f>
        <v>#REF!</v>
      </c>
      <c r="Q186" s="323">
        <v>0</v>
      </c>
      <c r="R186" s="323" t="e">
        <f>Q186*#REF!</f>
        <v>#REF!</v>
      </c>
      <c r="S186" s="323">
        <v>0</v>
      </c>
      <c r="T186" s="324" t="e">
        <f>S186*#REF!</f>
        <v>#REF!</v>
      </c>
      <c r="U186" s="258"/>
      <c r="V186" s="258"/>
    </row>
    <row r="187" spans="1:22" ht="19.5">
      <c r="A187" s="258"/>
      <c r="B187" s="312"/>
      <c r="C187" s="313"/>
      <c r="D187" s="313"/>
      <c r="E187" s="314"/>
      <c r="F187" s="327" t="s">
        <v>1244</v>
      </c>
      <c r="G187" s="316"/>
      <c r="H187" s="317"/>
      <c r="I187" s="318"/>
      <c r="J187" s="319"/>
      <c r="K187" s="335" t="s">
        <v>1</v>
      </c>
      <c r="L187" s="258"/>
      <c r="M187" s="336" t="s">
        <v>1</v>
      </c>
      <c r="N187" s="337" t="s">
        <v>37</v>
      </c>
      <c r="O187" s="338">
        <v>0</v>
      </c>
      <c r="P187" s="338" t="e">
        <f>O187*#REF!</f>
        <v>#REF!</v>
      </c>
      <c r="Q187" s="338">
        <v>0</v>
      </c>
      <c r="R187" s="338" t="e">
        <f>Q187*#REF!</f>
        <v>#REF!</v>
      </c>
      <c r="S187" s="338">
        <v>0</v>
      </c>
      <c r="T187" s="339" t="e">
        <f>S187*#REF!</f>
        <v>#REF!</v>
      </c>
      <c r="U187" s="258"/>
      <c r="V187" s="258"/>
    </row>
    <row r="188" spans="1:22">
      <c r="A188" s="258"/>
      <c r="B188" s="312"/>
      <c r="C188" s="313">
        <v>58</v>
      </c>
      <c r="D188" s="313" t="s">
        <v>137</v>
      </c>
      <c r="E188" s="314" t="s">
        <v>1245</v>
      </c>
      <c r="F188" s="326" t="s">
        <v>1246</v>
      </c>
      <c r="G188" s="316" t="s">
        <v>360</v>
      </c>
      <c r="H188" s="317">
        <v>1</v>
      </c>
      <c r="I188" s="318"/>
      <c r="J188" s="319">
        <f t="shared" si="7"/>
        <v>0</v>
      </c>
      <c r="K188" s="277"/>
      <c r="L188" s="258"/>
      <c r="M188" s="258"/>
      <c r="N188" s="258"/>
      <c r="O188" s="258"/>
      <c r="P188" s="258"/>
      <c r="Q188" s="258"/>
      <c r="R188" s="258"/>
      <c r="S188" s="258"/>
      <c r="T188" s="258"/>
      <c r="U188" s="258"/>
      <c r="V188" s="258"/>
    </row>
    <row r="189" spans="1:22" ht="78">
      <c r="B189" s="312"/>
      <c r="C189" s="313"/>
      <c r="D189" s="313"/>
      <c r="E189" s="314"/>
      <c r="F189" s="327" t="s">
        <v>1247</v>
      </c>
      <c r="G189" s="316"/>
      <c r="H189" s="317"/>
      <c r="I189" s="318"/>
      <c r="J189" s="319"/>
    </row>
    <row r="190" spans="1:22">
      <c r="B190" s="312"/>
      <c r="C190" s="313">
        <v>59</v>
      </c>
      <c r="D190" s="313" t="s">
        <v>137</v>
      </c>
      <c r="E190" s="314" t="s">
        <v>1248</v>
      </c>
      <c r="F190" s="326" t="s">
        <v>1249</v>
      </c>
      <c r="G190" s="316" t="s">
        <v>1098</v>
      </c>
      <c r="H190" s="317">
        <v>1</v>
      </c>
      <c r="I190" s="318"/>
      <c r="J190" s="319">
        <f t="shared" si="7"/>
        <v>0</v>
      </c>
    </row>
    <row r="191" spans="1:22" ht="97.5">
      <c r="B191" s="312"/>
      <c r="C191" s="313"/>
      <c r="D191" s="313"/>
      <c r="E191" s="314"/>
      <c r="F191" s="327" t="s">
        <v>1250</v>
      </c>
      <c r="G191" s="316"/>
      <c r="H191" s="317"/>
      <c r="I191" s="318"/>
      <c r="J191" s="319"/>
    </row>
    <row r="192" spans="1:22">
      <c r="B192" s="312"/>
      <c r="C192" s="313">
        <v>60</v>
      </c>
      <c r="D192" s="313" t="s">
        <v>137</v>
      </c>
      <c r="E192" s="314" t="s">
        <v>1251</v>
      </c>
      <c r="F192" s="326" t="s">
        <v>1252</v>
      </c>
      <c r="G192" s="316" t="s">
        <v>360</v>
      </c>
      <c r="H192" s="317">
        <v>1</v>
      </c>
      <c r="I192" s="318"/>
      <c r="J192" s="319">
        <f t="shared" si="7"/>
        <v>0</v>
      </c>
    </row>
    <row r="193" spans="2:10" ht="19.5">
      <c r="B193" s="312"/>
      <c r="C193" s="313"/>
      <c r="D193" s="313"/>
      <c r="E193" s="314"/>
      <c r="F193" s="327" t="s">
        <v>1253</v>
      </c>
      <c r="G193" s="316"/>
      <c r="H193" s="317"/>
      <c r="I193" s="318"/>
      <c r="J193" s="319"/>
    </row>
    <row r="194" spans="2:10">
      <c r="B194" s="312"/>
      <c r="C194" s="313">
        <v>61</v>
      </c>
      <c r="D194" s="313" t="s">
        <v>137</v>
      </c>
      <c r="E194" s="314" t="s">
        <v>1254</v>
      </c>
      <c r="F194" s="326" t="s">
        <v>1255</v>
      </c>
      <c r="G194" s="316" t="s">
        <v>360</v>
      </c>
      <c r="H194" s="317">
        <v>1</v>
      </c>
      <c r="I194" s="318"/>
      <c r="J194" s="319">
        <f t="shared" si="7"/>
        <v>0</v>
      </c>
    </row>
    <row r="195" spans="2:10" ht="126.75">
      <c r="B195" s="312"/>
      <c r="C195" s="313"/>
      <c r="D195" s="313"/>
      <c r="E195" s="314"/>
      <c r="F195" s="327" t="s">
        <v>1256</v>
      </c>
      <c r="G195" s="316"/>
      <c r="H195" s="317"/>
      <c r="I195" s="318"/>
      <c r="J195" s="319"/>
    </row>
    <row r="196" spans="2:10">
      <c r="B196" s="312"/>
      <c r="C196" s="313">
        <v>62</v>
      </c>
      <c r="D196" s="313" t="s">
        <v>137</v>
      </c>
      <c r="E196" s="314" t="s">
        <v>1257</v>
      </c>
      <c r="F196" s="326" t="s">
        <v>1258</v>
      </c>
      <c r="G196" s="316" t="s">
        <v>1098</v>
      </c>
      <c r="H196" s="317">
        <v>5</v>
      </c>
      <c r="I196" s="318"/>
      <c r="J196" s="319">
        <f t="shared" si="7"/>
        <v>0</v>
      </c>
    </row>
    <row r="197" spans="2:10" ht="19.5">
      <c r="B197" s="312"/>
      <c r="C197" s="313"/>
      <c r="D197" s="313"/>
      <c r="E197" s="314"/>
      <c r="F197" s="327" t="s">
        <v>1259</v>
      </c>
      <c r="G197" s="316"/>
      <c r="H197" s="317"/>
      <c r="I197" s="318"/>
      <c r="J197" s="319"/>
    </row>
    <row r="198" spans="2:10">
      <c r="B198" s="312"/>
      <c r="C198" s="313">
        <v>63</v>
      </c>
      <c r="D198" s="313" t="s">
        <v>137</v>
      </c>
      <c r="E198" s="314" t="s">
        <v>1260</v>
      </c>
      <c r="F198" s="326" t="s">
        <v>1261</v>
      </c>
      <c r="G198" s="316" t="s">
        <v>360</v>
      </c>
      <c r="H198" s="317">
        <v>1</v>
      </c>
      <c r="I198" s="318"/>
      <c r="J198" s="319">
        <f t="shared" si="7"/>
        <v>0</v>
      </c>
    </row>
    <row r="199" spans="2:10" ht="156">
      <c r="B199" s="312"/>
      <c r="C199" s="313"/>
      <c r="D199" s="313"/>
      <c r="E199" s="314"/>
      <c r="F199" s="327" t="s">
        <v>1262</v>
      </c>
      <c r="G199" s="316"/>
      <c r="H199" s="317"/>
      <c r="I199" s="318"/>
      <c r="J199" s="319"/>
    </row>
    <row r="200" spans="2:10">
      <c r="B200" s="312"/>
      <c r="C200" s="313">
        <v>63</v>
      </c>
      <c r="D200" s="313" t="s">
        <v>137</v>
      </c>
      <c r="E200" s="314" t="s">
        <v>1263</v>
      </c>
      <c r="F200" s="326" t="s">
        <v>1151</v>
      </c>
      <c r="G200" s="316"/>
      <c r="H200" s="317"/>
      <c r="I200" s="318"/>
      <c r="J200" s="319">
        <f t="shared" si="7"/>
        <v>0</v>
      </c>
    </row>
    <row r="201" spans="2:10">
      <c r="B201" s="312"/>
      <c r="C201" s="313">
        <v>64</v>
      </c>
      <c r="D201" s="313" t="s">
        <v>137</v>
      </c>
      <c r="E201" s="314" t="s">
        <v>1264</v>
      </c>
      <c r="F201" s="340" t="s">
        <v>1151</v>
      </c>
      <c r="G201" s="316"/>
      <c r="H201" s="317"/>
      <c r="I201" s="318"/>
      <c r="J201" s="319">
        <f t="shared" si="7"/>
        <v>0</v>
      </c>
    </row>
    <row r="202" spans="2:10">
      <c r="B202" s="312"/>
      <c r="C202" s="313">
        <v>65</v>
      </c>
      <c r="D202" s="313" t="s">
        <v>137</v>
      </c>
      <c r="E202" s="314" t="s">
        <v>1265</v>
      </c>
      <c r="F202" s="326" t="s">
        <v>1151</v>
      </c>
      <c r="G202" s="316"/>
      <c r="H202" s="317"/>
      <c r="I202" s="318"/>
      <c r="J202" s="319">
        <f t="shared" si="7"/>
        <v>0</v>
      </c>
    </row>
    <row r="203" spans="2:10">
      <c r="B203" s="312"/>
      <c r="C203" s="313">
        <v>66</v>
      </c>
      <c r="D203" s="313" t="s">
        <v>137</v>
      </c>
      <c r="E203" s="314" t="s">
        <v>1266</v>
      </c>
      <c r="F203" s="340" t="s">
        <v>1151</v>
      </c>
      <c r="G203" s="316"/>
      <c r="H203" s="317"/>
      <c r="I203" s="318"/>
      <c r="J203" s="319">
        <f t="shared" si="7"/>
        <v>0</v>
      </c>
    </row>
    <row r="204" spans="2:10" ht="22.5">
      <c r="B204" s="312"/>
      <c r="C204" s="313">
        <v>67</v>
      </c>
      <c r="D204" s="313" t="s">
        <v>137</v>
      </c>
      <c r="E204" s="314" t="s">
        <v>1267</v>
      </c>
      <c r="F204" s="326" t="s">
        <v>1268</v>
      </c>
      <c r="G204" s="316" t="s">
        <v>360</v>
      </c>
      <c r="H204" s="317">
        <v>1</v>
      </c>
      <c r="I204" s="318"/>
      <c r="J204" s="319">
        <f t="shared" si="7"/>
        <v>0</v>
      </c>
    </row>
    <row r="205" spans="2:10">
      <c r="B205" s="312"/>
      <c r="C205" s="313">
        <v>68</v>
      </c>
      <c r="D205" s="313" t="s">
        <v>137</v>
      </c>
      <c r="E205" s="314" t="s">
        <v>1269</v>
      </c>
      <c r="F205" s="326" t="s">
        <v>1270</v>
      </c>
      <c r="G205" s="316" t="s">
        <v>360</v>
      </c>
      <c r="H205" s="317">
        <v>4</v>
      </c>
      <c r="I205" s="318"/>
      <c r="J205" s="319">
        <f t="shared" si="7"/>
        <v>0</v>
      </c>
    </row>
    <row r="206" spans="2:10">
      <c r="B206" s="312"/>
      <c r="C206" s="313"/>
      <c r="D206" s="313"/>
      <c r="E206" s="314"/>
      <c r="F206" s="327" t="s">
        <v>1271</v>
      </c>
      <c r="G206" s="316"/>
      <c r="H206" s="317"/>
      <c r="I206" s="318"/>
      <c r="J206" s="319"/>
    </row>
    <row r="207" spans="2:10">
      <c r="B207" s="312"/>
      <c r="C207" s="313">
        <v>69</v>
      </c>
      <c r="D207" s="313" t="s">
        <v>137</v>
      </c>
      <c r="E207" s="314" t="s">
        <v>1272</v>
      </c>
      <c r="F207" s="326" t="s">
        <v>1273</v>
      </c>
      <c r="G207" s="316" t="s">
        <v>1098</v>
      </c>
      <c r="H207" s="317">
        <v>2</v>
      </c>
      <c r="I207" s="318"/>
      <c r="J207" s="319">
        <f t="shared" si="7"/>
        <v>0</v>
      </c>
    </row>
    <row r="208" spans="2:10" ht="29.25">
      <c r="B208" s="312"/>
      <c r="C208" s="313"/>
      <c r="D208" s="313"/>
      <c r="E208" s="314"/>
      <c r="F208" s="327" t="s">
        <v>1274</v>
      </c>
      <c r="G208" s="316"/>
      <c r="H208" s="317"/>
      <c r="I208" s="318"/>
      <c r="J208" s="319"/>
    </row>
    <row r="209" spans="2:10" ht="22.5">
      <c r="B209" s="312"/>
      <c r="C209" s="313">
        <v>70</v>
      </c>
      <c r="D209" s="313" t="s">
        <v>137</v>
      </c>
      <c r="E209" s="314" t="s">
        <v>1275</v>
      </c>
      <c r="F209" s="326" t="s">
        <v>1276</v>
      </c>
      <c r="G209" s="316" t="s">
        <v>1098</v>
      </c>
      <c r="H209" s="317">
        <v>4</v>
      </c>
      <c r="I209" s="318"/>
      <c r="J209" s="319">
        <f t="shared" si="7"/>
        <v>0</v>
      </c>
    </row>
    <row r="210" spans="2:10" ht="58.5">
      <c r="B210" s="312"/>
      <c r="C210" s="313"/>
      <c r="D210" s="313"/>
      <c r="E210" s="314"/>
      <c r="F210" s="327" t="s">
        <v>1277</v>
      </c>
      <c r="G210" s="316"/>
      <c r="H210" s="317"/>
      <c r="I210" s="318"/>
      <c r="J210" s="319"/>
    </row>
    <row r="211" spans="2:10">
      <c r="B211" s="312"/>
      <c r="C211" s="313">
        <v>71</v>
      </c>
      <c r="D211" s="313" t="s">
        <v>137</v>
      </c>
      <c r="E211" s="314" t="s">
        <v>1278</v>
      </c>
      <c r="F211" s="326" t="s">
        <v>1279</v>
      </c>
      <c r="G211" s="316" t="s">
        <v>360</v>
      </c>
      <c r="H211" s="317">
        <v>4</v>
      </c>
      <c r="I211" s="318"/>
      <c r="J211" s="319">
        <f t="shared" si="7"/>
        <v>0</v>
      </c>
    </row>
    <row r="212" spans="2:10" ht="87.75">
      <c r="B212" s="312"/>
      <c r="C212" s="313"/>
      <c r="D212" s="313"/>
      <c r="E212" s="314"/>
      <c r="F212" s="327" t="s">
        <v>1280</v>
      </c>
      <c r="G212" s="316"/>
      <c r="H212" s="317"/>
      <c r="I212" s="318"/>
      <c r="J212" s="319"/>
    </row>
    <row r="213" spans="2:10" ht="22.5">
      <c r="B213" s="312"/>
      <c r="C213" s="313">
        <v>72</v>
      </c>
      <c r="D213" s="313" t="s">
        <v>137</v>
      </c>
      <c r="E213" s="314" t="s">
        <v>1281</v>
      </c>
      <c r="F213" s="326" t="s">
        <v>1282</v>
      </c>
      <c r="G213" s="316" t="s">
        <v>360</v>
      </c>
      <c r="H213" s="317">
        <v>1</v>
      </c>
      <c r="I213" s="318"/>
      <c r="J213" s="319">
        <f t="shared" ref="J213:J273" si="8">ROUND(I213*H213,2)</f>
        <v>0</v>
      </c>
    </row>
    <row r="214" spans="2:10" ht="360.75">
      <c r="B214" s="312"/>
      <c r="C214" s="313"/>
      <c r="D214" s="313"/>
      <c r="E214" s="314"/>
      <c r="F214" s="327" t="s">
        <v>1283</v>
      </c>
      <c r="G214" s="316"/>
      <c r="H214" s="317"/>
      <c r="I214" s="318"/>
      <c r="J214" s="319"/>
    </row>
    <row r="215" spans="2:10">
      <c r="B215" s="312"/>
      <c r="C215" s="313">
        <v>73</v>
      </c>
      <c r="D215" s="313" t="s">
        <v>137</v>
      </c>
      <c r="E215" s="314" t="s">
        <v>1284</v>
      </c>
      <c r="F215" s="326" t="s">
        <v>1285</v>
      </c>
      <c r="G215" s="316" t="s">
        <v>360</v>
      </c>
      <c r="H215" s="317">
        <v>2</v>
      </c>
      <c r="I215" s="318"/>
      <c r="J215" s="319">
        <f t="shared" si="8"/>
        <v>0</v>
      </c>
    </row>
    <row r="216" spans="2:10" ht="19.5">
      <c r="B216" s="312"/>
      <c r="C216" s="313"/>
      <c r="D216" s="313"/>
      <c r="E216" s="314"/>
      <c r="F216" s="327" t="s">
        <v>1286</v>
      </c>
      <c r="G216" s="316"/>
      <c r="H216" s="317"/>
      <c r="I216" s="318"/>
      <c r="J216" s="319"/>
    </row>
    <row r="217" spans="2:10" ht="22.5">
      <c r="B217" s="312"/>
      <c r="C217" s="313">
        <v>74</v>
      </c>
      <c r="D217" s="313" t="s">
        <v>137</v>
      </c>
      <c r="E217" s="314" t="s">
        <v>1287</v>
      </c>
      <c r="F217" s="326" t="s">
        <v>1288</v>
      </c>
      <c r="G217" s="316" t="s">
        <v>360</v>
      </c>
      <c r="H217" s="317">
        <v>2</v>
      </c>
      <c r="I217" s="318"/>
      <c r="J217" s="319">
        <f t="shared" si="8"/>
        <v>0</v>
      </c>
    </row>
    <row r="218" spans="2:10" ht="39">
      <c r="B218" s="312"/>
      <c r="C218" s="313"/>
      <c r="D218" s="313"/>
      <c r="E218" s="314"/>
      <c r="F218" s="327" t="s">
        <v>1289</v>
      </c>
      <c r="G218" s="316"/>
      <c r="H218" s="317"/>
      <c r="I218" s="318"/>
      <c r="J218" s="319"/>
    </row>
    <row r="219" spans="2:10">
      <c r="B219" s="312"/>
      <c r="C219" s="313">
        <v>75</v>
      </c>
      <c r="D219" s="313" t="s">
        <v>137</v>
      </c>
      <c r="E219" s="314" t="s">
        <v>1290</v>
      </c>
      <c r="F219" s="326" t="s">
        <v>1291</v>
      </c>
      <c r="G219" s="316" t="s">
        <v>360</v>
      </c>
      <c r="H219" s="317">
        <v>2</v>
      </c>
      <c r="I219" s="318"/>
      <c r="J219" s="319">
        <f t="shared" si="8"/>
        <v>0</v>
      </c>
    </row>
    <row r="220" spans="2:10" ht="19.5">
      <c r="B220" s="312"/>
      <c r="C220" s="313"/>
      <c r="D220" s="313"/>
      <c r="E220" s="314"/>
      <c r="F220" s="327" t="s">
        <v>1292</v>
      </c>
      <c r="G220" s="316"/>
      <c r="H220" s="317"/>
      <c r="I220" s="318"/>
      <c r="J220" s="319"/>
    </row>
    <row r="221" spans="2:10" ht="22.5">
      <c r="B221" s="312"/>
      <c r="C221" s="313">
        <v>76</v>
      </c>
      <c r="D221" s="313" t="s">
        <v>137</v>
      </c>
      <c r="E221" s="314" t="s">
        <v>1293</v>
      </c>
      <c r="F221" s="326" t="s">
        <v>1294</v>
      </c>
      <c r="G221" s="316" t="s">
        <v>360</v>
      </c>
      <c r="H221" s="317">
        <v>4</v>
      </c>
      <c r="I221" s="318"/>
      <c r="J221" s="319">
        <f t="shared" si="8"/>
        <v>0</v>
      </c>
    </row>
    <row r="222" spans="2:10" ht="29.25">
      <c r="B222" s="312"/>
      <c r="C222" s="313"/>
      <c r="D222" s="313"/>
      <c r="E222" s="314"/>
      <c r="F222" s="327" t="s">
        <v>1295</v>
      </c>
      <c r="G222" s="316"/>
      <c r="H222" s="317"/>
      <c r="I222" s="318"/>
      <c r="J222" s="319"/>
    </row>
    <row r="223" spans="2:10">
      <c r="B223" s="312"/>
      <c r="C223" s="313">
        <v>77</v>
      </c>
      <c r="D223" s="313" t="s">
        <v>137</v>
      </c>
      <c r="E223" s="314" t="s">
        <v>1296</v>
      </c>
      <c r="F223" s="326" t="s">
        <v>1297</v>
      </c>
      <c r="G223" s="316" t="s">
        <v>1098</v>
      </c>
      <c r="H223" s="317">
        <v>4</v>
      </c>
      <c r="I223" s="318"/>
      <c r="J223" s="319">
        <f t="shared" si="8"/>
        <v>0</v>
      </c>
    </row>
    <row r="224" spans="2:10">
      <c r="B224" s="312"/>
      <c r="C224" s="313"/>
      <c r="D224" s="313"/>
      <c r="E224" s="314"/>
      <c r="F224" s="327" t="s">
        <v>1298</v>
      </c>
      <c r="G224" s="316"/>
      <c r="H224" s="317"/>
      <c r="I224" s="318"/>
      <c r="J224" s="319"/>
    </row>
    <row r="225" spans="2:10">
      <c r="B225" s="312"/>
      <c r="C225" s="313">
        <v>78</v>
      </c>
      <c r="D225" s="313" t="s">
        <v>137</v>
      </c>
      <c r="E225" s="314" t="s">
        <v>1299</v>
      </c>
      <c r="F225" s="326" t="s">
        <v>1300</v>
      </c>
      <c r="G225" s="316" t="s">
        <v>360</v>
      </c>
      <c r="H225" s="317">
        <v>2</v>
      </c>
      <c r="I225" s="318"/>
      <c r="J225" s="319">
        <f t="shared" si="8"/>
        <v>0</v>
      </c>
    </row>
    <row r="226" spans="2:10" ht="214.5">
      <c r="B226" s="312"/>
      <c r="C226" s="313"/>
      <c r="D226" s="313"/>
      <c r="E226" s="314"/>
      <c r="F226" s="327" t="s">
        <v>1301</v>
      </c>
      <c r="G226" s="316"/>
      <c r="H226" s="317"/>
      <c r="I226" s="318"/>
      <c r="J226" s="319"/>
    </row>
    <row r="227" spans="2:10">
      <c r="B227" s="312"/>
      <c r="C227" s="313">
        <v>79</v>
      </c>
      <c r="D227" s="313" t="s">
        <v>137</v>
      </c>
      <c r="E227" s="314" t="s">
        <v>1302</v>
      </c>
      <c r="F227" s="326" t="s">
        <v>1117</v>
      </c>
      <c r="G227" s="316" t="s">
        <v>360</v>
      </c>
      <c r="H227" s="317">
        <v>4</v>
      </c>
      <c r="I227" s="318"/>
      <c r="J227" s="319">
        <f t="shared" si="8"/>
        <v>0</v>
      </c>
    </row>
    <row r="228" spans="2:10" ht="39">
      <c r="B228" s="312"/>
      <c r="C228" s="313"/>
      <c r="D228" s="313"/>
      <c r="E228" s="314"/>
      <c r="F228" s="327" t="s">
        <v>1303</v>
      </c>
      <c r="G228" s="316"/>
      <c r="H228" s="317"/>
      <c r="I228" s="318"/>
      <c r="J228" s="319"/>
    </row>
    <row r="229" spans="2:10">
      <c r="B229" s="312"/>
      <c r="C229" s="313">
        <v>80</v>
      </c>
      <c r="D229" s="313" t="s">
        <v>137</v>
      </c>
      <c r="E229" s="314" t="s">
        <v>1304</v>
      </c>
      <c r="F229" s="326" t="s">
        <v>1117</v>
      </c>
      <c r="G229" s="316" t="s">
        <v>360</v>
      </c>
      <c r="H229" s="317">
        <v>2</v>
      </c>
      <c r="I229" s="318"/>
      <c r="J229" s="319">
        <f t="shared" si="8"/>
        <v>0</v>
      </c>
    </row>
    <row r="230" spans="2:10" ht="39">
      <c r="B230" s="312"/>
      <c r="C230" s="313"/>
      <c r="D230" s="313"/>
      <c r="E230" s="314"/>
      <c r="F230" s="327" t="s">
        <v>1305</v>
      </c>
      <c r="G230" s="316"/>
      <c r="H230" s="317"/>
      <c r="I230" s="318"/>
      <c r="J230" s="319"/>
    </row>
    <row r="231" spans="2:10">
      <c r="B231" s="312"/>
      <c r="C231" s="313">
        <v>81</v>
      </c>
      <c r="D231" s="313" t="s">
        <v>137</v>
      </c>
      <c r="E231" s="314" t="s">
        <v>1306</v>
      </c>
      <c r="F231" s="326" t="s">
        <v>1307</v>
      </c>
      <c r="G231" s="316" t="s">
        <v>360</v>
      </c>
      <c r="H231" s="317">
        <v>2</v>
      </c>
      <c r="I231" s="318"/>
      <c r="J231" s="319">
        <f t="shared" si="8"/>
        <v>0</v>
      </c>
    </row>
    <row r="232" spans="2:10" ht="156">
      <c r="B232" s="312"/>
      <c r="C232" s="313"/>
      <c r="D232" s="313"/>
      <c r="E232" s="314"/>
      <c r="F232" s="327" t="s">
        <v>1308</v>
      </c>
      <c r="G232" s="316"/>
      <c r="H232" s="317"/>
      <c r="I232" s="318"/>
      <c r="J232" s="319"/>
    </row>
    <row r="233" spans="2:10">
      <c r="B233" s="312"/>
      <c r="C233" s="313">
        <v>82</v>
      </c>
      <c r="D233" s="313" t="s">
        <v>137</v>
      </c>
      <c r="E233" s="314" t="s">
        <v>1309</v>
      </c>
      <c r="F233" s="326" t="s">
        <v>1310</v>
      </c>
      <c r="G233" s="316" t="s">
        <v>1098</v>
      </c>
      <c r="H233" s="317">
        <v>2</v>
      </c>
      <c r="I233" s="318"/>
      <c r="J233" s="319">
        <f t="shared" si="8"/>
        <v>0</v>
      </c>
    </row>
    <row r="234" spans="2:10" ht="19.5">
      <c r="B234" s="312"/>
      <c r="C234" s="313"/>
      <c r="D234" s="313"/>
      <c r="E234" s="314"/>
      <c r="F234" s="327" t="s">
        <v>1311</v>
      </c>
      <c r="G234" s="316"/>
      <c r="H234" s="317"/>
      <c r="I234" s="318"/>
      <c r="J234" s="319"/>
    </row>
    <row r="235" spans="2:10">
      <c r="B235" s="312"/>
      <c r="C235" s="313">
        <v>83</v>
      </c>
      <c r="D235" s="313" t="s">
        <v>137</v>
      </c>
      <c r="E235" s="314" t="s">
        <v>1312</v>
      </c>
      <c r="F235" s="326" t="s">
        <v>1313</v>
      </c>
      <c r="G235" s="316" t="s">
        <v>1098</v>
      </c>
      <c r="H235" s="317">
        <v>2</v>
      </c>
      <c r="I235" s="318"/>
      <c r="J235" s="319">
        <f t="shared" si="8"/>
        <v>0</v>
      </c>
    </row>
    <row r="236" spans="2:10" ht="58.5">
      <c r="B236" s="312"/>
      <c r="C236" s="313"/>
      <c r="D236" s="313"/>
      <c r="E236" s="314"/>
      <c r="F236" s="327" t="s">
        <v>1314</v>
      </c>
      <c r="G236" s="316"/>
      <c r="H236" s="317"/>
      <c r="I236" s="318"/>
      <c r="J236" s="319"/>
    </row>
    <row r="237" spans="2:10">
      <c r="B237" s="312"/>
      <c r="C237" s="313">
        <v>84</v>
      </c>
      <c r="D237" s="313" t="s">
        <v>137</v>
      </c>
      <c r="E237" s="314" t="s">
        <v>1315</v>
      </c>
      <c r="F237" s="326" t="s">
        <v>1316</v>
      </c>
      <c r="G237" s="316" t="s">
        <v>1098</v>
      </c>
      <c r="H237" s="317">
        <v>2</v>
      </c>
      <c r="I237" s="318"/>
      <c r="J237" s="319">
        <f t="shared" si="8"/>
        <v>0</v>
      </c>
    </row>
    <row r="238" spans="2:10" ht="58.5">
      <c r="B238" s="312"/>
      <c r="C238" s="313"/>
      <c r="D238" s="313"/>
      <c r="E238" s="314"/>
      <c r="F238" s="327" t="s">
        <v>1317</v>
      </c>
      <c r="G238" s="316"/>
      <c r="H238" s="317"/>
      <c r="I238" s="318"/>
      <c r="J238" s="319"/>
    </row>
    <row r="239" spans="2:10">
      <c r="B239" s="312"/>
      <c r="C239" s="313">
        <v>85</v>
      </c>
      <c r="D239" s="313" t="s">
        <v>137</v>
      </c>
      <c r="E239" s="314" t="s">
        <v>1318</v>
      </c>
      <c r="F239" s="326" t="s">
        <v>1319</v>
      </c>
      <c r="G239" s="316" t="s">
        <v>1098</v>
      </c>
      <c r="H239" s="317">
        <v>2</v>
      </c>
      <c r="I239" s="318"/>
      <c r="J239" s="319">
        <f t="shared" si="8"/>
        <v>0</v>
      </c>
    </row>
    <row r="240" spans="2:10" ht="19.5">
      <c r="B240" s="312"/>
      <c r="C240" s="313"/>
      <c r="D240" s="313"/>
      <c r="E240" s="314"/>
      <c r="F240" s="327" t="s">
        <v>1320</v>
      </c>
      <c r="G240" s="316"/>
      <c r="H240" s="317"/>
      <c r="I240" s="318"/>
      <c r="J240" s="319"/>
    </row>
    <row r="241" spans="2:10">
      <c r="B241" s="312"/>
      <c r="C241" s="313">
        <v>86</v>
      </c>
      <c r="D241" s="313" t="s">
        <v>137</v>
      </c>
      <c r="E241" s="314" t="s">
        <v>1321</v>
      </c>
      <c r="F241" s="326" t="s">
        <v>1117</v>
      </c>
      <c r="G241" s="316" t="s">
        <v>360</v>
      </c>
      <c r="H241" s="317">
        <v>2</v>
      </c>
      <c r="I241" s="318"/>
      <c r="J241" s="319">
        <f t="shared" si="8"/>
        <v>0</v>
      </c>
    </row>
    <row r="242" spans="2:10" ht="39">
      <c r="B242" s="312"/>
      <c r="C242" s="313"/>
      <c r="D242" s="313"/>
      <c r="E242" s="314"/>
      <c r="F242" s="327" t="s">
        <v>1322</v>
      </c>
      <c r="G242" s="316"/>
      <c r="H242" s="317"/>
      <c r="I242" s="318"/>
      <c r="J242" s="319"/>
    </row>
    <row r="243" spans="2:10">
      <c r="B243" s="312"/>
      <c r="C243" s="313">
        <v>87</v>
      </c>
      <c r="D243" s="313" t="s">
        <v>137</v>
      </c>
      <c r="E243" s="314" t="s">
        <v>1323</v>
      </c>
      <c r="F243" s="326" t="s">
        <v>1151</v>
      </c>
      <c r="G243" s="316"/>
      <c r="H243" s="317"/>
      <c r="I243" s="318"/>
      <c r="J243" s="319">
        <f t="shared" si="8"/>
        <v>0</v>
      </c>
    </row>
    <row r="244" spans="2:10">
      <c r="B244" s="312"/>
      <c r="C244" s="313">
        <v>88</v>
      </c>
      <c r="D244" s="313" t="s">
        <v>137</v>
      </c>
      <c r="E244" s="314" t="s">
        <v>1324</v>
      </c>
      <c r="F244" s="326" t="s">
        <v>1325</v>
      </c>
      <c r="G244" s="316" t="s">
        <v>1098</v>
      </c>
      <c r="H244" s="317">
        <v>2</v>
      </c>
      <c r="I244" s="318"/>
      <c r="J244" s="319">
        <f t="shared" si="8"/>
        <v>0</v>
      </c>
    </row>
    <row r="245" spans="2:10" ht="58.5">
      <c r="B245" s="312"/>
      <c r="C245" s="313"/>
      <c r="D245" s="313"/>
      <c r="E245" s="314"/>
      <c r="F245" s="327" t="s">
        <v>1326</v>
      </c>
      <c r="G245" s="316"/>
      <c r="H245" s="317"/>
      <c r="I245" s="318"/>
      <c r="J245" s="319"/>
    </row>
    <row r="246" spans="2:10">
      <c r="B246" s="312"/>
      <c r="C246" s="313">
        <v>89</v>
      </c>
      <c r="D246" s="313" t="s">
        <v>137</v>
      </c>
      <c r="E246" s="314" t="s">
        <v>1327</v>
      </c>
      <c r="F246" s="326" t="s">
        <v>1328</v>
      </c>
      <c r="G246" s="316" t="s">
        <v>360</v>
      </c>
      <c r="H246" s="317">
        <v>2</v>
      </c>
      <c r="I246" s="318"/>
      <c r="J246" s="319">
        <f t="shared" si="8"/>
        <v>0</v>
      </c>
    </row>
    <row r="247" spans="2:10" ht="107.25">
      <c r="B247" s="312"/>
      <c r="C247" s="313"/>
      <c r="D247" s="313"/>
      <c r="E247" s="314"/>
      <c r="F247" s="327" t="s">
        <v>1329</v>
      </c>
      <c r="G247" s="316"/>
      <c r="H247" s="317"/>
      <c r="I247" s="318"/>
      <c r="J247" s="319"/>
    </row>
    <row r="248" spans="2:10">
      <c r="B248" s="312"/>
      <c r="C248" s="313">
        <v>90</v>
      </c>
      <c r="D248" s="313" t="s">
        <v>137</v>
      </c>
      <c r="E248" s="314" t="s">
        <v>1330</v>
      </c>
      <c r="F248" s="326" t="s">
        <v>1331</v>
      </c>
      <c r="G248" s="316" t="s">
        <v>1098</v>
      </c>
      <c r="H248" s="317">
        <v>2</v>
      </c>
      <c r="I248" s="318"/>
      <c r="J248" s="319">
        <f t="shared" si="8"/>
        <v>0</v>
      </c>
    </row>
    <row r="249" spans="2:10" ht="19.5">
      <c r="B249" s="312"/>
      <c r="C249" s="313"/>
      <c r="D249" s="313"/>
      <c r="E249" s="314"/>
      <c r="F249" s="327" t="s">
        <v>1103</v>
      </c>
      <c r="G249" s="316"/>
      <c r="H249" s="317"/>
      <c r="I249" s="318"/>
      <c r="J249" s="319"/>
    </row>
    <row r="250" spans="2:10">
      <c r="B250" s="312"/>
      <c r="C250" s="313">
        <v>91</v>
      </c>
      <c r="D250" s="313" t="s">
        <v>137</v>
      </c>
      <c r="E250" s="314" t="s">
        <v>1332</v>
      </c>
      <c r="F250" s="326" t="s">
        <v>1333</v>
      </c>
      <c r="G250" s="316" t="s">
        <v>1098</v>
      </c>
      <c r="H250" s="317">
        <v>2</v>
      </c>
      <c r="I250" s="318"/>
      <c r="J250" s="319">
        <f t="shared" si="8"/>
        <v>0</v>
      </c>
    </row>
    <row r="251" spans="2:10" ht="19.5">
      <c r="B251" s="312"/>
      <c r="C251" s="313"/>
      <c r="D251" s="313"/>
      <c r="E251" s="314"/>
      <c r="F251" s="327" t="s">
        <v>1334</v>
      </c>
      <c r="G251" s="316"/>
      <c r="H251" s="317"/>
      <c r="I251" s="318"/>
      <c r="J251" s="319"/>
    </row>
    <row r="252" spans="2:10">
      <c r="B252" s="312"/>
      <c r="C252" s="313">
        <v>92</v>
      </c>
      <c r="D252" s="313" t="s">
        <v>137</v>
      </c>
      <c r="E252" s="314" t="s">
        <v>1335</v>
      </c>
      <c r="F252" s="326" t="s">
        <v>1336</v>
      </c>
      <c r="G252" s="316" t="s">
        <v>360</v>
      </c>
      <c r="H252" s="317">
        <v>1</v>
      </c>
      <c r="I252" s="318"/>
      <c r="J252" s="319">
        <f t="shared" si="8"/>
        <v>0</v>
      </c>
    </row>
    <row r="253" spans="2:10" ht="175.5">
      <c r="B253" s="312"/>
      <c r="C253" s="313"/>
      <c r="D253" s="313"/>
      <c r="E253" s="314"/>
      <c r="F253" s="327" t="s">
        <v>1337</v>
      </c>
      <c r="G253" s="316"/>
      <c r="H253" s="317"/>
      <c r="I253" s="318"/>
      <c r="J253" s="319"/>
    </row>
    <row r="254" spans="2:10">
      <c r="B254" s="312"/>
      <c r="C254" s="313">
        <v>93</v>
      </c>
      <c r="D254" s="313" t="s">
        <v>137</v>
      </c>
      <c r="E254" s="314" t="s">
        <v>1338</v>
      </c>
      <c r="F254" s="326" t="s">
        <v>1117</v>
      </c>
      <c r="G254" s="316" t="s">
        <v>360</v>
      </c>
      <c r="H254" s="317">
        <v>2</v>
      </c>
      <c r="I254" s="318"/>
      <c r="J254" s="319">
        <f t="shared" si="8"/>
        <v>0</v>
      </c>
    </row>
    <row r="255" spans="2:10" ht="39">
      <c r="B255" s="312"/>
      <c r="C255" s="313"/>
      <c r="D255" s="313"/>
      <c r="E255" s="314"/>
      <c r="F255" s="327" t="s">
        <v>1339</v>
      </c>
      <c r="G255" s="316"/>
      <c r="H255" s="317"/>
      <c r="I255" s="318"/>
      <c r="J255" s="319"/>
    </row>
    <row r="256" spans="2:10">
      <c r="B256" s="312"/>
      <c r="C256" s="313">
        <v>94</v>
      </c>
      <c r="D256" s="313" t="s">
        <v>137</v>
      </c>
      <c r="E256" s="314" t="s">
        <v>1340</v>
      </c>
      <c r="F256" s="326" t="s">
        <v>1341</v>
      </c>
      <c r="G256" s="316" t="s">
        <v>360</v>
      </c>
      <c r="H256" s="317">
        <v>1</v>
      </c>
      <c r="I256" s="318"/>
      <c r="J256" s="319">
        <f t="shared" si="8"/>
        <v>0</v>
      </c>
    </row>
    <row r="257" spans="2:10" ht="39">
      <c r="B257" s="312"/>
      <c r="C257" s="313"/>
      <c r="D257" s="313"/>
      <c r="E257" s="314"/>
      <c r="F257" s="327" t="s">
        <v>1342</v>
      </c>
      <c r="G257" s="316"/>
      <c r="H257" s="317"/>
      <c r="I257" s="318"/>
      <c r="J257" s="319"/>
    </row>
    <row r="258" spans="2:10">
      <c r="B258" s="312"/>
      <c r="C258" s="313">
        <v>95</v>
      </c>
      <c r="D258" s="313" t="s">
        <v>137</v>
      </c>
      <c r="E258" s="314" t="s">
        <v>1343</v>
      </c>
      <c r="F258" s="326" t="s">
        <v>1344</v>
      </c>
      <c r="G258" s="316" t="s">
        <v>1098</v>
      </c>
      <c r="H258" s="317">
        <v>1</v>
      </c>
      <c r="I258" s="318"/>
      <c r="J258" s="319">
        <f t="shared" si="8"/>
        <v>0</v>
      </c>
    </row>
    <row r="259" spans="2:10" ht="19.5">
      <c r="B259" s="312"/>
      <c r="C259" s="313"/>
      <c r="D259" s="313"/>
      <c r="E259" s="314"/>
      <c r="F259" s="327" t="s">
        <v>1345</v>
      </c>
      <c r="G259" s="316"/>
      <c r="H259" s="317"/>
      <c r="I259" s="318"/>
      <c r="J259" s="319"/>
    </row>
    <row r="260" spans="2:10">
      <c r="B260" s="312"/>
      <c r="C260" s="313">
        <v>96</v>
      </c>
      <c r="D260" s="313" t="s">
        <v>137</v>
      </c>
      <c r="E260" s="314" t="s">
        <v>1346</v>
      </c>
      <c r="F260" s="326" t="s">
        <v>1341</v>
      </c>
      <c r="G260" s="316" t="s">
        <v>360</v>
      </c>
      <c r="H260" s="317">
        <v>1</v>
      </c>
      <c r="I260" s="318"/>
      <c r="J260" s="319">
        <f t="shared" si="8"/>
        <v>0</v>
      </c>
    </row>
    <row r="261" spans="2:10" ht="39">
      <c r="B261" s="312"/>
      <c r="C261" s="313"/>
      <c r="D261" s="313"/>
      <c r="E261" s="314"/>
      <c r="F261" s="327" t="s">
        <v>1347</v>
      </c>
      <c r="G261" s="316"/>
      <c r="H261" s="317"/>
      <c r="I261" s="318"/>
      <c r="J261" s="319"/>
    </row>
    <row r="262" spans="2:10">
      <c r="B262" s="312"/>
      <c r="C262" s="313">
        <v>97</v>
      </c>
      <c r="D262" s="313" t="s">
        <v>137</v>
      </c>
      <c r="E262" s="314" t="s">
        <v>1348</v>
      </c>
      <c r="F262" s="326" t="s">
        <v>1151</v>
      </c>
      <c r="G262" s="316"/>
      <c r="H262" s="317"/>
      <c r="I262" s="318"/>
      <c r="J262" s="319">
        <f t="shared" si="8"/>
        <v>0</v>
      </c>
    </row>
    <row r="263" spans="2:10">
      <c r="B263" s="312"/>
      <c r="C263" s="313">
        <v>98</v>
      </c>
      <c r="D263" s="313" t="s">
        <v>137</v>
      </c>
      <c r="E263" s="314" t="s">
        <v>1349</v>
      </c>
      <c r="F263" s="326" t="s">
        <v>1350</v>
      </c>
      <c r="G263" s="316" t="s">
        <v>1098</v>
      </c>
      <c r="H263" s="317">
        <v>2</v>
      </c>
      <c r="I263" s="318"/>
      <c r="J263" s="319">
        <f t="shared" si="8"/>
        <v>0</v>
      </c>
    </row>
    <row r="264" spans="2:10" ht="58.5">
      <c r="B264" s="312"/>
      <c r="C264" s="313"/>
      <c r="D264" s="313"/>
      <c r="E264" s="314"/>
      <c r="F264" s="327" t="s">
        <v>1351</v>
      </c>
      <c r="G264" s="316"/>
      <c r="H264" s="317"/>
      <c r="I264" s="318"/>
      <c r="J264" s="319"/>
    </row>
    <row r="265" spans="2:10">
      <c r="B265" s="312"/>
      <c r="C265" s="313">
        <v>99</v>
      </c>
      <c r="D265" s="313" t="s">
        <v>137</v>
      </c>
      <c r="E265" s="314" t="s">
        <v>1352</v>
      </c>
      <c r="F265" s="326" t="s">
        <v>1353</v>
      </c>
      <c r="G265" s="316" t="s">
        <v>360</v>
      </c>
      <c r="H265" s="317">
        <v>2</v>
      </c>
      <c r="I265" s="318"/>
      <c r="J265" s="319">
        <f t="shared" si="8"/>
        <v>0</v>
      </c>
    </row>
    <row r="266" spans="2:10" ht="117">
      <c r="B266" s="312"/>
      <c r="C266" s="313"/>
      <c r="D266" s="313"/>
      <c r="E266" s="314"/>
      <c r="F266" s="327" t="s">
        <v>1354</v>
      </c>
      <c r="G266" s="316"/>
      <c r="H266" s="317"/>
      <c r="I266" s="318"/>
      <c r="J266" s="319"/>
    </row>
    <row r="267" spans="2:10" ht="22.5">
      <c r="B267" s="312"/>
      <c r="C267" s="313">
        <v>100</v>
      </c>
      <c r="D267" s="313" t="s">
        <v>137</v>
      </c>
      <c r="E267" s="314" t="s">
        <v>1355</v>
      </c>
      <c r="F267" s="326" t="s">
        <v>1356</v>
      </c>
      <c r="G267" s="316" t="s">
        <v>360</v>
      </c>
      <c r="H267" s="317">
        <v>1</v>
      </c>
      <c r="I267" s="318"/>
      <c r="J267" s="319">
        <f t="shared" si="8"/>
        <v>0</v>
      </c>
    </row>
    <row r="268" spans="2:10" ht="175.5">
      <c r="B268" s="312"/>
      <c r="C268" s="313"/>
      <c r="D268" s="313"/>
      <c r="E268" s="314"/>
      <c r="F268" s="327" t="s">
        <v>1357</v>
      </c>
      <c r="G268" s="316"/>
      <c r="H268" s="317"/>
      <c r="I268" s="318"/>
      <c r="J268" s="319"/>
    </row>
    <row r="269" spans="2:10">
      <c r="B269" s="312"/>
      <c r="C269" s="313">
        <v>101</v>
      </c>
      <c r="D269" s="313" t="s">
        <v>137</v>
      </c>
      <c r="E269" s="314" t="s">
        <v>1358</v>
      </c>
      <c r="F269" s="326" t="s">
        <v>1117</v>
      </c>
      <c r="G269" s="316" t="s">
        <v>360</v>
      </c>
      <c r="H269" s="317">
        <v>2</v>
      </c>
      <c r="I269" s="318"/>
      <c r="J269" s="319">
        <f t="shared" si="8"/>
        <v>0</v>
      </c>
    </row>
    <row r="270" spans="2:10" ht="39">
      <c r="B270" s="312"/>
      <c r="C270" s="313"/>
      <c r="D270" s="313"/>
      <c r="E270" s="314"/>
      <c r="F270" s="327" t="s">
        <v>1359</v>
      </c>
      <c r="G270" s="316"/>
      <c r="H270" s="317"/>
      <c r="I270" s="318"/>
      <c r="J270" s="319"/>
    </row>
    <row r="271" spans="2:10">
      <c r="B271" s="312"/>
      <c r="C271" s="313">
        <v>102</v>
      </c>
      <c r="D271" s="313" t="s">
        <v>137</v>
      </c>
      <c r="E271" s="314" t="s">
        <v>1360</v>
      </c>
      <c r="F271" s="326" t="s">
        <v>1361</v>
      </c>
      <c r="G271" s="316" t="s">
        <v>360</v>
      </c>
      <c r="H271" s="317">
        <v>2</v>
      </c>
      <c r="I271" s="318"/>
      <c r="J271" s="319">
        <f t="shared" si="8"/>
        <v>0</v>
      </c>
    </row>
    <row r="272" spans="2:10" ht="48.75">
      <c r="B272" s="312"/>
      <c r="C272" s="313"/>
      <c r="D272" s="313"/>
      <c r="E272" s="314"/>
      <c r="F272" s="327" t="s">
        <v>1362</v>
      </c>
      <c r="G272" s="316"/>
      <c r="H272" s="317"/>
      <c r="I272" s="318"/>
      <c r="J272" s="319"/>
    </row>
    <row r="273" spans="2:10" ht="22.5">
      <c r="B273" s="312"/>
      <c r="C273" s="313">
        <v>103</v>
      </c>
      <c r="D273" s="313" t="s">
        <v>137</v>
      </c>
      <c r="E273" s="314" t="s">
        <v>1363</v>
      </c>
      <c r="F273" s="326" t="s">
        <v>1364</v>
      </c>
      <c r="G273" s="316" t="s">
        <v>360</v>
      </c>
      <c r="H273" s="317">
        <v>2</v>
      </c>
      <c r="I273" s="318"/>
      <c r="J273" s="319">
        <f t="shared" si="8"/>
        <v>0</v>
      </c>
    </row>
    <row r="274" spans="2:10" ht="87.75">
      <c r="B274" s="312"/>
      <c r="C274" s="313"/>
      <c r="D274" s="313"/>
      <c r="E274" s="314"/>
      <c r="F274" s="327" t="s">
        <v>1365</v>
      </c>
      <c r="G274" s="316"/>
      <c r="H274" s="317"/>
      <c r="I274" s="318"/>
      <c r="J274" s="319"/>
    </row>
    <row r="275" spans="2:10">
      <c r="B275" s="312"/>
      <c r="C275" s="313"/>
      <c r="D275" s="313"/>
      <c r="E275" s="314"/>
      <c r="F275" s="311" t="s">
        <v>1366</v>
      </c>
      <c r="G275" s="316"/>
      <c r="H275" s="317"/>
      <c r="I275" s="318"/>
      <c r="J275" s="319"/>
    </row>
    <row r="276" spans="2:10" ht="24" customHeight="1">
      <c r="B276" s="312"/>
      <c r="C276" s="313">
        <v>104</v>
      </c>
      <c r="D276" s="313" t="s">
        <v>137</v>
      </c>
      <c r="E276" s="314" t="s">
        <v>1367</v>
      </c>
      <c r="F276" s="326" t="s">
        <v>1368</v>
      </c>
      <c r="G276" s="316" t="s">
        <v>1098</v>
      </c>
      <c r="H276" s="317">
        <v>3</v>
      </c>
      <c r="I276" s="318"/>
      <c r="J276" s="319">
        <f t="shared" ref="J276:J319" si="9">ROUND(I276*H276,2)</f>
        <v>0</v>
      </c>
    </row>
    <row r="277" spans="2:10" ht="78">
      <c r="B277" s="312"/>
      <c r="C277" s="313"/>
      <c r="D277" s="313"/>
      <c r="E277" s="314"/>
      <c r="F277" s="327" t="s">
        <v>1369</v>
      </c>
      <c r="G277" s="316"/>
      <c r="H277" s="317"/>
      <c r="I277" s="318"/>
      <c r="J277" s="319"/>
    </row>
    <row r="278" spans="2:10">
      <c r="B278" s="312"/>
      <c r="C278" s="313">
        <v>105</v>
      </c>
      <c r="D278" s="313" t="s">
        <v>137</v>
      </c>
      <c r="E278" s="314" t="s">
        <v>1370</v>
      </c>
      <c r="F278" s="326" t="s">
        <v>1371</v>
      </c>
      <c r="G278" s="316" t="s">
        <v>1098</v>
      </c>
      <c r="H278" s="317">
        <v>4</v>
      </c>
      <c r="I278" s="318"/>
      <c r="J278" s="319">
        <f t="shared" si="9"/>
        <v>0</v>
      </c>
    </row>
    <row r="279" spans="2:10" ht="48.75">
      <c r="B279" s="312"/>
      <c r="C279" s="313"/>
      <c r="D279" s="313"/>
      <c r="E279" s="314"/>
      <c r="F279" s="327" t="s">
        <v>1372</v>
      </c>
      <c r="G279" s="316"/>
      <c r="H279" s="317"/>
      <c r="I279" s="318"/>
      <c r="J279" s="319"/>
    </row>
    <row r="280" spans="2:10">
      <c r="B280" s="312"/>
      <c r="C280" s="313">
        <v>106</v>
      </c>
      <c r="D280" s="313" t="s">
        <v>137</v>
      </c>
      <c r="E280" s="314" t="s">
        <v>1373</v>
      </c>
      <c r="F280" s="326" t="s">
        <v>1374</v>
      </c>
      <c r="G280" s="316" t="s">
        <v>360</v>
      </c>
      <c r="H280" s="317">
        <v>1</v>
      </c>
      <c r="I280" s="318"/>
      <c r="J280" s="319">
        <f t="shared" si="9"/>
        <v>0</v>
      </c>
    </row>
    <row r="281" spans="2:10" ht="117">
      <c r="B281" s="312"/>
      <c r="C281" s="313"/>
      <c r="D281" s="313"/>
      <c r="E281" s="314"/>
      <c r="F281" s="327" t="s">
        <v>1375</v>
      </c>
      <c r="G281" s="316"/>
      <c r="H281" s="317"/>
      <c r="I281" s="318"/>
      <c r="J281" s="319"/>
    </row>
    <row r="282" spans="2:10">
      <c r="B282" s="312"/>
      <c r="C282" s="313">
        <v>107</v>
      </c>
      <c r="D282" s="313" t="s">
        <v>137</v>
      </c>
      <c r="E282" s="314" t="s">
        <v>1376</v>
      </c>
      <c r="F282" s="326" t="s">
        <v>1374</v>
      </c>
      <c r="G282" s="316" t="s">
        <v>360</v>
      </c>
      <c r="H282" s="317">
        <v>1</v>
      </c>
      <c r="I282" s="318"/>
      <c r="J282" s="319">
        <f t="shared" si="9"/>
        <v>0</v>
      </c>
    </row>
    <row r="283" spans="2:10" ht="117">
      <c r="B283" s="312"/>
      <c r="C283" s="313"/>
      <c r="D283" s="313"/>
      <c r="E283" s="314"/>
      <c r="F283" s="327" t="s">
        <v>1377</v>
      </c>
      <c r="G283" s="316"/>
      <c r="H283" s="317"/>
      <c r="I283" s="318"/>
      <c r="J283" s="319"/>
    </row>
    <row r="284" spans="2:10">
      <c r="B284" s="312"/>
      <c r="C284" s="313">
        <v>108</v>
      </c>
      <c r="D284" s="313" t="s">
        <v>137</v>
      </c>
      <c r="E284" s="314" t="s">
        <v>1378</v>
      </c>
      <c r="F284" s="326" t="s">
        <v>1374</v>
      </c>
      <c r="G284" s="316" t="s">
        <v>360</v>
      </c>
      <c r="H284" s="317">
        <v>1</v>
      </c>
      <c r="I284" s="318"/>
      <c r="J284" s="319">
        <f t="shared" si="9"/>
        <v>0</v>
      </c>
    </row>
    <row r="285" spans="2:10" ht="97.5">
      <c r="B285" s="312"/>
      <c r="C285" s="313"/>
      <c r="D285" s="313"/>
      <c r="E285" s="314"/>
      <c r="F285" s="327" t="s">
        <v>1379</v>
      </c>
      <c r="G285" s="316"/>
      <c r="H285" s="317"/>
      <c r="I285" s="318"/>
      <c r="J285" s="319"/>
    </row>
    <row r="286" spans="2:10">
      <c r="B286" s="312"/>
      <c r="C286" s="313">
        <v>109</v>
      </c>
      <c r="D286" s="313" t="s">
        <v>137</v>
      </c>
      <c r="E286" s="314" t="s">
        <v>1380</v>
      </c>
      <c r="F286" s="326" t="s">
        <v>1381</v>
      </c>
      <c r="G286" s="316" t="s">
        <v>360</v>
      </c>
      <c r="H286" s="317">
        <v>2</v>
      </c>
      <c r="I286" s="318"/>
      <c r="J286" s="319">
        <f t="shared" si="9"/>
        <v>0</v>
      </c>
    </row>
    <row r="287" spans="2:10" ht="29.25">
      <c r="B287" s="312"/>
      <c r="C287" s="313"/>
      <c r="D287" s="313"/>
      <c r="E287" s="314"/>
      <c r="F287" s="327" t="s">
        <v>1382</v>
      </c>
      <c r="G287" s="316"/>
      <c r="H287" s="317"/>
      <c r="I287" s="318"/>
      <c r="J287" s="319"/>
    </row>
    <row r="288" spans="2:10">
      <c r="B288" s="312"/>
      <c r="C288" s="313">
        <v>110</v>
      </c>
      <c r="D288" s="313" t="s">
        <v>137</v>
      </c>
      <c r="E288" s="314" t="s">
        <v>1383</v>
      </c>
      <c r="F288" s="326" t="s">
        <v>1384</v>
      </c>
      <c r="G288" s="316" t="s">
        <v>1098</v>
      </c>
      <c r="H288" s="317">
        <v>4</v>
      </c>
      <c r="I288" s="318"/>
      <c r="J288" s="319">
        <f t="shared" si="9"/>
        <v>0</v>
      </c>
    </row>
    <row r="289" spans="2:10" ht="68.25">
      <c r="B289" s="312"/>
      <c r="C289" s="313"/>
      <c r="D289" s="313"/>
      <c r="E289" s="314"/>
      <c r="F289" s="327" t="s">
        <v>1385</v>
      </c>
      <c r="G289" s="316"/>
      <c r="H289" s="317"/>
      <c r="I289" s="318"/>
      <c r="J289" s="319"/>
    </row>
    <row r="290" spans="2:10">
      <c r="B290" s="312"/>
      <c r="C290" s="313"/>
      <c r="D290" s="313"/>
      <c r="E290" s="314"/>
      <c r="F290" s="311" t="s">
        <v>1386</v>
      </c>
      <c r="G290" s="316"/>
      <c r="H290" s="317"/>
      <c r="I290" s="318"/>
      <c r="J290" s="319"/>
    </row>
    <row r="291" spans="2:10" ht="22.5">
      <c r="B291" s="312"/>
      <c r="C291" s="313">
        <v>111</v>
      </c>
      <c r="D291" s="313" t="s">
        <v>137</v>
      </c>
      <c r="E291" s="314" t="s">
        <v>1387</v>
      </c>
      <c r="F291" s="326" t="s">
        <v>1388</v>
      </c>
      <c r="G291" s="316" t="s">
        <v>360</v>
      </c>
      <c r="H291" s="317">
        <v>1</v>
      </c>
      <c r="I291" s="318"/>
      <c r="J291" s="319">
        <f t="shared" si="9"/>
        <v>0</v>
      </c>
    </row>
    <row r="292" spans="2:10" ht="48.75">
      <c r="B292" s="312"/>
      <c r="C292" s="313"/>
      <c r="D292" s="313"/>
      <c r="E292" s="314"/>
      <c r="F292" s="327" t="s">
        <v>1389</v>
      </c>
      <c r="G292" s="316"/>
      <c r="H292" s="317"/>
      <c r="I292" s="318"/>
      <c r="J292" s="319"/>
    </row>
    <row r="293" spans="2:10">
      <c r="B293" s="312"/>
      <c r="C293" s="313">
        <v>112</v>
      </c>
      <c r="D293" s="313" t="s">
        <v>137</v>
      </c>
      <c r="E293" s="314" t="s">
        <v>1390</v>
      </c>
      <c r="F293" s="326" t="s">
        <v>1391</v>
      </c>
      <c r="G293" s="316" t="s">
        <v>360</v>
      </c>
      <c r="H293" s="317">
        <v>1</v>
      </c>
      <c r="I293" s="318"/>
      <c r="J293" s="319">
        <f t="shared" si="9"/>
        <v>0</v>
      </c>
    </row>
    <row r="294" spans="2:10" ht="19.5">
      <c r="B294" s="312"/>
      <c r="C294" s="313"/>
      <c r="D294" s="313"/>
      <c r="E294" s="314"/>
      <c r="F294" s="327" t="s">
        <v>1392</v>
      </c>
      <c r="G294" s="316"/>
      <c r="H294" s="317"/>
      <c r="I294" s="318"/>
      <c r="J294" s="319"/>
    </row>
    <row r="295" spans="2:10">
      <c r="B295" s="312"/>
      <c r="C295" s="313"/>
      <c r="D295" s="313"/>
      <c r="E295" s="314"/>
      <c r="F295" s="311" t="s">
        <v>1393</v>
      </c>
      <c r="G295" s="316"/>
      <c r="H295" s="317"/>
      <c r="I295" s="318"/>
      <c r="J295" s="319"/>
    </row>
    <row r="296" spans="2:10">
      <c r="B296" s="312"/>
      <c r="C296" s="313">
        <v>113</v>
      </c>
      <c r="D296" s="313" t="s">
        <v>137</v>
      </c>
      <c r="E296" s="314" t="s">
        <v>1394</v>
      </c>
      <c r="F296" s="326" t="s">
        <v>1395</v>
      </c>
      <c r="G296" s="316" t="s">
        <v>360</v>
      </c>
      <c r="H296" s="317">
        <v>1</v>
      </c>
      <c r="I296" s="318"/>
      <c r="J296" s="319">
        <f t="shared" si="9"/>
        <v>0</v>
      </c>
    </row>
    <row r="297" spans="2:10" ht="58.5">
      <c r="B297" s="312"/>
      <c r="C297" s="313"/>
      <c r="D297" s="313"/>
      <c r="E297" s="314"/>
      <c r="F297" s="327" t="s">
        <v>1396</v>
      </c>
      <c r="G297" s="316"/>
      <c r="H297" s="317"/>
      <c r="I297" s="318"/>
      <c r="J297" s="319"/>
    </row>
    <row r="298" spans="2:10">
      <c r="B298" s="312"/>
      <c r="C298" s="313">
        <v>114</v>
      </c>
      <c r="D298" s="313" t="s">
        <v>137</v>
      </c>
      <c r="E298" s="314" t="s">
        <v>1397</v>
      </c>
      <c r="F298" s="326" t="s">
        <v>1398</v>
      </c>
      <c r="G298" s="316" t="s">
        <v>360</v>
      </c>
      <c r="H298" s="317">
        <v>1</v>
      </c>
      <c r="I298" s="318"/>
      <c r="J298" s="319">
        <f t="shared" si="9"/>
        <v>0</v>
      </c>
    </row>
    <row r="299" spans="2:10" ht="78">
      <c r="B299" s="312"/>
      <c r="C299" s="313"/>
      <c r="D299" s="313"/>
      <c r="E299" s="314"/>
      <c r="F299" s="327" t="s">
        <v>1399</v>
      </c>
      <c r="G299" s="316"/>
      <c r="H299" s="317"/>
      <c r="I299" s="318"/>
      <c r="J299" s="319"/>
    </row>
    <row r="300" spans="2:10">
      <c r="B300" s="312"/>
      <c r="C300" s="313"/>
      <c r="D300" s="313"/>
      <c r="E300" s="314"/>
      <c r="F300" s="311" t="s">
        <v>1400</v>
      </c>
      <c r="G300" s="316"/>
      <c r="H300" s="317"/>
      <c r="I300" s="318"/>
      <c r="J300" s="319"/>
    </row>
    <row r="301" spans="2:10" ht="22.5">
      <c r="B301" s="312"/>
      <c r="C301" s="313">
        <v>115</v>
      </c>
      <c r="D301" s="313" t="s">
        <v>137</v>
      </c>
      <c r="E301" s="314" t="s">
        <v>1401</v>
      </c>
      <c r="F301" s="326" t="s">
        <v>1402</v>
      </c>
      <c r="G301" s="316" t="s">
        <v>360</v>
      </c>
      <c r="H301" s="317">
        <v>1</v>
      </c>
      <c r="I301" s="318"/>
      <c r="J301" s="319">
        <f t="shared" si="9"/>
        <v>0</v>
      </c>
    </row>
    <row r="302" spans="2:10" ht="39">
      <c r="B302" s="312"/>
      <c r="C302" s="313"/>
      <c r="D302" s="313"/>
      <c r="E302" s="314"/>
      <c r="F302" s="327" t="s">
        <v>1403</v>
      </c>
      <c r="G302" s="316"/>
      <c r="H302" s="317"/>
      <c r="I302" s="318"/>
      <c r="J302" s="319"/>
    </row>
    <row r="303" spans="2:10">
      <c r="B303" s="312"/>
      <c r="C303" s="313"/>
      <c r="D303" s="313"/>
      <c r="E303" s="314"/>
      <c r="F303" s="311" t="s">
        <v>1404</v>
      </c>
      <c r="G303" s="316"/>
      <c r="H303" s="317"/>
      <c r="I303" s="318"/>
      <c r="J303" s="319"/>
    </row>
    <row r="304" spans="2:10" ht="22.5">
      <c r="B304" s="312"/>
      <c r="C304" s="313">
        <v>116</v>
      </c>
      <c r="D304" s="313" t="s">
        <v>137</v>
      </c>
      <c r="E304" s="314" t="s">
        <v>1405</v>
      </c>
      <c r="F304" s="326" t="s">
        <v>1406</v>
      </c>
      <c r="G304" s="316" t="s">
        <v>360</v>
      </c>
      <c r="H304" s="317">
        <v>1</v>
      </c>
      <c r="I304" s="318"/>
      <c r="J304" s="319">
        <f t="shared" si="9"/>
        <v>0</v>
      </c>
    </row>
    <row r="305" spans="2:10">
      <c r="B305" s="312"/>
      <c r="C305" s="313"/>
      <c r="D305" s="313"/>
      <c r="E305" s="314"/>
      <c r="F305" s="311" t="s">
        <v>1407</v>
      </c>
      <c r="G305" s="316"/>
      <c r="H305" s="317"/>
      <c r="I305" s="318"/>
      <c r="J305" s="319"/>
    </row>
    <row r="306" spans="2:10">
      <c r="B306" s="312"/>
      <c r="C306" s="313">
        <v>117</v>
      </c>
      <c r="D306" s="313" t="s">
        <v>137</v>
      </c>
      <c r="E306" s="314" t="s">
        <v>1408</v>
      </c>
      <c r="F306" s="326" t="s">
        <v>1409</v>
      </c>
      <c r="G306" s="316" t="s">
        <v>360</v>
      </c>
      <c r="H306" s="317">
        <v>1</v>
      </c>
      <c r="I306" s="318"/>
      <c r="J306" s="319">
        <f t="shared" si="9"/>
        <v>0</v>
      </c>
    </row>
    <row r="307" spans="2:10" ht="409.5">
      <c r="B307" s="312"/>
      <c r="C307" s="313"/>
      <c r="D307" s="313"/>
      <c r="E307" s="314"/>
      <c r="F307" s="327" t="s">
        <v>1410</v>
      </c>
      <c r="G307" s="316"/>
      <c r="H307" s="317"/>
      <c r="I307" s="318"/>
      <c r="J307" s="319"/>
    </row>
    <row r="308" spans="2:10" ht="90">
      <c r="B308" s="312"/>
      <c r="C308" s="313"/>
      <c r="D308" s="313"/>
      <c r="E308" s="314"/>
      <c r="F308" s="326" t="s">
        <v>1411</v>
      </c>
      <c r="G308" s="316"/>
      <c r="H308" s="317"/>
      <c r="I308" s="318"/>
      <c r="J308" s="319">
        <f t="shared" si="9"/>
        <v>0</v>
      </c>
    </row>
    <row r="309" spans="2:10">
      <c r="B309" s="312"/>
      <c r="C309" s="313"/>
      <c r="D309" s="313"/>
      <c r="E309" s="314"/>
      <c r="F309" s="311" t="s">
        <v>1412</v>
      </c>
      <c r="G309" s="316"/>
      <c r="H309" s="317"/>
      <c r="I309" s="318"/>
      <c r="J309" s="319">
        <f t="shared" si="9"/>
        <v>0</v>
      </c>
    </row>
    <row r="310" spans="2:10">
      <c r="B310" s="312"/>
      <c r="C310" s="313">
        <v>118</v>
      </c>
      <c r="D310" s="313" t="s">
        <v>137</v>
      </c>
      <c r="E310" s="314" t="s">
        <v>1413</v>
      </c>
      <c r="F310" s="326" t="s">
        <v>1414</v>
      </c>
      <c r="G310" s="316" t="s">
        <v>360</v>
      </c>
      <c r="H310" s="317">
        <v>1</v>
      </c>
      <c r="I310" s="318"/>
      <c r="J310" s="319">
        <f t="shared" si="9"/>
        <v>0</v>
      </c>
    </row>
    <row r="311" spans="2:10" ht="19.5">
      <c r="B311" s="312"/>
      <c r="C311" s="313"/>
      <c r="D311" s="313"/>
      <c r="E311" s="314"/>
      <c r="F311" s="327" t="s">
        <v>1415</v>
      </c>
      <c r="G311" s="316"/>
      <c r="H311" s="317"/>
      <c r="I311" s="318"/>
      <c r="J311" s="319">
        <f t="shared" si="9"/>
        <v>0</v>
      </c>
    </row>
    <row r="312" spans="2:10">
      <c r="B312" s="312"/>
      <c r="C312" s="313">
        <v>119</v>
      </c>
      <c r="D312" s="313" t="s">
        <v>137</v>
      </c>
      <c r="E312" s="314" t="s">
        <v>1416</v>
      </c>
      <c r="F312" s="326" t="s">
        <v>1417</v>
      </c>
      <c r="G312" s="316" t="s">
        <v>360</v>
      </c>
      <c r="H312" s="317">
        <v>1</v>
      </c>
      <c r="I312" s="318"/>
      <c r="J312" s="319">
        <f t="shared" si="9"/>
        <v>0</v>
      </c>
    </row>
    <row r="313" spans="2:10" ht="19.5">
      <c r="B313" s="312"/>
      <c r="C313" s="313"/>
      <c r="D313" s="313"/>
      <c r="E313" s="314"/>
      <c r="F313" s="327" t="s">
        <v>1418</v>
      </c>
      <c r="G313" s="316"/>
      <c r="H313" s="317"/>
      <c r="I313" s="318"/>
      <c r="J313" s="319"/>
    </row>
    <row r="314" spans="2:10" ht="22.5">
      <c r="B314" s="312"/>
      <c r="C314" s="313">
        <v>120</v>
      </c>
      <c r="D314" s="313" t="s">
        <v>137</v>
      </c>
      <c r="E314" s="314" t="s">
        <v>1419</v>
      </c>
      <c r="F314" s="326" t="s">
        <v>1420</v>
      </c>
      <c r="G314" s="316" t="s">
        <v>360</v>
      </c>
      <c r="H314" s="317">
        <v>1</v>
      </c>
      <c r="I314" s="318"/>
      <c r="J314" s="319">
        <f t="shared" si="9"/>
        <v>0</v>
      </c>
    </row>
    <row r="315" spans="2:10" ht="29.25">
      <c r="B315" s="312"/>
      <c r="C315" s="313"/>
      <c r="D315" s="313"/>
      <c r="E315" s="314"/>
      <c r="F315" s="327" t="s">
        <v>1421</v>
      </c>
      <c r="G315" s="316"/>
      <c r="H315" s="317"/>
      <c r="I315" s="318"/>
      <c r="J315" s="319"/>
    </row>
    <row r="316" spans="2:10">
      <c r="B316" s="312"/>
      <c r="C316" s="313"/>
      <c r="D316" s="313"/>
      <c r="E316" s="314"/>
      <c r="F316" s="326" t="s">
        <v>1422</v>
      </c>
      <c r="G316" s="316"/>
      <c r="H316" s="317"/>
      <c r="I316" s="318"/>
      <c r="J316" s="319"/>
    </row>
    <row r="317" spans="2:10">
      <c r="B317" s="312"/>
      <c r="C317" s="313"/>
      <c r="D317" s="313"/>
      <c r="E317" s="314"/>
      <c r="F317" s="327"/>
      <c r="G317" s="316"/>
      <c r="H317" s="317"/>
      <c r="I317" s="318"/>
      <c r="J317" s="319"/>
    </row>
    <row r="318" spans="2:10">
      <c r="B318" s="312"/>
      <c r="C318" s="431" t="s">
        <v>1423</v>
      </c>
      <c r="D318" s="432"/>
      <c r="E318" s="433"/>
      <c r="F318" s="341" t="s">
        <v>1424</v>
      </c>
      <c r="G318" s="316"/>
      <c r="H318" s="317"/>
      <c r="I318" s="318"/>
      <c r="J318" s="319"/>
    </row>
    <row r="319" spans="2:10">
      <c r="B319" s="312"/>
      <c r="C319" s="313"/>
      <c r="D319" s="313"/>
      <c r="E319" s="314"/>
      <c r="F319" s="327"/>
      <c r="G319" s="316"/>
      <c r="H319" s="317"/>
      <c r="I319" s="318"/>
      <c r="J319" s="319">
        <f t="shared" si="9"/>
        <v>0</v>
      </c>
    </row>
  </sheetData>
  <mergeCells count="10">
    <mergeCell ref="E50:H50"/>
    <mergeCell ref="E70:H70"/>
    <mergeCell ref="E72:H72"/>
    <mergeCell ref="C318:E318"/>
    <mergeCell ref="L2:V2"/>
    <mergeCell ref="E7:H7"/>
    <mergeCell ref="E9:H9"/>
    <mergeCell ref="E18:H18"/>
    <mergeCell ref="E27:H27"/>
    <mergeCell ref="E48:H48"/>
  </mergeCells>
  <pageMargins left="0.7" right="0.7" top="0.78740157499999996" bottom="0.78740157499999996" header="0.3" footer="0.3"/>
  <pageSetup paperSize="9" orientation="portrait"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8C494-9350-4190-8861-E5D536557763}">
  <sheetPr>
    <tabColor theme="4" tint="0.39997558519241921"/>
  </sheetPr>
  <dimension ref="B1:E10"/>
  <sheetViews>
    <sheetView workbookViewId="0">
      <selection activeCell="D6" sqref="D6"/>
    </sheetView>
  </sheetViews>
  <sheetFormatPr defaultRowHeight="15"/>
  <cols>
    <col min="1" max="1" width="3.1640625" style="342" customWidth="1"/>
    <col min="2" max="2" width="44" style="342" customWidth="1"/>
    <col min="3" max="5" width="14.83203125" style="342" customWidth="1"/>
    <col min="6" max="16384" width="9.33203125" style="342"/>
  </cols>
  <sheetData>
    <row r="1" spans="2:5">
      <c r="B1" s="441" t="s">
        <v>1426</v>
      </c>
      <c r="C1" s="441" t="s">
        <v>1427</v>
      </c>
      <c r="D1" s="441" t="s">
        <v>1428</v>
      </c>
      <c r="E1" s="441" t="s">
        <v>1429</v>
      </c>
    </row>
    <row r="2" spans="2:5">
      <c r="B2" s="442" t="s">
        <v>1430</v>
      </c>
      <c r="C2" s="443">
        <f>'1RM1_Mot'!H7</f>
        <v>0</v>
      </c>
      <c r="D2" s="443">
        <f>'1RM1_Mot'!J7</f>
        <v>0</v>
      </c>
      <c r="E2" s="443">
        <f>SUM(C2:D2)</f>
        <v>0</v>
      </c>
    </row>
    <row r="3" spans="2:5">
      <c r="B3" s="442" t="s">
        <v>1431</v>
      </c>
      <c r="C3" s="443">
        <f>'3RM1_Mot'!H7</f>
        <v>0</v>
      </c>
      <c r="D3" s="443">
        <f>'3RM1_Mot'!J7</f>
        <v>0</v>
      </c>
      <c r="E3" s="443">
        <f t="shared" ref="E3:E9" si="0">SUM(C3:D3)</f>
        <v>0</v>
      </c>
    </row>
    <row r="4" spans="2:5">
      <c r="B4" s="442" t="s">
        <v>1432</v>
      </c>
      <c r="C4" s="443">
        <f>'3DT1_Mot'!H7</f>
        <v>0</v>
      </c>
      <c r="D4" s="443">
        <f>'3DT1_Mot'!J7</f>
        <v>0</v>
      </c>
      <c r="E4" s="443">
        <f t="shared" si="0"/>
        <v>0</v>
      </c>
    </row>
    <row r="5" spans="2:5">
      <c r="B5" s="442" t="s">
        <v>1433</v>
      </c>
      <c r="C5" s="443">
        <f>'4RM1_Mot'!H7</f>
        <v>0</v>
      </c>
      <c r="D5" s="443">
        <f>'4RM1_Mot'!J7</f>
        <v>0</v>
      </c>
      <c r="E5" s="443">
        <f t="shared" si="0"/>
        <v>0</v>
      </c>
    </row>
    <row r="6" spans="2:5">
      <c r="B6" s="442" t="s">
        <v>1434</v>
      </c>
      <c r="C6" s="443">
        <f>'3RM10_Mot'!H7</f>
        <v>0</v>
      </c>
      <c r="D6" s="443">
        <f>'3RM10_Mot'!J7</f>
        <v>0</v>
      </c>
      <c r="E6" s="443">
        <f t="shared" si="0"/>
        <v>0</v>
      </c>
    </row>
    <row r="7" spans="2:5">
      <c r="B7" s="442" t="s">
        <v>1435</v>
      </c>
      <c r="C7" s="443">
        <f>'3RM20_Mot'!H7</f>
        <v>0</v>
      </c>
      <c r="D7" s="443">
        <f>'3RM20_Mot'!J7</f>
        <v>0</v>
      </c>
      <c r="E7" s="443">
        <f t="shared" si="0"/>
        <v>0</v>
      </c>
    </row>
    <row r="8" spans="2:5">
      <c r="B8" s="442" t="s">
        <v>1436</v>
      </c>
      <c r="C8" s="443">
        <f>RH1_Mot!H7</f>
        <v>0</v>
      </c>
      <c r="D8" s="443">
        <f>RH1_Mot!J7</f>
        <v>0</v>
      </c>
      <c r="E8" s="443">
        <f t="shared" si="0"/>
        <v>0</v>
      </c>
    </row>
    <row r="9" spans="2:5">
      <c r="B9" s="442" t="s">
        <v>1437</v>
      </c>
      <c r="C9" s="443">
        <f>DSP!H7</f>
        <v>0</v>
      </c>
      <c r="D9" s="443">
        <f>DSP!J7</f>
        <v>0</v>
      </c>
      <c r="E9" s="443">
        <f t="shared" si="0"/>
        <v>0</v>
      </c>
    </row>
    <row r="10" spans="2:5" s="343" customFormat="1">
      <c r="B10" s="444" t="s">
        <v>1438</v>
      </c>
      <c r="C10" s="445">
        <f>SUM(C$2:C$9)</f>
        <v>0</v>
      </c>
      <c r="D10" s="445">
        <f>SUM(D$2:D$9)</f>
        <v>0</v>
      </c>
      <c r="E10" s="445">
        <f>SUM(E$2:E$9)</f>
        <v>0</v>
      </c>
    </row>
  </sheetData>
  <pageMargins left="0.7" right="0.7" top="0.75" bottom="0.75" header="0.3" footer="0.3"/>
  <pageSetup paperSize="9" orientation="landscape" r:id="rId1"/>
  <headerFooter>
    <oddHeader>&amp;CModernizace ČOV Dvůr Králové nad Labem - I. etapa</oddHeader>
    <oddFooter>&amp;R&amp;8&amp;P/&amp;N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14082-86CF-4710-9486-F7EDB54FD60D}">
  <sheetPr>
    <tabColor theme="4" tint="0.39997558519241921"/>
    <pageSetUpPr fitToPage="1"/>
  </sheetPr>
  <dimension ref="A1:L249"/>
  <sheetViews>
    <sheetView zoomScale="85" zoomScaleNormal="100" zoomScaleSheetLayoutView="100" workbookViewId="0">
      <pane ySplit="6" topLeftCell="A7" activePane="bottomLeft" state="frozen"/>
      <selection activeCell="J29" sqref="J29"/>
      <selection pane="bottomLeft" activeCell="K9" sqref="K9"/>
    </sheetView>
  </sheetViews>
  <sheetFormatPr defaultRowHeight="12.75"/>
  <cols>
    <col min="1" max="1" width="9.83203125" style="372" bestFit="1" customWidth="1"/>
    <col min="2" max="2" width="6.83203125" style="372" customWidth="1"/>
    <col min="3" max="3" width="5.5" style="372" customWidth="1"/>
    <col min="4" max="4" width="68.1640625" style="374" customWidth="1"/>
    <col min="5" max="5" width="10.1640625" style="372" customWidth="1"/>
    <col min="6" max="6" width="9.33203125" style="372"/>
    <col min="7" max="12" width="12.5" style="348" customWidth="1"/>
    <col min="13" max="16384" width="9.33203125" style="346"/>
  </cols>
  <sheetData>
    <row r="1" spans="1:12" ht="20.25">
      <c r="A1" s="344"/>
      <c r="B1" s="438" t="s">
        <v>1430</v>
      </c>
      <c r="C1" s="438"/>
      <c r="D1" s="438"/>
      <c r="E1" s="345"/>
      <c r="F1" s="346"/>
      <c r="G1" s="347"/>
      <c r="I1" s="349"/>
      <c r="K1" s="349"/>
    </row>
    <row r="2" spans="1:12">
      <c r="A2" s="346"/>
      <c r="B2" s="438"/>
      <c r="C2" s="438"/>
      <c r="D2" s="438"/>
      <c r="E2" s="345"/>
      <c r="F2" s="346"/>
      <c r="G2" s="350"/>
      <c r="H2" s="351"/>
      <c r="I2" s="352"/>
      <c r="J2" s="352"/>
      <c r="K2" s="352"/>
      <c r="L2" s="352"/>
    </row>
    <row r="3" spans="1:12">
      <c r="A3" s="346"/>
      <c r="B3" s="439"/>
      <c r="C3" s="439"/>
      <c r="D3" s="439"/>
      <c r="E3" s="345"/>
      <c r="F3" s="346"/>
      <c r="G3" s="351"/>
      <c r="H3" s="351"/>
      <c r="I3" s="352"/>
      <c r="J3" s="352"/>
      <c r="K3" s="352"/>
      <c r="L3" s="352"/>
    </row>
    <row r="4" spans="1:12" ht="25.5">
      <c r="A4" s="353" t="s">
        <v>1439</v>
      </c>
      <c r="B4" s="440" t="s">
        <v>1440</v>
      </c>
      <c r="C4" s="440"/>
      <c r="D4" s="440"/>
      <c r="E4" s="354" t="s">
        <v>1441</v>
      </c>
      <c r="F4" s="354" t="s">
        <v>1442</v>
      </c>
      <c r="G4" s="355" t="s">
        <v>1443</v>
      </c>
      <c r="H4" s="355" t="s">
        <v>1444</v>
      </c>
      <c r="I4" s="355" t="s">
        <v>1445</v>
      </c>
      <c r="J4" s="355" t="s">
        <v>1446</v>
      </c>
      <c r="K4" s="355" t="s">
        <v>1447</v>
      </c>
      <c r="L4" s="355" t="s">
        <v>1448</v>
      </c>
    </row>
    <row r="5" spans="1:12">
      <c r="A5" s="356">
        <v>1</v>
      </c>
      <c r="B5" s="356">
        <v>2</v>
      </c>
      <c r="C5" s="356">
        <v>3</v>
      </c>
      <c r="D5" s="356">
        <v>4</v>
      </c>
      <c r="E5" s="356">
        <v>5</v>
      </c>
      <c r="F5" s="356">
        <v>6</v>
      </c>
      <c r="G5" s="356">
        <v>7</v>
      </c>
      <c r="H5" s="356">
        <v>8</v>
      </c>
      <c r="I5" s="356">
        <v>9</v>
      </c>
      <c r="J5" s="356">
        <v>10</v>
      </c>
      <c r="K5" s="356">
        <v>11</v>
      </c>
      <c r="L5" s="356">
        <v>12</v>
      </c>
    </row>
    <row r="6" spans="1:12" ht="13.5" thickBot="1">
      <c r="A6" s="357" t="s">
        <v>1449</v>
      </c>
      <c r="B6" s="357" t="s">
        <v>1449</v>
      </c>
      <c r="C6" s="357" t="s">
        <v>1449</v>
      </c>
      <c r="D6" s="358" t="s">
        <v>1449</v>
      </c>
      <c r="E6" s="357" t="s">
        <v>1449</v>
      </c>
      <c r="F6" s="357" t="s">
        <v>1449</v>
      </c>
      <c r="G6" s="357" t="s">
        <v>44</v>
      </c>
      <c r="H6" s="357" t="s">
        <v>44</v>
      </c>
      <c r="I6" s="357" t="s">
        <v>44</v>
      </c>
      <c r="J6" s="357" t="s">
        <v>44</v>
      </c>
      <c r="K6" s="357" t="s">
        <v>44</v>
      </c>
      <c r="L6" s="357" t="s">
        <v>44</v>
      </c>
    </row>
    <row r="7" spans="1:12" ht="16.5" thickBot="1">
      <c r="A7" s="359"/>
      <c r="B7" s="360" t="s">
        <v>132</v>
      </c>
      <c r="C7" s="359"/>
      <c r="D7" s="361"/>
      <c r="E7" s="359"/>
      <c r="F7" s="359"/>
      <c r="G7" s="359"/>
      <c r="H7" s="362">
        <f>SUM(H$8,H$128,H$174,H$200)</f>
        <v>0</v>
      </c>
      <c r="I7" s="359"/>
      <c r="J7" s="362">
        <f>SUM(J$8,J$128,J$174,J$200)</f>
        <v>0</v>
      </c>
      <c r="K7" s="359"/>
      <c r="L7" s="362">
        <f>SUM(L$8,L$128,L$174,L$200)</f>
        <v>0</v>
      </c>
    </row>
    <row r="8" spans="1:12" ht="15">
      <c r="A8" s="363"/>
      <c r="B8" s="364" t="s">
        <v>1450</v>
      </c>
      <c r="C8" s="363"/>
      <c r="D8" s="365"/>
      <c r="E8" s="363"/>
      <c r="F8" s="363"/>
      <c r="G8" s="363"/>
      <c r="H8" s="366">
        <f>SUM(H9:H127)</f>
        <v>0</v>
      </c>
      <c r="I8" s="363"/>
      <c r="J8" s="366">
        <f>SUM(J9:J127)</f>
        <v>0</v>
      </c>
      <c r="K8" s="363"/>
      <c r="L8" s="366">
        <f>SUM(L9:L127)</f>
        <v>0</v>
      </c>
    </row>
    <row r="9" spans="1:12">
      <c r="A9" s="367">
        <v>1</v>
      </c>
      <c r="B9" s="368" t="s">
        <v>1451</v>
      </c>
      <c r="C9" s="367"/>
      <c r="D9" s="369"/>
      <c r="E9" s="367" t="s">
        <v>360</v>
      </c>
      <c r="F9" s="367">
        <v>1</v>
      </c>
      <c r="G9" s="370"/>
      <c r="H9" s="371">
        <f>$F9*$G9</f>
        <v>0</v>
      </c>
      <c r="I9" s="370"/>
      <c r="J9" s="371">
        <f>$F9*$I9</f>
        <v>0</v>
      </c>
      <c r="K9" s="370">
        <f>$G9+$I9</f>
        <v>0</v>
      </c>
      <c r="L9" s="371">
        <f>$H9+$J9</f>
        <v>0</v>
      </c>
    </row>
    <row r="10" spans="1:12" ht="63.75">
      <c r="B10" s="373"/>
      <c r="D10" s="374" t="s">
        <v>1452</v>
      </c>
      <c r="H10" s="375"/>
      <c r="J10" s="375"/>
      <c r="L10" s="375"/>
    </row>
    <row r="11" spans="1:12">
      <c r="D11" s="374" t="s">
        <v>1453</v>
      </c>
    </row>
    <row r="12" spans="1:12">
      <c r="D12" s="374" t="s">
        <v>1454</v>
      </c>
    </row>
    <row r="13" spans="1:12">
      <c r="D13" s="374" t="s">
        <v>1455</v>
      </c>
    </row>
    <row r="14" spans="1:12">
      <c r="B14" s="372">
        <v>1</v>
      </c>
      <c r="C14" s="372" t="s">
        <v>1098</v>
      </c>
      <c r="D14" s="374" t="s">
        <v>1456</v>
      </c>
    </row>
    <row r="15" spans="1:12">
      <c r="B15" s="372">
        <v>1</v>
      </c>
      <c r="C15" s="372" t="s">
        <v>1098</v>
      </c>
      <c r="D15" s="374" t="s">
        <v>1457</v>
      </c>
    </row>
    <row r="16" spans="1:12">
      <c r="B16" s="372">
        <v>1</v>
      </c>
      <c r="C16" s="372" t="s">
        <v>1098</v>
      </c>
      <c r="D16" s="374" t="s">
        <v>1458</v>
      </c>
    </row>
    <row r="17" spans="2:4">
      <c r="B17" s="372">
        <v>1</v>
      </c>
      <c r="C17" s="372" t="s">
        <v>1098</v>
      </c>
      <c r="D17" s="374" t="s">
        <v>1459</v>
      </c>
    </row>
    <row r="18" spans="2:4">
      <c r="B18" s="372">
        <v>1</v>
      </c>
      <c r="C18" s="372" t="s">
        <v>1098</v>
      </c>
      <c r="D18" s="374" t="s">
        <v>1460</v>
      </c>
    </row>
    <row r="19" spans="2:4">
      <c r="B19" s="372">
        <v>2</v>
      </c>
      <c r="C19" s="372" t="s">
        <v>1098</v>
      </c>
      <c r="D19" s="374" t="s">
        <v>1461</v>
      </c>
    </row>
    <row r="20" spans="2:4">
      <c r="B20" s="372">
        <v>2</v>
      </c>
      <c r="C20" s="372" t="s">
        <v>1098</v>
      </c>
      <c r="D20" s="374" t="s">
        <v>1462</v>
      </c>
    </row>
    <row r="21" spans="2:4">
      <c r="B21" s="372">
        <v>1</v>
      </c>
      <c r="C21" s="372" t="s">
        <v>1098</v>
      </c>
      <c r="D21" s="374" t="s">
        <v>1463</v>
      </c>
    </row>
    <row r="22" spans="2:4">
      <c r="B22" s="372">
        <v>1</v>
      </c>
      <c r="C22" s="372" t="s">
        <v>1098</v>
      </c>
      <c r="D22" s="374" t="s">
        <v>1464</v>
      </c>
    </row>
    <row r="23" spans="2:4">
      <c r="B23" s="372">
        <v>1</v>
      </c>
      <c r="C23" s="372" t="s">
        <v>1098</v>
      </c>
      <c r="D23" s="374" t="s">
        <v>1465</v>
      </c>
    </row>
    <row r="24" spans="2:4">
      <c r="B24" s="372">
        <v>1</v>
      </c>
      <c r="C24" s="372" t="s">
        <v>1098</v>
      </c>
      <c r="D24" s="374" t="s">
        <v>1466</v>
      </c>
    </row>
    <row r="25" spans="2:4">
      <c r="B25" s="372">
        <v>2</v>
      </c>
      <c r="C25" s="372" t="s">
        <v>1098</v>
      </c>
      <c r="D25" s="374" t="s">
        <v>1467</v>
      </c>
    </row>
    <row r="26" spans="2:4">
      <c r="B26" s="372">
        <v>4</v>
      </c>
      <c r="C26" s="372" t="s">
        <v>1098</v>
      </c>
      <c r="D26" s="374" t="s">
        <v>1468</v>
      </c>
    </row>
    <row r="27" spans="2:4">
      <c r="B27" s="372">
        <v>5</v>
      </c>
      <c r="C27" s="372" t="s">
        <v>1098</v>
      </c>
      <c r="D27" s="374" t="s">
        <v>1469</v>
      </c>
    </row>
    <row r="28" spans="2:4">
      <c r="B28" s="372">
        <v>2</v>
      </c>
      <c r="C28" s="372" t="s">
        <v>1098</v>
      </c>
      <c r="D28" s="374" t="s">
        <v>1470</v>
      </c>
    </row>
    <row r="29" spans="2:4">
      <c r="B29" s="372">
        <v>1</v>
      </c>
      <c r="C29" s="372" t="s">
        <v>1098</v>
      </c>
      <c r="D29" s="374" t="s">
        <v>1471</v>
      </c>
    </row>
    <row r="30" spans="2:4">
      <c r="B30" s="372">
        <v>1</v>
      </c>
      <c r="C30" s="372" t="s">
        <v>1098</v>
      </c>
      <c r="D30" s="374" t="s">
        <v>1472</v>
      </c>
    </row>
    <row r="31" spans="2:4">
      <c r="B31" s="372">
        <v>3</v>
      </c>
      <c r="C31" s="372" t="s">
        <v>1098</v>
      </c>
      <c r="D31" s="374" t="s">
        <v>1473</v>
      </c>
    </row>
    <row r="32" spans="2:4">
      <c r="B32" s="372">
        <v>2</v>
      </c>
      <c r="C32" s="372" t="s">
        <v>1098</v>
      </c>
      <c r="D32" s="374" t="s">
        <v>1474</v>
      </c>
    </row>
    <row r="33" spans="2:4">
      <c r="B33" s="372">
        <v>4</v>
      </c>
      <c r="C33" s="372" t="s">
        <v>1098</v>
      </c>
      <c r="D33" s="374" t="s">
        <v>1475</v>
      </c>
    </row>
    <row r="34" spans="2:4">
      <c r="B34" s="372">
        <v>9</v>
      </c>
      <c r="C34" s="372" t="s">
        <v>1098</v>
      </c>
      <c r="D34" s="374" t="s">
        <v>1476</v>
      </c>
    </row>
    <row r="35" spans="2:4">
      <c r="B35" s="372">
        <v>4</v>
      </c>
      <c r="C35" s="372" t="s">
        <v>1098</v>
      </c>
      <c r="D35" s="374" t="s">
        <v>1477</v>
      </c>
    </row>
    <row r="36" spans="2:4">
      <c r="B36" s="372">
        <v>1</v>
      </c>
      <c r="C36" s="372" t="s">
        <v>1098</v>
      </c>
      <c r="D36" s="374" t="s">
        <v>1478</v>
      </c>
    </row>
    <row r="37" spans="2:4">
      <c r="B37" s="372">
        <v>2</v>
      </c>
      <c r="C37" s="372" t="s">
        <v>1098</v>
      </c>
      <c r="D37" s="374" t="s">
        <v>1479</v>
      </c>
    </row>
    <row r="38" spans="2:4">
      <c r="B38" s="372">
        <v>1</v>
      </c>
      <c r="C38" s="372" t="s">
        <v>1098</v>
      </c>
      <c r="D38" s="374" t="s">
        <v>1480</v>
      </c>
    </row>
    <row r="39" spans="2:4">
      <c r="B39" s="372">
        <v>1</v>
      </c>
      <c r="C39" s="372" t="s">
        <v>1098</v>
      </c>
      <c r="D39" s="374" t="s">
        <v>1481</v>
      </c>
    </row>
    <row r="40" spans="2:4">
      <c r="B40" s="372">
        <v>1</v>
      </c>
      <c r="C40" s="372" t="s">
        <v>1098</v>
      </c>
      <c r="D40" s="374" t="s">
        <v>1482</v>
      </c>
    </row>
    <row r="41" spans="2:4">
      <c r="B41" s="372">
        <v>1</v>
      </c>
      <c r="C41" s="372" t="s">
        <v>1098</v>
      </c>
      <c r="D41" s="374" t="s">
        <v>1483</v>
      </c>
    </row>
    <row r="42" spans="2:4">
      <c r="B42" s="372">
        <v>4</v>
      </c>
      <c r="C42" s="372" t="s">
        <v>1098</v>
      </c>
      <c r="D42" s="374" t="s">
        <v>1484</v>
      </c>
    </row>
    <row r="43" spans="2:4">
      <c r="B43" s="372">
        <v>2</v>
      </c>
      <c r="C43" s="372" t="s">
        <v>1098</v>
      </c>
      <c r="D43" s="374" t="s">
        <v>1485</v>
      </c>
    </row>
    <row r="44" spans="2:4">
      <c r="B44" s="372">
        <v>4</v>
      </c>
      <c r="C44" s="372" t="s">
        <v>1098</v>
      </c>
      <c r="D44" s="374" t="s">
        <v>1486</v>
      </c>
    </row>
    <row r="45" spans="2:4">
      <c r="B45" s="372">
        <v>1</v>
      </c>
      <c r="C45" s="372" t="s">
        <v>1098</v>
      </c>
      <c r="D45" s="374" t="s">
        <v>1487</v>
      </c>
    </row>
    <row r="46" spans="2:4">
      <c r="B46" s="372">
        <v>1</v>
      </c>
      <c r="C46" s="372" t="s">
        <v>1098</v>
      </c>
      <c r="D46" s="374" t="s">
        <v>1488</v>
      </c>
    </row>
    <row r="47" spans="2:4">
      <c r="B47" s="372">
        <v>1</v>
      </c>
      <c r="C47" s="372" t="s">
        <v>1098</v>
      </c>
      <c r="D47" s="374" t="s">
        <v>1489</v>
      </c>
    </row>
    <row r="48" spans="2:4">
      <c r="B48" s="372">
        <v>1</v>
      </c>
      <c r="C48" s="372" t="s">
        <v>1098</v>
      </c>
      <c r="D48" s="374" t="s">
        <v>1490</v>
      </c>
    </row>
    <row r="49" spans="2:4" ht="25.5">
      <c r="B49" s="372">
        <v>6</v>
      </c>
      <c r="C49" s="372" t="s">
        <v>1098</v>
      </c>
      <c r="D49" s="374" t="s">
        <v>1491</v>
      </c>
    </row>
    <row r="50" spans="2:4">
      <c r="B50" s="372">
        <v>4</v>
      </c>
      <c r="C50" s="372" t="s">
        <v>1098</v>
      </c>
      <c r="D50" s="374" t="s">
        <v>1492</v>
      </c>
    </row>
    <row r="51" spans="2:4">
      <c r="B51" s="372">
        <v>1</v>
      </c>
      <c r="C51" s="372" t="s">
        <v>1098</v>
      </c>
      <c r="D51" s="374" t="s">
        <v>1493</v>
      </c>
    </row>
    <row r="52" spans="2:4">
      <c r="B52" s="372">
        <v>1</v>
      </c>
      <c r="C52" s="372" t="s">
        <v>1098</v>
      </c>
      <c r="D52" s="374" t="s">
        <v>1494</v>
      </c>
    </row>
    <row r="53" spans="2:4">
      <c r="B53" s="372">
        <v>3</v>
      </c>
      <c r="C53" s="372" t="s">
        <v>1098</v>
      </c>
      <c r="D53" s="374" t="s">
        <v>1495</v>
      </c>
    </row>
    <row r="54" spans="2:4">
      <c r="B54" s="372">
        <v>1</v>
      </c>
      <c r="C54" s="372" t="s">
        <v>1098</v>
      </c>
      <c r="D54" s="374" t="s">
        <v>1496</v>
      </c>
    </row>
    <row r="55" spans="2:4">
      <c r="B55" s="372">
        <v>1</v>
      </c>
      <c r="C55" s="372" t="s">
        <v>1098</v>
      </c>
      <c r="D55" s="374" t="s">
        <v>1497</v>
      </c>
    </row>
    <row r="56" spans="2:4">
      <c r="B56" s="372">
        <v>1</v>
      </c>
      <c r="C56" s="372" t="s">
        <v>1098</v>
      </c>
      <c r="D56" s="374" t="s">
        <v>1498</v>
      </c>
    </row>
    <row r="57" spans="2:4">
      <c r="B57" s="372">
        <v>1</v>
      </c>
      <c r="C57" s="372" t="s">
        <v>1098</v>
      </c>
      <c r="D57" s="374" t="s">
        <v>1499</v>
      </c>
    </row>
    <row r="58" spans="2:4">
      <c r="B58" s="372">
        <v>5</v>
      </c>
      <c r="C58" s="372" t="s">
        <v>1098</v>
      </c>
      <c r="D58" s="374" t="s">
        <v>1500</v>
      </c>
    </row>
    <row r="59" spans="2:4">
      <c r="B59" s="372">
        <v>2</v>
      </c>
      <c r="C59" s="372" t="s">
        <v>1098</v>
      </c>
      <c r="D59" s="374" t="s">
        <v>1501</v>
      </c>
    </row>
    <row r="60" spans="2:4">
      <c r="B60" s="372">
        <v>6</v>
      </c>
      <c r="C60" s="372" t="s">
        <v>1098</v>
      </c>
      <c r="D60" s="374" t="s">
        <v>1502</v>
      </c>
    </row>
    <row r="61" spans="2:4">
      <c r="B61" s="372">
        <v>2</v>
      </c>
      <c r="C61" s="372" t="s">
        <v>1098</v>
      </c>
      <c r="D61" s="374" t="s">
        <v>1503</v>
      </c>
    </row>
    <row r="62" spans="2:4">
      <c r="B62" s="372">
        <v>4</v>
      </c>
      <c r="C62" s="372" t="s">
        <v>1098</v>
      </c>
      <c r="D62" s="374" t="s">
        <v>1504</v>
      </c>
    </row>
    <row r="63" spans="2:4">
      <c r="B63" s="372">
        <v>6</v>
      </c>
      <c r="C63" s="372" t="s">
        <v>1098</v>
      </c>
      <c r="D63" s="374" t="s">
        <v>1505</v>
      </c>
    </row>
    <row r="64" spans="2:4">
      <c r="B64" s="372">
        <v>8</v>
      </c>
      <c r="C64" s="372" t="s">
        <v>1098</v>
      </c>
      <c r="D64" s="374" t="s">
        <v>1506</v>
      </c>
    </row>
    <row r="65" spans="2:4">
      <c r="B65" s="372">
        <v>8</v>
      </c>
      <c r="C65" s="372" t="s">
        <v>1098</v>
      </c>
      <c r="D65" s="374" t="s">
        <v>1507</v>
      </c>
    </row>
    <row r="66" spans="2:4">
      <c r="B66" s="372">
        <v>1</v>
      </c>
      <c r="C66" s="372" t="s">
        <v>1098</v>
      </c>
      <c r="D66" s="374" t="s">
        <v>1508</v>
      </c>
    </row>
    <row r="67" spans="2:4">
      <c r="B67" s="372">
        <v>1</v>
      </c>
      <c r="C67" s="372" t="s">
        <v>1098</v>
      </c>
      <c r="D67" s="374" t="s">
        <v>1509</v>
      </c>
    </row>
    <row r="68" spans="2:4">
      <c r="B68" s="372">
        <v>28</v>
      </c>
      <c r="C68" s="372" t="s">
        <v>1098</v>
      </c>
      <c r="D68" s="374" t="s">
        <v>1510</v>
      </c>
    </row>
    <row r="69" spans="2:4">
      <c r="B69" s="372">
        <v>26</v>
      </c>
      <c r="C69" s="372" t="s">
        <v>1098</v>
      </c>
      <c r="D69" s="374" t="s">
        <v>1511</v>
      </c>
    </row>
    <row r="70" spans="2:4">
      <c r="B70" s="372">
        <v>13</v>
      </c>
      <c r="C70" s="372" t="s">
        <v>1098</v>
      </c>
      <c r="D70" s="374" t="s">
        <v>1512</v>
      </c>
    </row>
    <row r="71" spans="2:4">
      <c r="B71" s="372">
        <v>15</v>
      </c>
      <c r="C71" s="372" t="s">
        <v>1098</v>
      </c>
      <c r="D71" s="374" t="s">
        <v>1513</v>
      </c>
    </row>
    <row r="72" spans="2:4">
      <c r="B72" s="372">
        <v>1</v>
      </c>
      <c r="C72" s="372" t="s">
        <v>1098</v>
      </c>
      <c r="D72" s="374" t="s">
        <v>1514</v>
      </c>
    </row>
    <row r="73" spans="2:4">
      <c r="B73" s="372">
        <v>5</v>
      </c>
      <c r="C73" s="372" t="s">
        <v>1098</v>
      </c>
      <c r="D73" s="374" t="s">
        <v>1515</v>
      </c>
    </row>
    <row r="74" spans="2:4">
      <c r="B74" s="372">
        <v>11</v>
      </c>
      <c r="C74" s="372" t="s">
        <v>1098</v>
      </c>
      <c r="D74" s="374" t="s">
        <v>1516</v>
      </c>
    </row>
    <row r="75" spans="2:4">
      <c r="B75" s="372">
        <v>4</v>
      </c>
      <c r="C75" s="372" t="s">
        <v>1098</v>
      </c>
      <c r="D75" s="374" t="s">
        <v>1517</v>
      </c>
    </row>
    <row r="76" spans="2:4">
      <c r="B76" s="372">
        <v>1</v>
      </c>
      <c r="C76" s="372" t="s">
        <v>1098</v>
      </c>
      <c r="D76" s="374" t="s">
        <v>1518</v>
      </c>
    </row>
    <row r="77" spans="2:4">
      <c r="B77" s="372">
        <v>4</v>
      </c>
      <c r="C77" s="372" t="s">
        <v>1098</v>
      </c>
      <c r="D77" s="374" t="s">
        <v>1519</v>
      </c>
    </row>
    <row r="78" spans="2:4">
      <c r="B78" s="372">
        <v>1</v>
      </c>
      <c r="C78" s="372" t="s">
        <v>1098</v>
      </c>
      <c r="D78" s="374" t="s">
        <v>1520</v>
      </c>
    </row>
    <row r="79" spans="2:4">
      <c r="B79" s="372">
        <v>8</v>
      </c>
      <c r="C79" s="372" t="s">
        <v>1098</v>
      </c>
      <c r="D79" s="374" t="s">
        <v>1521</v>
      </c>
    </row>
    <row r="80" spans="2:4">
      <c r="B80" s="372">
        <v>1</v>
      </c>
      <c r="C80" s="372" t="s">
        <v>360</v>
      </c>
      <c r="D80" s="374" t="s">
        <v>1522</v>
      </c>
    </row>
    <row r="81" spans="1:12">
      <c r="A81" s="367">
        <v>2</v>
      </c>
      <c r="B81" s="368" t="s">
        <v>1523</v>
      </c>
      <c r="C81" s="367"/>
      <c r="D81" s="369"/>
      <c r="E81" s="367" t="s">
        <v>1098</v>
      </c>
      <c r="F81" s="367">
        <v>4</v>
      </c>
      <c r="G81" s="370"/>
      <c r="H81" s="371">
        <f>$F81*$G81</f>
        <v>0</v>
      </c>
      <c r="I81" s="370"/>
      <c r="J81" s="371">
        <f>$F81*$I81</f>
        <v>0</v>
      </c>
      <c r="K81" s="370">
        <f>$G81+$I81</f>
        <v>0</v>
      </c>
      <c r="L81" s="371">
        <f>$H81+$J81</f>
        <v>0</v>
      </c>
    </row>
    <row r="82" spans="1:12">
      <c r="D82" s="374" t="s">
        <v>1524</v>
      </c>
    </row>
    <row r="83" spans="1:12">
      <c r="A83" s="367">
        <v>3</v>
      </c>
      <c r="B83" s="368" t="s">
        <v>1525</v>
      </c>
      <c r="C83" s="367"/>
      <c r="D83" s="369"/>
      <c r="E83" s="367" t="s">
        <v>1098</v>
      </c>
      <c r="F83" s="367">
        <v>1</v>
      </c>
      <c r="G83" s="370"/>
      <c r="H83" s="371">
        <f>$F83*$G83</f>
        <v>0</v>
      </c>
      <c r="I83" s="370"/>
      <c r="J83" s="371">
        <f>$F83*$I83</f>
        <v>0</v>
      </c>
      <c r="K83" s="370">
        <f>$G83+$I83</f>
        <v>0</v>
      </c>
      <c r="L83" s="371">
        <f>$H83+$J83</f>
        <v>0</v>
      </c>
    </row>
    <row r="84" spans="1:12">
      <c r="D84" s="374" t="s">
        <v>1526</v>
      </c>
    </row>
    <row r="85" spans="1:12">
      <c r="A85" s="367">
        <v>4</v>
      </c>
      <c r="B85" s="368" t="s">
        <v>1527</v>
      </c>
      <c r="C85" s="367"/>
      <c r="D85" s="369"/>
      <c r="E85" s="367" t="s">
        <v>1098</v>
      </c>
      <c r="F85" s="367">
        <v>2</v>
      </c>
      <c r="G85" s="370"/>
      <c r="H85" s="371">
        <f>$F85*$G85</f>
        <v>0</v>
      </c>
      <c r="I85" s="370"/>
      <c r="J85" s="371">
        <f>$F85*$I85</f>
        <v>0</v>
      </c>
      <c r="K85" s="370">
        <f>$G85+$I85</f>
        <v>0</v>
      </c>
      <c r="L85" s="371">
        <f>$H85+$J85</f>
        <v>0</v>
      </c>
    </row>
    <row r="86" spans="1:12">
      <c r="D86" s="374" t="s">
        <v>1528</v>
      </c>
    </row>
    <row r="87" spans="1:12">
      <c r="A87" s="367">
        <v>5</v>
      </c>
      <c r="B87" s="368" t="s">
        <v>1529</v>
      </c>
      <c r="C87" s="367"/>
      <c r="D87" s="369"/>
      <c r="E87" s="367" t="s">
        <v>1098</v>
      </c>
      <c r="F87" s="367">
        <v>1</v>
      </c>
      <c r="G87" s="370"/>
      <c r="H87" s="371">
        <f>$F87*$G87</f>
        <v>0</v>
      </c>
      <c r="I87" s="370"/>
      <c r="J87" s="371">
        <f>$F87*$I87</f>
        <v>0</v>
      </c>
      <c r="K87" s="370">
        <f>$G87+$I87</f>
        <v>0</v>
      </c>
      <c r="L87" s="371">
        <f>$H87+$J87</f>
        <v>0</v>
      </c>
    </row>
    <row r="88" spans="1:12">
      <c r="D88" s="374" t="s">
        <v>1530</v>
      </c>
    </row>
    <row r="89" spans="1:12">
      <c r="A89" s="367">
        <v>6</v>
      </c>
      <c r="B89" s="368" t="s">
        <v>1531</v>
      </c>
      <c r="C89" s="367"/>
      <c r="D89" s="369"/>
      <c r="E89" s="367" t="s">
        <v>1098</v>
      </c>
      <c r="F89" s="367">
        <v>4</v>
      </c>
      <c r="G89" s="370"/>
      <c r="H89" s="371">
        <f>$F89*$G89</f>
        <v>0</v>
      </c>
      <c r="I89" s="370"/>
      <c r="J89" s="371">
        <f>$F89*$I89</f>
        <v>0</v>
      </c>
      <c r="K89" s="370">
        <f>$G89+$I89</f>
        <v>0</v>
      </c>
      <c r="L89" s="371">
        <f>$H89+$J89</f>
        <v>0</v>
      </c>
    </row>
    <row r="90" spans="1:12">
      <c r="A90" s="376"/>
      <c r="B90" s="377"/>
      <c r="C90" s="376"/>
      <c r="D90" s="378" t="s">
        <v>1532</v>
      </c>
      <c r="E90" s="376"/>
      <c r="F90" s="376"/>
      <c r="G90" s="379"/>
      <c r="H90" s="380"/>
      <c r="I90" s="379"/>
      <c r="J90" s="380"/>
      <c r="K90" s="379"/>
      <c r="L90" s="380"/>
    </row>
    <row r="91" spans="1:12">
      <c r="A91" s="367">
        <v>7</v>
      </c>
      <c r="B91" s="368" t="s">
        <v>1533</v>
      </c>
      <c r="C91" s="367"/>
      <c r="D91" s="369"/>
      <c r="E91" s="367" t="s">
        <v>360</v>
      </c>
      <c r="F91" s="367">
        <v>1</v>
      </c>
      <c r="G91" s="370"/>
      <c r="H91" s="371">
        <f>$F91*$G91</f>
        <v>0</v>
      </c>
      <c r="I91" s="370"/>
      <c r="J91" s="371">
        <f>$F91*$I91</f>
        <v>0</v>
      </c>
      <c r="K91" s="370">
        <f>$G91+$I91</f>
        <v>0</v>
      </c>
      <c r="L91" s="371">
        <f>$H91+$J91</f>
        <v>0</v>
      </c>
    </row>
    <row r="92" spans="1:12">
      <c r="A92" s="376"/>
      <c r="B92" s="377"/>
      <c r="C92" s="376"/>
      <c r="D92" s="378" t="s">
        <v>1534</v>
      </c>
      <c r="E92" s="376"/>
      <c r="F92" s="376"/>
      <c r="G92" s="379"/>
      <c r="H92" s="380"/>
      <c r="I92" s="379"/>
      <c r="J92" s="380"/>
      <c r="K92" s="379"/>
      <c r="L92" s="380"/>
    </row>
    <row r="93" spans="1:12">
      <c r="A93" s="367">
        <v>8</v>
      </c>
      <c r="B93" s="368" t="s">
        <v>1535</v>
      </c>
      <c r="C93" s="367"/>
      <c r="D93" s="369"/>
      <c r="E93" s="367" t="s">
        <v>360</v>
      </c>
      <c r="F93" s="367">
        <v>1</v>
      </c>
      <c r="G93" s="370"/>
      <c r="H93" s="371">
        <f>$F93*$G93</f>
        <v>0</v>
      </c>
      <c r="I93" s="370"/>
      <c r="J93" s="371">
        <f>$F93*$I93</f>
        <v>0</v>
      </c>
      <c r="K93" s="370">
        <f>$G93+$I93</f>
        <v>0</v>
      </c>
      <c r="L93" s="371">
        <f>$H93+$J93</f>
        <v>0</v>
      </c>
    </row>
    <row r="94" spans="1:12">
      <c r="A94" s="376"/>
      <c r="B94" s="377"/>
      <c r="C94" s="376"/>
      <c r="D94" s="378" t="s">
        <v>1534</v>
      </c>
      <c r="E94" s="376"/>
      <c r="F94" s="376"/>
      <c r="G94" s="379"/>
      <c r="H94" s="380"/>
      <c r="I94" s="379"/>
      <c r="J94" s="380"/>
      <c r="K94" s="379"/>
      <c r="L94" s="380"/>
    </row>
    <row r="95" spans="1:12">
      <c r="A95" s="367">
        <v>9</v>
      </c>
      <c r="B95" s="368" t="s">
        <v>1536</v>
      </c>
      <c r="C95" s="367"/>
      <c r="D95" s="369"/>
      <c r="E95" s="367" t="s">
        <v>360</v>
      </c>
      <c r="F95" s="367">
        <v>1</v>
      </c>
      <c r="G95" s="370"/>
      <c r="H95" s="371">
        <f>$F95*$G95</f>
        <v>0</v>
      </c>
      <c r="I95" s="370"/>
      <c r="J95" s="371">
        <f>$F95*$I95</f>
        <v>0</v>
      </c>
      <c r="K95" s="370">
        <f>$G95+$I95</f>
        <v>0</v>
      </c>
      <c r="L95" s="371">
        <f>$H95+$J95</f>
        <v>0</v>
      </c>
    </row>
    <row r="96" spans="1:12">
      <c r="A96" s="376"/>
      <c r="B96" s="377"/>
      <c r="C96" s="376"/>
      <c r="D96" s="378" t="s">
        <v>1534</v>
      </c>
      <c r="E96" s="376"/>
      <c r="F96" s="376"/>
      <c r="G96" s="379"/>
      <c r="H96" s="380"/>
      <c r="I96" s="379"/>
      <c r="J96" s="380"/>
      <c r="K96" s="379"/>
      <c r="L96" s="380"/>
    </row>
    <row r="97" spans="1:12">
      <c r="A97" s="367">
        <v>10</v>
      </c>
      <c r="B97" s="368" t="s">
        <v>1537</v>
      </c>
      <c r="C97" s="367"/>
      <c r="D97" s="369"/>
      <c r="E97" s="367" t="s">
        <v>360</v>
      </c>
      <c r="F97" s="367">
        <v>1</v>
      </c>
      <c r="G97" s="370"/>
      <c r="H97" s="371">
        <f>$F97*$G97</f>
        <v>0</v>
      </c>
      <c r="I97" s="370"/>
      <c r="J97" s="371">
        <f>$F97*$I97</f>
        <v>0</v>
      </c>
      <c r="K97" s="370">
        <f>$G97+$I97</f>
        <v>0</v>
      </c>
      <c r="L97" s="371">
        <f>$H97+$J97</f>
        <v>0</v>
      </c>
    </row>
    <row r="98" spans="1:12">
      <c r="A98" s="376"/>
      <c r="B98" s="377"/>
      <c r="C98" s="376"/>
      <c r="D98" s="378" t="s">
        <v>1534</v>
      </c>
      <c r="E98" s="376"/>
      <c r="F98" s="376"/>
      <c r="G98" s="379"/>
      <c r="H98" s="380"/>
      <c r="I98" s="379"/>
      <c r="J98" s="380"/>
      <c r="K98" s="379"/>
      <c r="L98" s="380"/>
    </row>
    <row r="99" spans="1:12">
      <c r="A99" s="367">
        <v>11</v>
      </c>
      <c r="B99" s="368" t="s">
        <v>1538</v>
      </c>
      <c r="C99" s="367"/>
      <c r="D99" s="369"/>
      <c r="E99" s="367" t="s">
        <v>360</v>
      </c>
      <c r="F99" s="367">
        <v>1</v>
      </c>
      <c r="G99" s="370"/>
      <c r="H99" s="371">
        <f>$F99*$G99</f>
        <v>0</v>
      </c>
      <c r="I99" s="370"/>
      <c r="J99" s="371">
        <f>$F99*$I99</f>
        <v>0</v>
      </c>
      <c r="K99" s="370">
        <f>$G99+$I99</f>
        <v>0</v>
      </c>
      <c r="L99" s="371">
        <f>$H99+$J99</f>
        <v>0</v>
      </c>
    </row>
    <row r="100" spans="1:12">
      <c r="A100" s="376"/>
      <c r="B100" s="377"/>
      <c r="C100" s="376"/>
      <c r="D100" s="378" t="s">
        <v>1539</v>
      </c>
      <c r="E100" s="376"/>
      <c r="F100" s="376"/>
      <c r="G100" s="379"/>
      <c r="H100" s="380"/>
      <c r="I100" s="379"/>
      <c r="J100" s="380"/>
      <c r="K100" s="379"/>
      <c r="L100" s="380"/>
    </row>
    <row r="101" spans="1:12">
      <c r="A101" s="367">
        <v>12</v>
      </c>
      <c r="B101" s="368" t="s">
        <v>1540</v>
      </c>
      <c r="C101" s="367"/>
      <c r="D101" s="369"/>
      <c r="E101" s="367" t="s">
        <v>360</v>
      </c>
      <c r="F101" s="367">
        <v>1</v>
      </c>
      <c r="G101" s="370"/>
      <c r="H101" s="371">
        <f>$F101*$G101</f>
        <v>0</v>
      </c>
      <c r="I101" s="370"/>
      <c r="J101" s="371">
        <f>$F101*$I101</f>
        <v>0</v>
      </c>
      <c r="K101" s="370">
        <f>$G101+$I101</f>
        <v>0</v>
      </c>
      <c r="L101" s="371">
        <f>$H101+$J101</f>
        <v>0</v>
      </c>
    </row>
    <row r="102" spans="1:12">
      <c r="A102" s="376"/>
      <c r="B102" s="377"/>
      <c r="C102" s="376"/>
      <c r="D102" s="378" t="s">
        <v>1539</v>
      </c>
      <c r="E102" s="376"/>
      <c r="F102" s="376"/>
      <c r="G102" s="379"/>
      <c r="H102" s="380"/>
      <c r="I102" s="379"/>
      <c r="J102" s="380"/>
      <c r="K102" s="379"/>
      <c r="L102" s="380"/>
    </row>
    <row r="103" spans="1:12">
      <c r="A103" s="367">
        <v>13</v>
      </c>
      <c r="B103" s="368" t="s">
        <v>1541</v>
      </c>
      <c r="C103" s="367"/>
      <c r="D103" s="369"/>
      <c r="E103" s="367" t="s">
        <v>360</v>
      </c>
      <c r="F103" s="367">
        <v>1</v>
      </c>
      <c r="G103" s="370"/>
      <c r="H103" s="371">
        <f>$F103*$G103</f>
        <v>0</v>
      </c>
      <c r="I103" s="370"/>
      <c r="J103" s="371">
        <f>$F103*$I103</f>
        <v>0</v>
      </c>
      <c r="K103" s="370">
        <f>$G103+$I103</f>
        <v>0</v>
      </c>
      <c r="L103" s="371">
        <f>$H103+$J103</f>
        <v>0</v>
      </c>
    </row>
    <row r="104" spans="1:12">
      <c r="B104" s="372">
        <v>6</v>
      </c>
      <c r="C104" s="372" t="s">
        <v>1098</v>
      </c>
      <c r="D104" s="374" t="s">
        <v>1542</v>
      </c>
    </row>
    <row r="105" spans="1:12">
      <c r="A105" s="367">
        <v>14</v>
      </c>
      <c r="B105" s="368" t="s">
        <v>1543</v>
      </c>
      <c r="C105" s="367"/>
      <c r="D105" s="369"/>
      <c r="E105" s="367" t="s">
        <v>360</v>
      </c>
      <c r="F105" s="367">
        <v>1</v>
      </c>
      <c r="G105" s="370"/>
      <c r="H105" s="371">
        <f>$F105*$G105</f>
        <v>0</v>
      </c>
      <c r="I105" s="370"/>
      <c r="J105" s="371">
        <f>$F105*$I105</f>
        <v>0</v>
      </c>
      <c r="K105" s="370">
        <f>$G105+$I105</f>
        <v>0</v>
      </c>
      <c r="L105" s="371">
        <f>$H105+$J105</f>
        <v>0</v>
      </c>
    </row>
    <row r="106" spans="1:12">
      <c r="B106" s="372">
        <v>1</v>
      </c>
      <c r="C106" s="372" t="s">
        <v>1098</v>
      </c>
      <c r="D106" s="374" t="s">
        <v>1543</v>
      </c>
    </row>
    <row r="107" spans="1:12">
      <c r="A107" s="367">
        <v>15</v>
      </c>
      <c r="B107" s="368" t="s">
        <v>1544</v>
      </c>
      <c r="C107" s="367"/>
      <c r="D107" s="369"/>
      <c r="E107" s="367" t="s">
        <v>360</v>
      </c>
      <c r="F107" s="367">
        <v>1</v>
      </c>
      <c r="G107" s="370"/>
      <c r="H107" s="371">
        <f>$F107*$G107</f>
        <v>0</v>
      </c>
      <c r="I107" s="370"/>
      <c r="J107" s="371">
        <f>$F107*$I107</f>
        <v>0</v>
      </c>
      <c r="K107" s="370">
        <f>$G107+$I107</f>
        <v>0</v>
      </c>
      <c r="L107" s="371">
        <f>$H107+$J107</f>
        <v>0</v>
      </c>
    </row>
    <row r="108" spans="1:12">
      <c r="B108" s="372">
        <v>1</v>
      </c>
      <c r="C108" s="372" t="s">
        <v>1098</v>
      </c>
      <c r="D108" s="374" t="s">
        <v>1544</v>
      </c>
    </row>
    <row r="109" spans="1:12">
      <c r="A109" s="367">
        <v>16</v>
      </c>
      <c r="B109" s="368" t="s">
        <v>1545</v>
      </c>
      <c r="C109" s="367"/>
      <c r="D109" s="369"/>
      <c r="E109" s="367" t="s">
        <v>360</v>
      </c>
      <c r="F109" s="367">
        <v>1</v>
      </c>
      <c r="G109" s="370"/>
      <c r="H109" s="371">
        <f>$F109*$G109</f>
        <v>0</v>
      </c>
      <c r="I109" s="370"/>
      <c r="J109" s="371">
        <f>$F109*$I109</f>
        <v>0</v>
      </c>
      <c r="K109" s="370">
        <f>$G109+$I109</f>
        <v>0</v>
      </c>
      <c r="L109" s="371">
        <f>$H109+$J109</f>
        <v>0</v>
      </c>
    </row>
    <row r="110" spans="1:12">
      <c r="B110" s="372">
        <v>1</v>
      </c>
      <c r="C110" s="372" t="s">
        <v>1098</v>
      </c>
      <c r="D110" s="374" t="s">
        <v>1545</v>
      </c>
    </row>
    <row r="111" spans="1:12">
      <c r="A111" s="367">
        <v>17</v>
      </c>
      <c r="B111" s="368" t="s">
        <v>1546</v>
      </c>
      <c r="C111" s="367"/>
      <c r="D111" s="369"/>
      <c r="E111" s="367" t="s">
        <v>360</v>
      </c>
      <c r="F111" s="367">
        <v>1</v>
      </c>
      <c r="G111" s="370"/>
      <c r="H111" s="371">
        <f>$F111*$G111</f>
        <v>0</v>
      </c>
      <c r="I111" s="370"/>
      <c r="J111" s="371">
        <f>$F111*$I111</f>
        <v>0</v>
      </c>
      <c r="K111" s="370">
        <f>$G111+$I111</f>
        <v>0</v>
      </c>
      <c r="L111" s="371">
        <f>$H111+$J111</f>
        <v>0</v>
      </c>
    </row>
    <row r="112" spans="1:12" ht="25.5">
      <c r="B112" s="372">
        <v>1</v>
      </c>
      <c r="C112" s="372" t="s">
        <v>1098</v>
      </c>
      <c r="D112" s="374" t="s">
        <v>1547</v>
      </c>
    </row>
    <row r="113" spans="1:12">
      <c r="A113" s="367">
        <v>18</v>
      </c>
      <c r="B113" s="368" t="s">
        <v>1548</v>
      </c>
      <c r="C113" s="367"/>
      <c r="D113" s="369"/>
      <c r="E113" s="367" t="s">
        <v>360</v>
      </c>
      <c r="F113" s="367">
        <v>1</v>
      </c>
      <c r="G113" s="370"/>
      <c r="H113" s="371">
        <f>$F113*$G113</f>
        <v>0</v>
      </c>
      <c r="I113" s="370"/>
      <c r="J113" s="371">
        <f>$F113*$I113</f>
        <v>0</v>
      </c>
      <c r="K113" s="370">
        <f>$G113+$I113</f>
        <v>0</v>
      </c>
      <c r="L113" s="371">
        <f>$H113+$J113</f>
        <v>0</v>
      </c>
    </row>
    <row r="114" spans="1:12">
      <c r="D114" s="374" t="s">
        <v>1549</v>
      </c>
    </row>
    <row r="115" spans="1:12">
      <c r="D115" s="374" t="s">
        <v>1550</v>
      </c>
    </row>
    <row r="116" spans="1:12">
      <c r="B116" s="372">
        <v>1</v>
      </c>
      <c r="C116" s="372" t="s">
        <v>1098</v>
      </c>
      <c r="D116" s="374" t="s">
        <v>1551</v>
      </c>
    </row>
    <row r="117" spans="1:12">
      <c r="A117" s="367">
        <v>19</v>
      </c>
      <c r="B117" s="368" t="s">
        <v>1552</v>
      </c>
      <c r="C117" s="367"/>
      <c r="D117" s="369"/>
      <c r="E117" s="367" t="s">
        <v>360</v>
      </c>
      <c r="F117" s="367">
        <v>1</v>
      </c>
      <c r="G117" s="370"/>
      <c r="H117" s="371">
        <f>$F117*$G117</f>
        <v>0</v>
      </c>
      <c r="I117" s="370"/>
      <c r="J117" s="371">
        <f>$F117*$I117</f>
        <v>0</v>
      </c>
      <c r="K117" s="370">
        <f>$G117+$I117</f>
        <v>0</v>
      </c>
      <c r="L117" s="371">
        <f>$H117+$J117</f>
        <v>0</v>
      </c>
    </row>
    <row r="118" spans="1:12">
      <c r="B118" s="372">
        <v>1</v>
      </c>
      <c r="C118" s="372" t="s">
        <v>360</v>
      </c>
      <c r="D118" s="374" t="s">
        <v>1552</v>
      </c>
    </row>
    <row r="119" spans="1:12">
      <c r="A119" s="367">
        <v>20</v>
      </c>
      <c r="B119" s="368" t="s">
        <v>1553</v>
      </c>
      <c r="C119" s="367"/>
      <c r="D119" s="369"/>
      <c r="E119" s="367" t="s">
        <v>360</v>
      </c>
      <c r="F119" s="367">
        <v>1</v>
      </c>
      <c r="G119" s="370"/>
      <c r="H119" s="371">
        <f>$F119*$G119</f>
        <v>0</v>
      </c>
      <c r="I119" s="370"/>
      <c r="J119" s="371">
        <f>$F119*$I119</f>
        <v>0</v>
      </c>
      <c r="K119" s="370">
        <f>$G119+$I119</f>
        <v>0</v>
      </c>
      <c r="L119" s="371">
        <f>$H119+$J119</f>
        <v>0</v>
      </c>
    </row>
    <row r="120" spans="1:12">
      <c r="D120" s="374" t="s">
        <v>1549</v>
      </c>
    </row>
    <row r="121" spans="1:12">
      <c r="D121" s="374" t="s">
        <v>1554</v>
      </c>
    </row>
    <row r="122" spans="1:12">
      <c r="D122" s="374" t="s">
        <v>1555</v>
      </c>
    </row>
    <row r="123" spans="1:12">
      <c r="D123" s="374" t="s">
        <v>1556</v>
      </c>
    </row>
    <row r="124" spans="1:12">
      <c r="D124" s="374" t="s">
        <v>1557</v>
      </c>
    </row>
    <row r="125" spans="1:12">
      <c r="A125" s="367">
        <v>21</v>
      </c>
      <c r="B125" s="368" t="s">
        <v>1558</v>
      </c>
      <c r="C125" s="367"/>
      <c r="D125" s="369"/>
      <c r="E125" s="367" t="s">
        <v>360</v>
      </c>
      <c r="F125" s="367">
        <v>1</v>
      </c>
      <c r="G125" s="370"/>
      <c r="H125" s="371">
        <f>$F125*$G125</f>
        <v>0</v>
      </c>
      <c r="I125" s="370"/>
      <c r="J125" s="371">
        <f>$F125*$I125</f>
        <v>0</v>
      </c>
      <c r="K125" s="370">
        <f>$G125+$I125</f>
        <v>0</v>
      </c>
      <c r="L125" s="371">
        <f>$H125+$J125</f>
        <v>0</v>
      </c>
    </row>
    <row r="126" spans="1:12">
      <c r="D126" s="374" t="s">
        <v>1549</v>
      </c>
    </row>
    <row r="127" spans="1:12" ht="13.5" thickBot="1">
      <c r="D127" s="374" t="s">
        <v>1559</v>
      </c>
    </row>
    <row r="128" spans="1:12" ht="15">
      <c r="A128" s="363"/>
      <c r="B128" s="364" t="s">
        <v>1560</v>
      </c>
      <c r="C128" s="363"/>
      <c r="D128" s="365"/>
      <c r="E128" s="363"/>
      <c r="F128" s="363"/>
      <c r="G128" s="366"/>
      <c r="H128" s="366">
        <f>SUM(H129:H173)</f>
        <v>0</v>
      </c>
      <c r="I128" s="366"/>
      <c r="J128" s="366">
        <f>SUM(J129:J173)</f>
        <v>0</v>
      </c>
      <c r="K128" s="366"/>
      <c r="L128" s="366">
        <f>SUM(L129:L173)</f>
        <v>0</v>
      </c>
    </row>
    <row r="129" spans="1:12">
      <c r="A129" s="367">
        <v>22</v>
      </c>
      <c r="B129" s="368" t="s">
        <v>1561</v>
      </c>
      <c r="C129" s="367"/>
      <c r="D129" s="369"/>
      <c r="E129" s="367" t="s">
        <v>162</v>
      </c>
      <c r="F129" s="367">
        <v>380</v>
      </c>
      <c r="G129" s="370"/>
      <c r="H129" s="371">
        <f>$F129*$G129</f>
        <v>0</v>
      </c>
      <c r="I129" s="370"/>
      <c r="J129" s="371">
        <f>$F129*$I129</f>
        <v>0</v>
      </c>
      <c r="K129" s="370">
        <f>$G129+$I129</f>
        <v>0</v>
      </c>
      <c r="L129" s="371">
        <f>$H129+$J129</f>
        <v>0</v>
      </c>
    </row>
    <row r="130" spans="1:12">
      <c r="A130" s="376"/>
      <c r="B130" s="377"/>
      <c r="C130" s="376"/>
      <c r="D130" s="378" t="s">
        <v>1562</v>
      </c>
      <c r="E130" s="376"/>
      <c r="F130" s="376"/>
      <c r="G130" s="379"/>
      <c r="H130" s="380"/>
      <c r="I130" s="379"/>
      <c r="J130" s="380"/>
      <c r="K130" s="379"/>
      <c r="L130" s="380"/>
    </row>
    <row r="131" spans="1:12">
      <c r="A131" s="367">
        <v>23</v>
      </c>
      <c r="B131" s="368" t="s">
        <v>1563</v>
      </c>
      <c r="C131" s="367"/>
      <c r="D131" s="369"/>
      <c r="E131" s="367" t="s">
        <v>162</v>
      </c>
      <c r="F131" s="367">
        <v>320</v>
      </c>
      <c r="G131" s="370"/>
      <c r="H131" s="371">
        <f>$F131*$G131</f>
        <v>0</v>
      </c>
      <c r="I131" s="370"/>
      <c r="J131" s="371">
        <f>$F131*$I131</f>
        <v>0</v>
      </c>
      <c r="K131" s="370">
        <f>$G131+$I131</f>
        <v>0</v>
      </c>
      <c r="L131" s="371">
        <f>$H131+$J131</f>
        <v>0</v>
      </c>
    </row>
    <row r="132" spans="1:12">
      <c r="A132" s="376"/>
      <c r="B132" s="377"/>
      <c r="C132" s="376"/>
      <c r="D132" s="378" t="s">
        <v>1562</v>
      </c>
      <c r="E132" s="376"/>
      <c r="F132" s="376"/>
      <c r="G132" s="379"/>
      <c r="H132" s="380"/>
      <c r="I132" s="379"/>
      <c r="J132" s="380"/>
      <c r="K132" s="379"/>
      <c r="L132" s="380"/>
    </row>
    <row r="133" spans="1:12">
      <c r="A133" s="367">
        <v>24</v>
      </c>
      <c r="B133" s="368" t="s">
        <v>1564</v>
      </c>
      <c r="C133" s="367"/>
      <c r="D133" s="369"/>
      <c r="E133" s="367" t="s">
        <v>162</v>
      </c>
      <c r="F133" s="367">
        <v>340</v>
      </c>
      <c r="G133" s="370"/>
      <c r="H133" s="371">
        <f>$F133*$G133</f>
        <v>0</v>
      </c>
      <c r="I133" s="370"/>
      <c r="J133" s="371">
        <f>$F133*$I133</f>
        <v>0</v>
      </c>
      <c r="K133" s="370">
        <f>$G133+$I133</f>
        <v>0</v>
      </c>
      <c r="L133" s="371">
        <f>$H133+$J133</f>
        <v>0</v>
      </c>
    </row>
    <row r="134" spans="1:12">
      <c r="A134" s="376"/>
      <c r="B134" s="377"/>
      <c r="C134" s="376"/>
      <c r="D134" s="378" t="s">
        <v>1562</v>
      </c>
      <c r="E134" s="376"/>
      <c r="F134" s="376"/>
      <c r="G134" s="379"/>
      <c r="H134" s="380"/>
      <c r="I134" s="379"/>
      <c r="J134" s="380"/>
      <c r="K134" s="379"/>
      <c r="L134" s="380"/>
    </row>
    <row r="135" spans="1:12">
      <c r="A135" s="367">
        <v>25</v>
      </c>
      <c r="B135" s="368" t="s">
        <v>1565</v>
      </c>
      <c r="C135" s="367"/>
      <c r="D135" s="369"/>
      <c r="E135" s="367" t="s">
        <v>162</v>
      </c>
      <c r="F135" s="367">
        <v>490</v>
      </c>
      <c r="G135" s="370"/>
      <c r="H135" s="371">
        <f>$F135*$G135</f>
        <v>0</v>
      </c>
      <c r="I135" s="370"/>
      <c r="J135" s="371">
        <f>$F135*$I135</f>
        <v>0</v>
      </c>
      <c r="K135" s="370">
        <f>$G135+$I135</f>
        <v>0</v>
      </c>
      <c r="L135" s="371">
        <f>$H135+$J135</f>
        <v>0</v>
      </c>
    </row>
    <row r="136" spans="1:12">
      <c r="A136" s="376"/>
      <c r="B136" s="377"/>
      <c r="C136" s="376"/>
      <c r="D136" s="378" t="s">
        <v>1562</v>
      </c>
      <c r="E136" s="376"/>
      <c r="F136" s="376"/>
      <c r="G136" s="379"/>
      <c r="H136" s="380"/>
      <c r="I136" s="379"/>
      <c r="J136" s="380"/>
      <c r="K136" s="379"/>
      <c r="L136" s="380"/>
    </row>
    <row r="137" spans="1:12">
      <c r="A137" s="367">
        <v>26</v>
      </c>
      <c r="B137" s="368" t="s">
        <v>1566</v>
      </c>
      <c r="C137" s="367"/>
      <c r="D137" s="369"/>
      <c r="E137" s="367" t="s">
        <v>162</v>
      </c>
      <c r="F137" s="367">
        <v>200</v>
      </c>
      <c r="G137" s="370"/>
      <c r="H137" s="371">
        <f>$F137*$G137</f>
        <v>0</v>
      </c>
      <c r="I137" s="370"/>
      <c r="J137" s="371">
        <f>$F137*$I137</f>
        <v>0</v>
      </c>
      <c r="K137" s="370">
        <f>$G137+$I137</f>
        <v>0</v>
      </c>
      <c r="L137" s="371">
        <f>$H137+$J137</f>
        <v>0</v>
      </c>
    </row>
    <row r="138" spans="1:12">
      <c r="A138" s="376"/>
      <c r="B138" s="377"/>
      <c r="C138" s="376"/>
      <c r="D138" s="378" t="s">
        <v>1562</v>
      </c>
      <c r="E138" s="376"/>
      <c r="F138" s="376"/>
      <c r="G138" s="379"/>
      <c r="H138" s="380"/>
      <c r="I138" s="379"/>
      <c r="J138" s="380"/>
      <c r="K138" s="379"/>
      <c r="L138" s="380"/>
    </row>
    <row r="139" spans="1:12">
      <c r="A139" s="367">
        <v>27</v>
      </c>
      <c r="B139" s="368" t="s">
        <v>1567</v>
      </c>
      <c r="C139" s="367"/>
      <c r="D139" s="369"/>
      <c r="E139" s="367" t="s">
        <v>162</v>
      </c>
      <c r="F139" s="367">
        <v>100</v>
      </c>
      <c r="G139" s="370"/>
      <c r="H139" s="371">
        <f>$F139*$G139</f>
        <v>0</v>
      </c>
      <c r="I139" s="370"/>
      <c r="J139" s="371">
        <f>$F139*$I139</f>
        <v>0</v>
      </c>
      <c r="K139" s="370">
        <f>$G139+$I139</f>
        <v>0</v>
      </c>
      <c r="L139" s="371">
        <f>$H139+$J139</f>
        <v>0</v>
      </c>
    </row>
    <row r="140" spans="1:12">
      <c r="A140" s="376"/>
      <c r="B140" s="377"/>
      <c r="C140" s="376"/>
      <c r="D140" s="378" t="s">
        <v>1562</v>
      </c>
      <c r="E140" s="376"/>
      <c r="F140" s="376"/>
      <c r="G140" s="379"/>
      <c r="H140" s="380"/>
      <c r="I140" s="379"/>
      <c r="J140" s="380"/>
      <c r="K140" s="379"/>
      <c r="L140" s="380"/>
    </row>
    <row r="141" spans="1:12">
      <c r="A141" s="367">
        <v>28</v>
      </c>
      <c r="B141" s="368" t="s">
        <v>1568</v>
      </c>
      <c r="C141" s="367"/>
      <c r="D141" s="369"/>
      <c r="E141" s="367" t="s">
        <v>162</v>
      </c>
      <c r="F141" s="367">
        <v>460</v>
      </c>
      <c r="G141" s="370"/>
      <c r="H141" s="371">
        <f>$F141*$G141</f>
        <v>0</v>
      </c>
      <c r="I141" s="370"/>
      <c r="J141" s="371">
        <f>$F141*$I141</f>
        <v>0</v>
      </c>
      <c r="K141" s="370">
        <f>$G141+$I141</f>
        <v>0</v>
      </c>
      <c r="L141" s="371">
        <f>$H141+$J141</f>
        <v>0</v>
      </c>
    </row>
    <row r="142" spans="1:12">
      <c r="A142" s="376"/>
      <c r="B142" s="377"/>
      <c r="C142" s="376"/>
      <c r="D142" s="378" t="s">
        <v>1562</v>
      </c>
      <c r="E142" s="376"/>
      <c r="F142" s="376"/>
      <c r="G142" s="379"/>
      <c r="H142" s="380"/>
      <c r="I142" s="379"/>
      <c r="J142" s="380"/>
      <c r="K142" s="379"/>
      <c r="L142" s="380"/>
    </row>
    <row r="143" spans="1:12">
      <c r="A143" s="367">
        <v>29</v>
      </c>
      <c r="B143" s="368" t="s">
        <v>1569</v>
      </c>
      <c r="C143" s="367"/>
      <c r="D143" s="369"/>
      <c r="E143" s="367" t="s">
        <v>162</v>
      </c>
      <c r="F143" s="367">
        <v>300</v>
      </c>
      <c r="G143" s="370"/>
      <c r="H143" s="371">
        <f>$F143*$G143</f>
        <v>0</v>
      </c>
      <c r="I143" s="370"/>
      <c r="J143" s="371">
        <f>$F143*$I143</f>
        <v>0</v>
      </c>
      <c r="K143" s="370">
        <f>$G143+$I143</f>
        <v>0</v>
      </c>
      <c r="L143" s="371">
        <f>$H143+$J143</f>
        <v>0</v>
      </c>
    </row>
    <row r="144" spans="1:12">
      <c r="A144" s="376"/>
      <c r="B144" s="377"/>
      <c r="C144" s="376"/>
      <c r="D144" s="378" t="s">
        <v>1562</v>
      </c>
      <c r="E144" s="376"/>
      <c r="F144" s="376"/>
      <c r="G144" s="379"/>
      <c r="H144" s="380"/>
      <c r="I144" s="379"/>
      <c r="J144" s="380"/>
      <c r="K144" s="379"/>
      <c r="L144" s="380"/>
    </row>
    <row r="145" spans="1:12">
      <c r="A145" s="367">
        <v>30</v>
      </c>
      <c r="B145" s="368" t="s">
        <v>1570</v>
      </c>
      <c r="C145" s="367"/>
      <c r="D145" s="369"/>
      <c r="E145" s="367" t="s">
        <v>162</v>
      </c>
      <c r="F145" s="367">
        <v>70</v>
      </c>
      <c r="G145" s="370"/>
      <c r="H145" s="371">
        <f>$F145*$G145</f>
        <v>0</v>
      </c>
      <c r="I145" s="370"/>
      <c r="J145" s="371">
        <f>$F145*$I145</f>
        <v>0</v>
      </c>
      <c r="K145" s="370">
        <f>$G145+$I145</f>
        <v>0</v>
      </c>
      <c r="L145" s="371">
        <f>$H145+$J145</f>
        <v>0</v>
      </c>
    </row>
    <row r="146" spans="1:12">
      <c r="A146" s="376"/>
      <c r="B146" s="377"/>
      <c r="C146" s="376"/>
      <c r="D146" s="378" t="s">
        <v>1562</v>
      </c>
      <c r="E146" s="376"/>
      <c r="F146" s="376"/>
      <c r="G146" s="379"/>
      <c r="H146" s="380"/>
      <c r="I146" s="379"/>
      <c r="J146" s="380"/>
      <c r="K146" s="379"/>
      <c r="L146" s="380"/>
    </row>
    <row r="147" spans="1:12">
      <c r="A147" s="367">
        <v>31</v>
      </c>
      <c r="B147" s="368" t="s">
        <v>1571</v>
      </c>
      <c r="C147" s="367"/>
      <c r="D147" s="369"/>
      <c r="E147" s="367" t="s">
        <v>162</v>
      </c>
      <c r="F147" s="367">
        <v>60</v>
      </c>
      <c r="G147" s="370"/>
      <c r="H147" s="371">
        <f>$F147*$G147</f>
        <v>0</v>
      </c>
      <c r="I147" s="370"/>
      <c r="J147" s="371">
        <f>$F147*$I147</f>
        <v>0</v>
      </c>
      <c r="K147" s="370">
        <f>$G147+$I147</f>
        <v>0</v>
      </c>
      <c r="L147" s="371">
        <f>$H147+$J147</f>
        <v>0</v>
      </c>
    </row>
    <row r="148" spans="1:12">
      <c r="A148" s="376"/>
      <c r="B148" s="377"/>
      <c r="C148" s="376"/>
      <c r="D148" s="378" t="s">
        <v>1562</v>
      </c>
      <c r="E148" s="376"/>
      <c r="F148" s="376"/>
      <c r="G148" s="379"/>
      <c r="H148" s="380"/>
      <c r="I148" s="379"/>
      <c r="J148" s="380"/>
      <c r="K148" s="379"/>
      <c r="L148" s="380"/>
    </row>
    <row r="149" spans="1:12">
      <c r="A149" s="367">
        <v>32</v>
      </c>
      <c r="B149" s="368" t="s">
        <v>1572</v>
      </c>
      <c r="C149" s="367"/>
      <c r="D149" s="369"/>
      <c r="E149" s="367" t="s">
        <v>162</v>
      </c>
      <c r="F149" s="367">
        <v>80</v>
      </c>
      <c r="G149" s="370"/>
      <c r="H149" s="371">
        <f>$F149*$G149</f>
        <v>0</v>
      </c>
      <c r="I149" s="370"/>
      <c r="J149" s="371">
        <f>$F149*$I149</f>
        <v>0</v>
      </c>
      <c r="K149" s="370">
        <f>$G149+$I149</f>
        <v>0</v>
      </c>
      <c r="L149" s="371">
        <f>$H149+$J149</f>
        <v>0</v>
      </c>
    </row>
    <row r="150" spans="1:12">
      <c r="A150" s="376"/>
      <c r="B150" s="377"/>
      <c r="C150" s="376"/>
      <c r="D150" s="378" t="s">
        <v>1562</v>
      </c>
      <c r="E150" s="376"/>
      <c r="F150" s="376"/>
      <c r="G150" s="379"/>
      <c r="H150" s="380"/>
      <c r="I150" s="379"/>
      <c r="J150" s="380"/>
      <c r="K150" s="379"/>
      <c r="L150" s="380"/>
    </row>
    <row r="151" spans="1:12">
      <c r="A151" s="367">
        <v>33</v>
      </c>
      <c r="B151" s="368" t="s">
        <v>1573</v>
      </c>
      <c r="C151" s="367"/>
      <c r="D151" s="369"/>
      <c r="E151" s="367" t="s">
        <v>162</v>
      </c>
      <c r="F151" s="367">
        <v>300</v>
      </c>
      <c r="G151" s="370"/>
      <c r="H151" s="371">
        <f>$F151*$G151</f>
        <v>0</v>
      </c>
      <c r="I151" s="370"/>
      <c r="J151" s="371">
        <f>$F151*$I151</f>
        <v>0</v>
      </c>
      <c r="K151" s="370">
        <f>$G151+$I151</f>
        <v>0</v>
      </c>
      <c r="L151" s="371">
        <f>$H151+$J151</f>
        <v>0</v>
      </c>
    </row>
    <row r="152" spans="1:12">
      <c r="A152" s="376"/>
      <c r="B152" s="377"/>
      <c r="C152" s="376"/>
      <c r="D152" s="378" t="s">
        <v>1562</v>
      </c>
      <c r="E152" s="376"/>
      <c r="F152" s="376"/>
      <c r="G152" s="379"/>
      <c r="H152" s="380"/>
      <c r="I152" s="379"/>
      <c r="J152" s="380"/>
      <c r="K152" s="379"/>
      <c r="L152" s="380"/>
    </row>
    <row r="153" spans="1:12">
      <c r="A153" s="367">
        <v>34</v>
      </c>
      <c r="B153" s="368" t="s">
        <v>1574</v>
      </c>
      <c r="C153" s="367"/>
      <c r="D153" s="369"/>
      <c r="E153" s="367" t="s">
        <v>162</v>
      </c>
      <c r="F153" s="367">
        <v>300</v>
      </c>
      <c r="G153" s="370"/>
      <c r="H153" s="371">
        <f>$F153*$G153</f>
        <v>0</v>
      </c>
      <c r="I153" s="370"/>
      <c r="J153" s="371">
        <f>$F153*$I153</f>
        <v>0</v>
      </c>
      <c r="K153" s="370">
        <f>$G153+$I153</f>
        <v>0</v>
      </c>
      <c r="L153" s="371">
        <f>$H153+$J153</f>
        <v>0</v>
      </c>
    </row>
    <row r="154" spans="1:12">
      <c r="A154" s="376"/>
      <c r="B154" s="377"/>
      <c r="C154" s="376"/>
      <c r="D154" s="378" t="s">
        <v>1562</v>
      </c>
      <c r="E154" s="376"/>
      <c r="F154" s="376"/>
      <c r="G154" s="379"/>
      <c r="H154" s="380"/>
      <c r="I154" s="379"/>
      <c r="J154" s="380"/>
      <c r="K154" s="379"/>
      <c r="L154" s="380"/>
    </row>
    <row r="155" spans="1:12">
      <c r="A155" s="367">
        <v>35</v>
      </c>
      <c r="B155" s="368" t="s">
        <v>1575</v>
      </c>
      <c r="C155" s="367"/>
      <c r="D155" s="369"/>
      <c r="E155" s="367" t="s">
        <v>162</v>
      </c>
      <c r="F155" s="367">
        <v>10</v>
      </c>
      <c r="G155" s="370"/>
      <c r="H155" s="371">
        <f>$F155*$G155</f>
        <v>0</v>
      </c>
      <c r="I155" s="370"/>
      <c r="J155" s="371">
        <f>$F155*$I155</f>
        <v>0</v>
      </c>
      <c r="K155" s="370">
        <f>$G155+$I155</f>
        <v>0</v>
      </c>
      <c r="L155" s="371">
        <f>$H155+$J155</f>
        <v>0</v>
      </c>
    </row>
    <row r="156" spans="1:12">
      <c r="A156" s="376"/>
      <c r="B156" s="377"/>
      <c r="C156" s="376"/>
      <c r="D156" s="378" t="s">
        <v>1562</v>
      </c>
      <c r="E156" s="376"/>
      <c r="F156" s="376"/>
      <c r="G156" s="379"/>
      <c r="H156" s="380"/>
      <c r="I156" s="379"/>
      <c r="J156" s="380"/>
      <c r="K156" s="379"/>
      <c r="L156" s="380"/>
    </row>
    <row r="157" spans="1:12">
      <c r="A157" s="367">
        <v>36</v>
      </c>
      <c r="B157" s="368" t="s">
        <v>1576</v>
      </c>
      <c r="C157" s="367"/>
      <c r="D157" s="369"/>
      <c r="E157" s="367" t="s">
        <v>162</v>
      </c>
      <c r="F157" s="367">
        <v>100</v>
      </c>
      <c r="G157" s="370"/>
      <c r="H157" s="371">
        <f>$F157*$G157</f>
        <v>0</v>
      </c>
      <c r="I157" s="370"/>
      <c r="J157" s="371">
        <f>$F157*$I157</f>
        <v>0</v>
      </c>
      <c r="K157" s="370">
        <f>$G157+$I157</f>
        <v>0</v>
      </c>
      <c r="L157" s="371">
        <f>$H157+$J157</f>
        <v>0</v>
      </c>
    </row>
    <row r="158" spans="1:12">
      <c r="A158" s="376"/>
      <c r="B158" s="377"/>
      <c r="C158" s="376"/>
      <c r="D158" s="378" t="s">
        <v>1562</v>
      </c>
      <c r="E158" s="376"/>
      <c r="F158" s="376"/>
      <c r="G158" s="379"/>
      <c r="H158" s="380"/>
      <c r="I158" s="379"/>
      <c r="J158" s="380"/>
      <c r="K158" s="379"/>
      <c r="L158" s="380"/>
    </row>
    <row r="159" spans="1:12">
      <c r="A159" s="367">
        <v>37</v>
      </c>
      <c r="B159" s="368" t="s">
        <v>1577</v>
      </c>
      <c r="C159" s="367"/>
      <c r="D159" s="369"/>
      <c r="E159" s="367" t="s">
        <v>162</v>
      </c>
      <c r="F159" s="367">
        <v>100</v>
      </c>
      <c r="G159" s="370"/>
      <c r="H159" s="371">
        <f>$F159*$G159</f>
        <v>0</v>
      </c>
      <c r="I159" s="370"/>
      <c r="J159" s="371">
        <f>$F159*$I159</f>
        <v>0</v>
      </c>
      <c r="K159" s="370">
        <f>$G159+$I159</f>
        <v>0</v>
      </c>
      <c r="L159" s="371">
        <f>$H159+$J159</f>
        <v>0</v>
      </c>
    </row>
    <row r="160" spans="1:12">
      <c r="A160" s="376"/>
      <c r="B160" s="377"/>
      <c r="C160" s="376"/>
      <c r="D160" s="378" t="s">
        <v>1562</v>
      </c>
      <c r="E160" s="376"/>
      <c r="F160" s="376"/>
      <c r="G160" s="379"/>
      <c r="H160" s="380"/>
      <c r="I160" s="379"/>
      <c r="J160" s="380"/>
      <c r="K160" s="379"/>
      <c r="L160" s="380"/>
    </row>
    <row r="161" spans="1:12">
      <c r="A161" s="367">
        <v>38</v>
      </c>
      <c r="B161" s="368" t="s">
        <v>1578</v>
      </c>
      <c r="C161" s="367"/>
      <c r="D161" s="369"/>
      <c r="E161" s="367" t="s">
        <v>360</v>
      </c>
      <c r="F161" s="367">
        <v>1</v>
      </c>
      <c r="G161" s="370"/>
      <c r="H161" s="371">
        <f>$F161*$G161</f>
        <v>0</v>
      </c>
      <c r="I161" s="370"/>
      <c r="J161" s="371">
        <f>$F161*$I161</f>
        <v>0</v>
      </c>
      <c r="K161" s="370">
        <f>$G161+$I161</f>
        <v>0</v>
      </c>
      <c r="L161" s="371">
        <f>$H161+$J161</f>
        <v>0</v>
      </c>
    </row>
    <row r="162" spans="1:12" ht="25.5">
      <c r="B162" s="373"/>
      <c r="D162" s="374" t="s">
        <v>1579</v>
      </c>
      <c r="H162" s="375"/>
      <c r="J162" s="375"/>
      <c r="L162" s="375"/>
    </row>
    <row r="163" spans="1:12">
      <c r="B163" s="372">
        <v>1</v>
      </c>
      <c r="C163" s="372" t="s">
        <v>360</v>
      </c>
      <c r="D163" s="374" t="s">
        <v>1580</v>
      </c>
    </row>
    <row r="164" spans="1:12">
      <c r="B164" s="372">
        <v>1</v>
      </c>
      <c r="C164" s="372" t="s">
        <v>360</v>
      </c>
      <c r="D164" s="374" t="s">
        <v>1581</v>
      </c>
    </row>
    <row r="165" spans="1:12">
      <c r="A165" s="367">
        <v>39</v>
      </c>
      <c r="B165" s="368" t="s">
        <v>1553</v>
      </c>
      <c r="C165" s="367"/>
      <c r="D165" s="369"/>
      <c r="E165" s="367" t="s">
        <v>360</v>
      </c>
      <c r="F165" s="367">
        <v>1</v>
      </c>
      <c r="G165" s="370"/>
      <c r="H165" s="371">
        <f>$F165*$G165</f>
        <v>0</v>
      </c>
      <c r="I165" s="370"/>
      <c r="J165" s="371">
        <f>$F165*$I165</f>
        <v>0</v>
      </c>
      <c r="K165" s="370">
        <f>$G165+$I165</f>
        <v>0</v>
      </c>
      <c r="L165" s="371">
        <f>$H165+$J165</f>
        <v>0</v>
      </c>
    </row>
    <row r="166" spans="1:12">
      <c r="D166" s="374" t="s">
        <v>1549</v>
      </c>
    </row>
    <row r="167" spans="1:12">
      <c r="D167" s="374" t="s">
        <v>1554</v>
      </c>
    </row>
    <row r="168" spans="1:12">
      <c r="D168" s="374" t="s">
        <v>1555</v>
      </c>
    </row>
    <row r="169" spans="1:12">
      <c r="D169" s="374" t="s">
        <v>1556</v>
      </c>
    </row>
    <row r="170" spans="1:12">
      <c r="D170" s="374" t="s">
        <v>1557</v>
      </c>
    </row>
    <row r="171" spans="1:12">
      <c r="A171" s="367">
        <v>40</v>
      </c>
      <c r="B171" s="368" t="s">
        <v>1582</v>
      </c>
      <c r="C171" s="367"/>
      <c r="D171" s="369"/>
      <c r="E171" s="367" t="s">
        <v>360</v>
      </c>
      <c r="F171" s="367">
        <v>1</v>
      </c>
      <c r="G171" s="370"/>
      <c r="H171" s="371">
        <f>$F171*$G171</f>
        <v>0</v>
      </c>
      <c r="I171" s="370"/>
      <c r="J171" s="371">
        <f>$F171*$I171</f>
        <v>0</v>
      </c>
      <c r="K171" s="370">
        <f>$G171+$I171</f>
        <v>0</v>
      </c>
      <c r="L171" s="371">
        <f>$H171+$J171</f>
        <v>0</v>
      </c>
    </row>
    <row r="172" spans="1:12">
      <c r="D172" s="374" t="s">
        <v>1549</v>
      </c>
    </row>
    <row r="173" spans="1:12" ht="13.5" thickBot="1">
      <c r="D173" s="374" t="s">
        <v>1559</v>
      </c>
    </row>
    <row r="174" spans="1:12" ht="15">
      <c r="A174" s="363"/>
      <c r="B174" s="364" t="s">
        <v>1583</v>
      </c>
      <c r="C174" s="363"/>
      <c r="D174" s="365"/>
      <c r="E174" s="363"/>
      <c r="F174" s="363"/>
      <c r="G174" s="366"/>
      <c r="H174" s="366">
        <f>SUM(H175:H199)</f>
        <v>0</v>
      </c>
      <c r="I174" s="366"/>
      <c r="J174" s="366">
        <f>SUM(J175:J199)</f>
        <v>0</v>
      </c>
      <c r="K174" s="366"/>
      <c r="L174" s="366">
        <f>SUM(L175:L199)</f>
        <v>0</v>
      </c>
    </row>
    <row r="175" spans="1:12">
      <c r="A175" s="367">
        <v>41</v>
      </c>
      <c r="B175" s="368" t="s">
        <v>1584</v>
      </c>
      <c r="C175" s="367"/>
      <c r="D175" s="369"/>
      <c r="E175" s="367" t="s">
        <v>1098</v>
      </c>
      <c r="F175" s="367">
        <v>2</v>
      </c>
      <c r="G175" s="370"/>
      <c r="H175" s="371">
        <f>$F175*$G175</f>
        <v>0</v>
      </c>
      <c r="I175" s="370"/>
      <c r="J175" s="371">
        <f>$F175*$I175</f>
        <v>0</v>
      </c>
      <c r="K175" s="370">
        <f>$G175+$I175</f>
        <v>0</v>
      </c>
      <c r="L175" s="371">
        <f>$H175+$J175</f>
        <v>0</v>
      </c>
    </row>
    <row r="176" spans="1:12">
      <c r="D176" s="374" t="s">
        <v>1585</v>
      </c>
    </row>
    <row r="177" spans="1:12">
      <c r="A177" s="367">
        <v>42</v>
      </c>
      <c r="B177" s="368" t="s">
        <v>1586</v>
      </c>
      <c r="C177" s="367"/>
      <c r="D177" s="369"/>
      <c r="E177" s="367" t="s">
        <v>1098</v>
      </c>
      <c r="F177" s="367">
        <v>1</v>
      </c>
      <c r="G177" s="370"/>
      <c r="H177" s="371">
        <f>$F177*$G177</f>
        <v>0</v>
      </c>
      <c r="I177" s="370"/>
      <c r="J177" s="371">
        <f>$F177*$I177</f>
        <v>0</v>
      </c>
      <c r="K177" s="370">
        <f>$G177+$I177</f>
        <v>0</v>
      </c>
      <c r="L177" s="371">
        <f>$H177+$J177</f>
        <v>0</v>
      </c>
    </row>
    <row r="178" spans="1:12">
      <c r="A178" s="376"/>
      <c r="B178" s="377"/>
      <c r="C178" s="376"/>
      <c r="D178" s="378" t="s">
        <v>1532</v>
      </c>
      <c r="E178" s="376"/>
      <c r="F178" s="376"/>
      <c r="G178" s="379"/>
      <c r="H178" s="380"/>
      <c r="I178" s="379"/>
      <c r="J178" s="380"/>
      <c r="K178" s="379"/>
      <c r="L178" s="380"/>
    </row>
    <row r="179" spans="1:12">
      <c r="A179" s="367">
        <v>43</v>
      </c>
      <c r="B179" s="368" t="s">
        <v>1531</v>
      </c>
      <c r="C179" s="367"/>
      <c r="D179" s="369"/>
      <c r="E179" s="367" t="s">
        <v>1098</v>
      </c>
      <c r="F179" s="367">
        <v>1</v>
      </c>
      <c r="G179" s="370"/>
      <c r="H179" s="371">
        <f>$F179*$G179</f>
        <v>0</v>
      </c>
      <c r="I179" s="370"/>
      <c r="J179" s="371">
        <f>$F179*$I179</f>
        <v>0</v>
      </c>
      <c r="K179" s="370">
        <f>$G179+$I179</f>
        <v>0</v>
      </c>
      <c r="L179" s="371">
        <f>$H179+$J179</f>
        <v>0</v>
      </c>
    </row>
    <row r="180" spans="1:12">
      <c r="A180" s="376"/>
      <c r="B180" s="377"/>
      <c r="C180" s="376"/>
      <c r="D180" s="378" t="s">
        <v>1532</v>
      </c>
      <c r="E180" s="376"/>
      <c r="F180" s="376"/>
      <c r="G180" s="379"/>
      <c r="H180" s="380"/>
      <c r="I180" s="379"/>
      <c r="J180" s="380"/>
      <c r="K180" s="379"/>
      <c r="L180" s="380"/>
    </row>
    <row r="181" spans="1:12">
      <c r="A181" s="367">
        <v>44</v>
      </c>
      <c r="B181" s="368" t="s">
        <v>1587</v>
      </c>
      <c r="C181" s="367"/>
      <c r="D181" s="369"/>
      <c r="E181" s="367" t="s">
        <v>360</v>
      </c>
      <c r="F181" s="367">
        <v>1</v>
      </c>
      <c r="G181" s="370"/>
      <c r="H181" s="371">
        <f>$F181*$G181</f>
        <v>0</v>
      </c>
      <c r="I181" s="370"/>
      <c r="J181" s="371">
        <f>$F181*$I181</f>
        <v>0</v>
      </c>
      <c r="K181" s="370">
        <f>$G181+$I181</f>
        <v>0</v>
      </c>
      <c r="L181" s="371">
        <f>$H181+$J181</f>
        <v>0</v>
      </c>
    </row>
    <row r="182" spans="1:12" ht="25.5">
      <c r="B182" s="373"/>
      <c r="D182" s="374" t="s">
        <v>1588</v>
      </c>
      <c r="H182" s="375"/>
      <c r="J182" s="375"/>
      <c r="L182" s="375"/>
    </row>
    <row r="183" spans="1:12">
      <c r="B183" s="372">
        <v>1</v>
      </c>
      <c r="C183" s="372" t="s">
        <v>1098</v>
      </c>
      <c r="D183" s="374" t="s">
        <v>1589</v>
      </c>
    </row>
    <row r="184" spans="1:12">
      <c r="B184" s="372">
        <v>1</v>
      </c>
      <c r="C184" s="372" t="s">
        <v>1098</v>
      </c>
      <c r="D184" s="374" t="s">
        <v>1590</v>
      </c>
    </row>
    <row r="185" spans="1:12">
      <c r="A185" s="367">
        <v>45</v>
      </c>
      <c r="B185" s="368" t="s">
        <v>1591</v>
      </c>
      <c r="C185" s="367"/>
      <c r="D185" s="369"/>
      <c r="E185" s="367" t="s">
        <v>360</v>
      </c>
      <c r="F185" s="367">
        <v>1</v>
      </c>
      <c r="G185" s="370"/>
      <c r="H185" s="371">
        <f>$F185*$G185</f>
        <v>0</v>
      </c>
      <c r="I185" s="370"/>
      <c r="J185" s="371">
        <f>$F185*$I185</f>
        <v>0</v>
      </c>
      <c r="K185" s="370">
        <f>$G185+$I185</f>
        <v>0</v>
      </c>
      <c r="L185" s="371">
        <f>$H185+$J185</f>
        <v>0</v>
      </c>
    </row>
    <row r="186" spans="1:12" ht="25.5">
      <c r="B186" s="373"/>
      <c r="D186" s="374" t="s">
        <v>1588</v>
      </c>
      <c r="H186" s="375"/>
      <c r="J186" s="375"/>
      <c r="L186" s="375"/>
    </row>
    <row r="187" spans="1:12">
      <c r="B187" s="372">
        <v>1</v>
      </c>
      <c r="C187" s="372" t="s">
        <v>1098</v>
      </c>
      <c r="D187" s="374" t="s">
        <v>1592</v>
      </c>
    </row>
    <row r="188" spans="1:12">
      <c r="B188" s="372">
        <v>1</v>
      </c>
      <c r="C188" s="372" t="s">
        <v>1098</v>
      </c>
      <c r="D188" s="374" t="s">
        <v>1593</v>
      </c>
    </row>
    <row r="189" spans="1:12">
      <c r="B189" s="372">
        <v>1</v>
      </c>
      <c r="C189" s="372" t="s">
        <v>1098</v>
      </c>
      <c r="D189" s="374" t="s">
        <v>1594</v>
      </c>
    </row>
    <row r="190" spans="1:12">
      <c r="B190" s="372">
        <v>1</v>
      </c>
      <c r="C190" s="372" t="s">
        <v>1098</v>
      </c>
      <c r="D190" s="374" t="s">
        <v>1595</v>
      </c>
    </row>
    <row r="191" spans="1:12">
      <c r="B191" s="372">
        <v>1</v>
      </c>
      <c r="C191" s="372" t="s">
        <v>1098</v>
      </c>
      <c r="D191" s="374" t="s">
        <v>1595</v>
      </c>
    </row>
    <row r="192" spans="1:12">
      <c r="A192" s="367">
        <v>46</v>
      </c>
      <c r="B192" s="368" t="s">
        <v>1596</v>
      </c>
      <c r="C192" s="367"/>
      <c r="D192" s="369"/>
      <c r="E192" s="367" t="s">
        <v>360</v>
      </c>
      <c r="F192" s="367">
        <v>1</v>
      </c>
      <c r="G192" s="370"/>
      <c r="H192" s="371">
        <f>$F192*$G192</f>
        <v>0</v>
      </c>
      <c r="I192" s="370"/>
      <c r="J192" s="371">
        <f>$F192*$I192</f>
        <v>0</v>
      </c>
      <c r="K192" s="370">
        <f>$G192+$I192</f>
        <v>0</v>
      </c>
      <c r="L192" s="371">
        <f>$H192+$J192</f>
        <v>0</v>
      </c>
    </row>
    <row r="193" spans="1:12" ht="25.5">
      <c r="B193" s="373"/>
      <c r="D193" s="374" t="s">
        <v>1588</v>
      </c>
      <c r="H193" s="375"/>
      <c r="J193" s="375"/>
      <c r="L193" s="375"/>
    </row>
    <row r="194" spans="1:12">
      <c r="B194" s="372">
        <v>1</v>
      </c>
      <c r="C194" s="372" t="s">
        <v>1098</v>
      </c>
      <c r="D194" s="374" t="s">
        <v>1597</v>
      </c>
    </row>
    <row r="195" spans="1:12">
      <c r="B195" s="372">
        <v>1</v>
      </c>
      <c r="C195" s="372" t="s">
        <v>1098</v>
      </c>
      <c r="D195" s="374" t="s">
        <v>1598</v>
      </c>
    </row>
    <row r="196" spans="1:12">
      <c r="B196" s="372">
        <v>1</v>
      </c>
      <c r="C196" s="372" t="s">
        <v>1098</v>
      </c>
      <c r="D196" s="374" t="s">
        <v>1598</v>
      </c>
    </row>
    <row r="197" spans="1:12">
      <c r="A197" s="367">
        <v>47</v>
      </c>
      <c r="B197" s="368" t="s">
        <v>1599</v>
      </c>
      <c r="C197" s="367"/>
      <c r="D197" s="369"/>
      <c r="E197" s="367" t="s">
        <v>360</v>
      </c>
      <c r="F197" s="367">
        <v>1</v>
      </c>
      <c r="G197" s="370"/>
      <c r="H197" s="371">
        <f>$F197*$G197</f>
        <v>0</v>
      </c>
      <c r="I197" s="370"/>
      <c r="J197" s="371">
        <f>$F197*$I197</f>
        <v>0</v>
      </c>
      <c r="K197" s="370">
        <f>$G197+$I197</f>
        <v>0</v>
      </c>
      <c r="L197" s="371">
        <f>$H197+$J197</f>
        <v>0</v>
      </c>
    </row>
    <row r="198" spans="1:12">
      <c r="D198" s="374" t="s">
        <v>1549</v>
      </c>
    </row>
    <row r="199" spans="1:12" ht="13.5" thickBot="1">
      <c r="D199" s="374" t="s">
        <v>1600</v>
      </c>
    </row>
    <row r="200" spans="1:12" ht="15">
      <c r="A200" s="363"/>
      <c r="B200" s="364" t="s">
        <v>1601</v>
      </c>
      <c r="C200" s="363"/>
      <c r="D200" s="365"/>
      <c r="E200" s="363"/>
      <c r="F200" s="363"/>
      <c r="G200" s="366"/>
      <c r="H200" s="366">
        <f>SUM(H201:H249)</f>
        <v>0</v>
      </c>
      <c r="I200" s="366"/>
      <c r="J200" s="366">
        <f>SUM(J201:J249)</f>
        <v>0</v>
      </c>
      <c r="K200" s="366"/>
      <c r="L200" s="366">
        <f>SUM(L201:L249)</f>
        <v>0</v>
      </c>
    </row>
    <row r="201" spans="1:12">
      <c r="A201" s="367">
        <v>48</v>
      </c>
      <c r="B201" s="368" t="s">
        <v>1602</v>
      </c>
      <c r="C201" s="367"/>
      <c r="D201" s="369"/>
      <c r="E201" s="367" t="s">
        <v>1098</v>
      </c>
      <c r="F201" s="367">
        <v>2</v>
      </c>
      <c r="G201" s="370"/>
      <c r="H201" s="371">
        <f>$F201*$G201</f>
        <v>0</v>
      </c>
      <c r="I201" s="370"/>
      <c r="J201" s="371">
        <f>$F201*$I201</f>
        <v>0</v>
      </c>
      <c r="K201" s="370">
        <f>$G201+$I201</f>
        <v>0</v>
      </c>
      <c r="L201" s="371">
        <f>$H201+$J201</f>
        <v>0</v>
      </c>
    </row>
    <row r="202" spans="1:12">
      <c r="D202" s="374" t="s">
        <v>1603</v>
      </c>
    </row>
    <row r="203" spans="1:12">
      <c r="A203" s="367">
        <v>49</v>
      </c>
      <c r="B203" s="368" t="s">
        <v>1604</v>
      </c>
      <c r="C203" s="367"/>
      <c r="D203" s="369"/>
      <c r="E203" s="367" t="s">
        <v>1098</v>
      </c>
      <c r="F203" s="367">
        <v>2</v>
      </c>
      <c r="G203" s="370"/>
      <c r="H203" s="371">
        <f>$F203*$G203</f>
        <v>0</v>
      </c>
      <c r="I203" s="370"/>
      <c r="J203" s="371">
        <f>$F203*$I203</f>
        <v>0</v>
      </c>
      <c r="K203" s="370">
        <f>$G203+$I203</f>
        <v>0</v>
      </c>
      <c r="L203" s="371">
        <f>$H203+$J203</f>
        <v>0</v>
      </c>
    </row>
    <row r="204" spans="1:12">
      <c r="D204" s="374" t="s">
        <v>1603</v>
      </c>
    </row>
    <row r="205" spans="1:12">
      <c r="A205" s="367">
        <v>50</v>
      </c>
      <c r="B205" s="368" t="s">
        <v>1605</v>
      </c>
      <c r="C205" s="367"/>
      <c r="D205" s="369"/>
      <c r="E205" s="367" t="s">
        <v>360</v>
      </c>
      <c r="F205" s="367">
        <v>1</v>
      </c>
      <c r="G205" s="370"/>
      <c r="H205" s="371">
        <f>$F205*$G205</f>
        <v>0</v>
      </c>
      <c r="I205" s="370"/>
      <c r="J205" s="371">
        <f>$F205*$I205</f>
        <v>0</v>
      </c>
      <c r="K205" s="370">
        <f>$G205+$I205</f>
        <v>0</v>
      </c>
      <c r="L205" s="371">
        <f>$H205+$J205</f>
        <v>0</v>
      </c>
    </row>
    <row r="206" spans="1:12">
      <c r="D206" s="374" t="s">
        <v>1549</v>
      </c>
    </row>
    <row r="207" spans="1:12">
      <c r="B207" s="372">
        <v>1</v>
      </c>
      <c r="C207" s="372" t="s">
        <v>360</v>
      </c>
      <c r="D207" s="374" t="s">
        <v>1606</v>
      </c>
    </row>
    <row r="208" spans="1:12">
      <c r="A208" s="367">
        <v>51</v>
      </c>
      <c r="B208" s="368" t="s">
        <v>1607</v>
      </c>
      <c r="C208" s="367"/>
      <c r="D208" s="369"/>
      <c r="E208" s="367" t="s">
        <v>360</v>
      </c>
      <c r="F208" s="367">
        <v>1</v>
      </c>
      <c r="G208" s="370"/>
      <c r="H208" s="371">
        <f>$F208*$G208</f>
        <v>0</v>
      </c>
      <c r="I208" s="370"/>
      <c r="J208" s="371">
        <f>$F208*$I208</f>
        <v>0</v>
      </c>
      <c r="K208" s="370">
        <f>$G208+$I208</f>
        <v>0</v>
      </c>
      <c r="L208" s="371">
        <f>$H208+$J208</f>
        <v>0</v>
      </c>
    </row>
    <row r="209" spans="1:12">
      <c r="B209" s="372">
        <v>1</v>
      </c>
      <c r="C209" s="372" t="s">
        <v>1098</v>
      </c>
      <c r="D209" s="374" t="s">
        <v>1608</v>
      </c>
    </row>
    <row r="210" spans="1:12">
      <c r="A210" s="367">
        <v>52</v>
      </c>
      <c r="B210" s="368" t="s">
        <v>1609</v>
      </c>
      <c r="C210" s="367"/>
      <c r="D210" s="369"/>
      <c r="E210" s="367" t="s">
        <v>360</v>
      </c>
      <c r="F210" s="367">
        <v>1</v>
      </c>
      <c r="G210" s="370"/>
      <c r="H210" s="371">
        <f>$F210*$G210</f>
        <v>0</v>
      </c>
      <c r="I210" s="370"/>
      <c r="J210" s="371">
        <f>$F210*$I210</f>
        <v>0</v>
      </c>
      <c r="K210" s="370">
        <f>$G210+$I210</f>
        <v>0</v>
      </c>
      <c r="L210" s="371">
        <f>$H210+$J210</f>
        <v>0</v>
      </c>
    </row>
    <row r="211" spans="1:12" ht="25.5">
      <c r="B211" s="372">
        <v>1</v>
      </c>
      <c r="C211" s="372" t="s">
        <v>1098</v>
      </c>
      <c r="D211" s="374" t="s">
        <v>1610</v>
      </c>
    </row>
    <row r="212" spans="1:12">
      <c r="A212" s="367">
        <v>53</v>
      </c>
      <c r="B212" s="368" t="s">
        <v>1611</v>
      </c>
      <c r="C212" s="367"/>
      <c r="D212" s="369"/>
      <c r="E212" s="367" t="s">
        <v>360</v>
      </c>
      <c r="F212" s="367">
        <v>1</v>
      </c>
      <c r="G212" s="370"/>
      <c r="H212" s="371">
        <f>$F212*$G212</f>
        <v>0</v>
      </c>
      <c r="I212" s="370"/>
      <c r="J212" s="371">
        <f>$F212*$I212</f>
        <v>0</v>
      </c>
      <c r="K212" s="370">
        <f>$G212+$I212</f>
        <v>0</v>
      </c>
      <c r="L212" s="371">
        <f>$H212+$J212</f>
        <v>0</v>
      </c>
    </row>
    <row r="213" spans="1:12" ht="25.5">
      <c r="B213" s="372">
        <v>1</v>
      </c>
      <c r="C213" s="372" t="s">
        <v>1098</v>
      </c>
      <c r="D213" s="374" t="s">
        <v>1612</v>
      </c>
    </row>
    <row r="214" spans="1:12">
      <c r="B214" s="372">
        <v>1</v>
      </c>
      <c r="C214" s="372" t="s">
        <v>1098</v>
      </c>
      <c r="D214" s="374" t="s">
        <v>1613</v>
      </c>
    </row>
    <row r="215" spans="1:12" ht="25.5">
      <c r="B215" s="372">
        <v>1</v>
      </c>
      <c r="C215" s="372" t="s">
        <v>1098</v>
      </c>
      <c r="D215" s="374" t="s">
        <v>1614</v>
      </c>
    </row>
    <row r="216" spans="1:12" ht="25.5">
      <c r="B216" s="372">
        <v>1</v>
      </c>
      <c r="C216" s="372" t="s">
        <v>1098</v>
      </c>
      <c r="D216" s="374" t="s">
        <v>1615</v>
      </c>
    </row>
    <row r="217" spans="1:12" ht="25.5">
      <c r="B217" s="372">
        <v>1</v>
      </c>
      <c r="C217" s="372" t="s">
        <v>1098</v>
      </c>
      <c r="D217" s="374" t="s">
        <v>1616</v>
      </c>
    </row>
    <row r="218" spans="1:12">
      <c r="B218" s="372">
        <v>2</v>
      </c>
      <c r="C218" s="372" t="s">
        <v>1098</v>
      </c>
      <c r="D218" s="374" t="s">
        <v>1617</v>
      </c>
    </row>
    <row r="219" spans="1:12">
      <c r="B219" s="372">
        <v>1</v>
      </c>
      <c r="C219" s="372" t="s">
        <v>1098</v>
      </c>
      <c r="D219" s="374" t="s">
        <v>1618</v>
      </c>
    </row>
    <row r="220" spans="1:12">
      <c r="B220" s="372">
        <v>1</v>
      </c>
      <c r="C220" s="372" t="s">
        <v>1098</v>
      </c>
      <c r="D220" s="374" t="s">
        <v>1619</v>
      </c>
    </row>
    <row r="221" spans="1:12">
      <c r="B221" s="372">
        <v>1</v>
      </c>
      <c r="C221" s="372" t="s">
        <v>1098</v>
      </c>
      <c r="D221" s="374" t="s">
        <v>1620</v>
      </c>
    </row>
    <row r="222" spans="1:12">
      <c r="A222" s="367">
        <v>54</v>
      </c>
      <c r="B222" s="368" t="s">
        <v>1621</v>
      </c>
      <c r="C222" s="367"/>
      <c r="D222" s="369"/>
      <c r="E222" s="367" t="s">
        <v>360</v>
      </c>
      <c r="F222" s="367">
        <v>1</v>
      </c>
      <c r="G222" s="370"/>
      <c r="H222" s="371">
        <f>$F222*$G222</f>
        <v>0</v>
      </c>
      <c r="I222" s="370"/>
      <c r="J222" s="371">
        <f>$F222*$I222</f>
        <v>0</v>
      </c>
      <c r="K222" s="370">
        <f>$G222+$I222</f>
        <v>0</v>
      </c>
      <c r="L222" s="371">
        <f>$H222+$J222</f>
        <v>0</v>
      </c>
    </row>
    <row r="223" spans="1:12" ht="25.5">
      <c r="B223" s="372">
        <v>1</v>
      </c>
      <c r="C223" s="372" t="s">
        <v>1098</v>
      </c>
      <c r="D223" s="374" t="s">
        <v>1622</v>
      </c>
    </row>
    <row r="224" spans="1:12">
      <c r="B224" s="372">
        <v>1</v>
      </c>
      <c r="C224" s="372" t="s">
        <v>1098</v>
      </c>
      <c r="D224" s="374" t="s">
        <v>1623</v>
      </c>
    </row>
    <row r="225" spans="1:12">
      <c r="B225" s="372">
        <v>1</v>
      </c>
      <c r="C225" s="372" t="s">
        <v>1098</v>
      </c>
      <c r="D225" s="374" t="s">
        <v>1624</v>
      </c>
    </row>
    <row r="226" spans="1:12">
      <c r="B226" s="372">
        <v>2</v>
      </c>
      <c r="C226" s="372" t="s">
        <v>1098</v>
      </c>
      <c r="D226" s="374" t="s">
        <v>1625</v>
      </c>
    </row>
    <row r="227" spans="1:12">
      <c r="B227" s="372">
        <v>4</v>
      </c>
      <c r="C227" s="372" t="s">
        <v>1098</v>
      </c>
      <c r="D227" s="374" t="s">
        <v>1626</v>
      </c>
    </row>
    <row r="228" spans="1:12">
      <c r="B228" s="372">
        <v>4</v>
      </c>
      <c r="C228" s="372" t="s">
        <v>1098</v>
      </c>
      <c r="D228" s="374" t="s">
        <v>1627</v>
      </c>
    </row>
    <row r="229" spans="1:12">
      <c r="B229" s="372">
        <v>4</v>
      </c>
      <c r="C229" s="372" t="s">
        <v>1098</v>
      </c>
      <c r="D229" s="374" t="s">
        <v>1628</v>
      </c>
    </row>
    <row r="230" spans="1:12">
      <c r="A230" s="367">
        <v>55</v>
      </c>
      <c r="B230" s="368" t="s">
        <v>1629</v>
      </c>
      <c r="C230" s="367"/>
      <c r="D230" s="369"/>
      <c r="E230" s="367" t="s">
        <v>360</v>
      </c>
      <c r="F230" s="367">
        <v>1</v>
      </c>
      <c r="G230" s="370"/>
      <c r="H230" s="371">
        <f>$F230*$G230</f>
        <v>0</v>
      </c>
      <c r="I230" s="370"/>
      <c r="J230" s="371">
        <f>$F230*$I230</f>
        <v>0</v>
      </c>
      <c r="K230" s="370">
        <f>$G230+$I230</f>
        <v>0</v>
      </c>
      <c r="L230" s="371">
        <f>$H230+$J230</f>
        <v>0</v>
      </c>
    </row>
    <row r="231" spans="1:12" ht="25.5">
      <c r="B231" s="372">
        <v>1</v>
      </c>
      <c r="C231" s="372" t="s">
        <v>1098</v>
      </c>
      <c r="D231" s="374" t="s">
        <v>1630</v>
      </c>
    </row>
    <row r="232" spans="1:12" ht="25.5">
      <c r="B232" s="372">
        <v>1</v>
      </c>
      <c r="C232" s="372" t="s">
        <v>1098</v>
      </c>
      <c r="D232" s="374" t="s">
        <v>1631</v>
      </c>
    </row>
    <row r="233" spans="1:12">
      <c r="B233" s="372">
        <v>1</v>
      </c>
      <c r="C233" s="372" t="s">
        <v>1098</v>
      </c>
      <c r="D233" s="374" t="s">
        <v>1632</v>
      </c>
    </row>
    <row r="234" spans="1:12">
      <c r="B234" s="372">
        <v>1</v>
      </c>
      <c r="C234" s="372" t="s">
        <v>1098</v>
      </c>
      <c r="D234" s="374" t="s">
        <v>1633</v>
      </c>
    </row>
    <row r="235" spans="1:12">
      <c r="B235" s="372">
        <v>1</v>
      </c>
      <c r="C235" s="372" t="s">
        <v>1098</v>
      </c>
      <c r="D235" s="374" t="s">
        <v>1634</v>
      </c>
    </row>
    <row r="236" spans="1:12">
      <c r="B236" s="372">
        <v>2</v>
      </c>
      <c r="C236" s="372" t="s">
        <v>1098</v>
      </c>
      <c r="D236" s="374" t="s">
        <v>1635</v>
      </c>
    </row>
    <row r="237" spans="1:12">
      <c r="B237" s="372">
        <v>2</v>
      </c>
      <c r="C237" s="372" t="s">
        <v>1098</v>
      </c>
      <c r="D237" s="374" t="s">
        <v>1636</v>
      </c>
    </row>
    <row r="238" spans="1:12">
      <c r="B238" s="372">
        <v>2</v>
      </c>
      <c r="C238" s="372" t="s">
        <v>1098</v>
      </c>
      <c r="D238" s="374" t="s">
        <v>1637</v>
      </c>
    </row>
    <row r="239" spans="1:12">
      <c r="A239" s="367">
        <v>56</v>
      </c>
      <c r="B239" s="368" t="s">
        <v>1638</v>
      </c>
      <c r="C239" s="367"/>
      <c r="D239" s="369"/>
      <c r="E239" s="367" t="s">
        <v>360</v>
      </c>
      <c r="F239" s="367">
        <v>1</v>
      </c>
      <c r="G239" s="370"/>
      <c r="H239" s="371">
        <f>$F239*$G239</f>
        <v>0</v>
      </c>
      <c r="I239" s="370"/>
      <c r="J239" s="371">
        <f>$F239*$I239</f>
        <v>0</v>
      </c>
      <c r="K239" s="370">
        <f>$G239+$I239</f>
        <v>0</v>
      </c>
      <c r="L239" s="371">
        <f>$H239+$J239</f>
        <v>0</v>
      </c>
    </row>
    <row r="240" spans="1:12">
      <c r="B240" s="372">
        <v>1</v>
      </c>
      <c r="C240" s="372" t="s">
        <v>1098</v>
      </c>
      <c r="D240" s="374" t="s">
        <v>1639</v>
      </c>
    </row>
    <row r="241" spans="1:12">
      <c r="B241" s="372">
        <v>1</v>
      </c>
      <c r="C241" s="372" t="s">
        <v>1098</v>
      </c>
      <c r="D241" s="374" t="s">
        <v>1640</v>
      </c>
    </row>
    <row r="242" spans="1:12">
      <c r="B242" s="372">
        <v>1</v>
      </c>
      <c r="C242" s="372" t="s">
        <v>1098</v>
      </c>
      <c r="D242" s="374" t="s">
        <v>1641</v>
      </c>
    </row>
    <row r="243" spans="1:12">
      <c r="A243" s="367">
        <v>57</v>
      </c>
      <c r="B243" s="368" t="s">
        <v>1642</v>
      </c>
      <c r="C243" s="367"/>
      <c r="D243" s="369"/>
      <c r="E243" s="367" t="s">
        <v>360</v>
      </c>
      <c r="F243" s="367">
        <v>1</v>
      </c>
      <c r="G243" s="370"/>
      <c r="H243" s="371">
        <f>$F243*$G243</f>
        <v>0</v>
      </c>
      <c r="I243" s="370"/>
      <c r="J243" s="371">
        <f>$F243*$I243</f>
        <v>0</v>
      </c>
      <c r="K243" s="370">
        <f>$G243+$I243</f>
        <v>0</v>
      </c>
      <c r="L243" s="371">
        <f>$H243+$J243</f>
        <v>0</v>
      </c>
    </row>
    <row r="244" spans="1:12">
      <c r="B244" s="372">
        <v>1</v>
      </c>
      <c r="C244" s="372" t="s">
        <v>1098</v>
      </c>
      <c r="D244" s="374" t="s">
        <v>1643</v>
      </c>
    </row>
    <row r="245" spans="1:12">
      <c r="A245" s="367">
        <v>58</v>
      </c>
      <c r="B245" s="368" t="s">
        <v>1644</v>
      </c>
      <c r="C245" s="367"/>
      <c r="D245" s="369"/>
      <c r="E245" s="367" t="s">
        <v>360</v>
      </c>
      <c r="F245" s="367">
        <v>1</v>
      </c>
      <c r="G245" s="370"/>
      <c r="H245" s="371">
        <f>$F245*$G245</f>
        <v>0</v>
      </c>
      <c r="I245" s="370"/>
      <c r="J245" s="371">
        <f>$F245*$I245</f>
        <v>0</v>
      </c>
      <c r="K245" s="370">
        <f>$G245+$I245</f>
        <v>0</v>
      </c>
      <c r="L245" s="371">
        <f>$H245+$J245</f>
        <v>0</v>
      </c>
    </row>
    <row r="246" spans="1:12">
      <c r="B246" s="372">
        <v>1</v>
      </c>
      <c r="C246" s="372" t="s">
        <v>1098</v>
      </c>
      <c r="D246" s="374" t="s">
        <v>1645</v>
      </c>
    </row>
    <row r="247" spans="1:12">
      <c r="A247" s="367">
        <v>59</v>
      </c>
      <c r="B247" s="368" t="s">
        <v>1646</v>
      </c>
      <c r="C247" s="367"/>
      <c r="D247" s="369"/>
      <c r="E247" s="367" t="s">
        <v>360</v>
      </c>
      <c r="F247" s="367">
        <v>1</v>
      </c>
      <c r="G247" s="370"/>
      <c r="H247" s="371">
        <f>$F247*$G247</f>
        <v>0</v>
      </c>
      <c r="I247" s="370"/>
      <c r="J247" s="371">
        <f>$F247*$I247</f>
        <v>0</v>
      </c>
      <c r="K247" s="370">
        <f>$G247+$I247</f>
        <v>0</v>
      </c>
      <c r="L247" s="371">
        <f>$H247+$J247</f>
        <v>0</v>
      </c>
    </row>
    <row r="248" spans="1:12">
      <c r="D248" s="374" t="s">
        <v>1549</v>
      </c>
    </row>
    <row r="249" spans="1:12">
      <c r="D249" s="374" t="s">
        <v>1647</v>
      </c>
    </row>
  </sheetData>
  <mergeCells count="4">
    <mergeCell ref="B1:D1"/>
    <mergeCell ref="B2:D2"/>
    <mergeCell ref="B3:D3"/>
    <mergeCell ref="B4:D4"/>
  </mergeCells>
  <printOptions gridLines="1"/>
  <pageMargins left="0.39370078740157483" right="0.39370078740157483" top="0.78740157480314965" bottom="0.39370078740157483" header="0.39370078740157483" footer="0.19685039370078741"/>
  <pageSetup paperSize="9" scale="88" fitToHeight="50" orientation="landscape" horizontalDpi="300" r:id="rId1"/>
  <headerFooter alignWithMargins="0">
    <oddHeader>&amp;CModernizace ČOV Dvůr Králové nad Labem - I. etapa</oddHeader>
    <oddFooter>&amp;R&amp;8&amp;P/&amp;N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49DBC-FEB9-4015-828A-C5996A09DE28}">
  <sheetPr>
    <tabColor theme="4" tint="0.39997558519241921"/>
    <pageSetUpPr fitToPage="1"/>
  </sheetPr>
  <dimension ref="A1:L284"/>
  <sheetViews>
    <sheetView zoomScale="85" zoomScaleNormal="100" zoomScaleSheetLayoutView="100" workbookViewId="0">
      <pane ySplit="6" topLeftCell="A7" activePane="bottomLeft" state="frozen"/>
      <selection activeCell="J29" sqref="J29"/>
      <selection pane="bottomLeft" activeCell="I9" sqref="I9:I282"/>
    </sheetView>
  </sheetViews>
  <sheetFormatPr defaultRowHeight="12.75"/>
  <cols>
    <col min="1" max="1" width="9.83203125" style="372" bestFit="1" customWidth="1"/>
    <col min="2" max="2" width="6.83203125" style="372" customWidth="1"/>
    <col min="3" max="3" width="5.5" style="372" customWidth="1"/>
    <col min="4" max="4" width="68.1640625" style="374" customWidth="1"/>
    <col min="5" max="5" width="10.1640625" style="372" customWidth="1"/>
    <col min="6" max="6" width="9.33203125" style="372"/>
    <col min="7" max="12" width="12.5" style="348" customWidth="1"/>
    <col min="13" max="16384" width="9.33203125" style="346"/>
  </cols>
  <sheetData>
    <row r="1" spans="1:12" ht="20.25">
      <c r="A1" s="344"/>
      <c r="B1" s="438" t="s">
        <v>1431</v>
      </c>
      <c r="C1" s="438"/>
      <c r="D1" s="438"/>
      <c r="E1" s="345"/>
      <c r="F1" s="346"/>
      <c r="G1" s="347"/>
      <c r="I1" s="349"/>
      <c r="K1" s="349"/>
    </row>
    <row r="2" spans="1:12">
      <c r="A2" s="346"/>
      <c r="B2" s="438"/>
      <c r="C2" s="438"/>
      <c r="D2" s="438"/>
      <c r="E2" s="345"/>
      <c r="F2" s="346"/>
      <c r="G2" s="350"/>
      <c r="H2" s="351"/>
      <c r="I2" s="352"/>
      <c r="J2" s="352"/>
      <c r="K2" s="352"/>
      <c r="L2" s="352"/>
    </row>
    <row r="3" spans="1:12">
      <c r="A3" s="346"/>
      <c r="B3" s="439"/>
      <c r="C3" s="439"/>
      <c r="D3" s="439"/>
      <c r="E3" s="345"/>
      <c r="F3" s="346"/>
      <c r="G3" s="351"/>
      <c r="H3" s="351"/>
      <c r="I3" s="352"/>
      <c r="J3" s="352"/>
      <c r="K3" s="352"/>
      <c r="L3" s="352"/>
    </row>
    <row r="4" spans="1:12" ht="25.5">
      <c r="A4" s="353" t="s">
        <v>1439</v>
      </c>
      <c r="B4" s="440" t="s">
        <v>1440</v>
      </c>
      <c r="C4" s="440"/>
      <c r="D4" s="440"/>
      <c r="E4" s="354" t="s">
        <v>1441</v>
      </c>
      <c r="F4" s="354" t="s">
        <v>1442</v>
      </c>
      <c r="G4" s="355" t="s">
        <v>1443</v>
      </c>
      <c r="H4" s="355" t="s">
        <v>1444</v>
      </c>
      <c r="I4" s="355" t="s">
        <v>1445</v>
      </c>
      <c r="J4" s="355" t="s">
        <v>1446</v>
      </c>
      <c r="K4" s="355" t="s">
        <v>1447</v>
      </c>
      <c r="L4" s="355" t="s">
        <v>1448</v>
      </c>
    </row>
    <row r="5" spans="1:12">
      <c r="A5" s="356">
        <v>1</v>
      </c>
      <c r="B5" s="356">
        <v>2</v>
      </c>
      <c r="C5" s="356">
        <v>3</v>
      </c>
      <c r="D5" s="356">
        <v>4</v>
      </c>
      <c r="E5" s="356">
        <v>5</v>
      </c>
      <c r="F5" s="356">
        <v>6</v>
      </c>
      <c r="G5" s="356">
        <v>7</v>
      </c>
      <c r="H5" s="356">
        <v>8</v>
      </c>
      <c r="I5" s="356">
        <v>9</v>
      </c>
      <c r="J5" s="356">
        <v>10</v>
      </c>
      <c r="K5" s="356">
        <v>11</v>
      </c>
      <c r="L5" s="356">
        <v>12</v>
      </c>
    </row>
    <row r="6" spans="1:12" ht="13.5" thickBot="1">
      <c r="A6" s="357" t="s">
        <v>1449</v>
      </c>
      <c r="B6" s="357" t="s">
        <v>1449</v>
      </c>
      <c r="C6" s="357" t="s">
        <v>1449</v>
      </c>
      <c r="D6" s="358" t="s">
        <v>1449</v>
      </c>
      <c r="E6" s="357" t="s">
        <v>1449</v>
      </c>
      <c r="F6" s="357" t="s">
        <v>1449</v>
      </c>
      <c r="G6" s="357" t="s">
        <v>44</v>
      </c>
      <c r="H6" s="357" t="s">
        <v>44</v>
      </c>
      <c r="I6" s="357" t="s">
        <v>44</v>
      </c>
      <c r="J6" s="357" t="s">
        <v>44</v>
      </c>
      <c r="K6" s="357" t="s">
        <v>44</v>
      </c>
      <c r="L6" s="357" t="s">
        <v>44</v>
      </c>
    </row>
    <row r="7" spans="1:12" ht="16.5" thickBot="1">
      <c r="A7" s="359"/>
      <c r="B7" s="360" t="s">
        <v>132</v>
      </c>
      <c r="C7" s="359"/>
      <c r="D7" s="361"/>
      <c r="E7" s="359"/>
      <c r="F7" s="359"/>
      <c r="G7" s="359"/>
      <c r="H7" s="362">
        <f>SUM(H$8,H$191,H$249)</f>
        <v>0</v>
      </c>
      <c r="I7" s="359"/>
      <c r="J7" s="362">
        <f>SUM(J$8,J$191,J$249)</f>
        <v>0</v>
      </c>
      <c r="K7" s="359"/>
      <c r="L7" s="362">
        <f>SUM(L$8,L$191,L$249)</f>
        <v>0</v>
      </c>
    </row>
    <row r="8" spans="1:12" ht="15">
      <c r="A8" s="363"/>
      <c r="B8" s="364" t="s">
        <v>1450</v>
      </c>
      <c r="C8" s="363"/>
      <c r="D8" s="365"/>
      <c r="E8" s="363"/>
      <c r="F8" s="363"/>
      <c r="G8" s="363"/>
      <c r="H8" s="366">
        <f>SUM(H9:H190)</f>
        <v>0</v>
      </c>
      <c r="I8" s="363"/>
      <c r="J8" s="366">
        <f>SUM(J9:J190)</f>
        <v>0</v>
      </c>
      <c r="K8" s="363"/>
      <c r="L8" s="366">
        <f>SUM(L9:L190)</f>
        <v>0</v>
      </c>
    </row>
    <row r="9" spans="1:12">
      <c r="A9" s="367">
        <v>1</v>
      </c>
      <c r="B9" s="368" t="s">
        <v>1648</v>
      </c>
      <c r="C9" s="367"/>
      <c r="D9" s="369"/>
      <c r="E9" s="367" t="s">
        <v>360</v>
      </c>
      <c r="F9" s="367">
        <v>1</v>
      </c>
      <c r="G9" s="370"/>
      <c r="H9" s="371">
        <f>$F9*$G9</f>
        <v>0</v>
      </c>
      <c r="I9" s="370"/>
      <c r="J9" s="371">
        <f>$F9*$I9</f>
        <v>0</v>
      </c>
      <c r="K9" s="370">
        <f>$G9+$I9</f>
        <v>0</v>
      </c>
      <c r="L9" s="371">
        <f>$H9+$J9</f>
        <v>0</v>
      </c>
    </row>
    <row r="10" spans="1:12" ht="63.75">
      <c r="B10" s="373"/>
      <c r="D10" s="374" t="s">
        <v>1452</v>
      </c>
      <c r="H10" s="375"/>
      <c r="J10" s="375"/>
      <c r="L10" s="375"/>
    </row>
    <row r="11" spans="1:12">
      <c r="D11" s="374" t="s">
        <v>1453</v>
      </c>
    </row>
    <row r="12" spans="1:12">
      <c r="D12" s="374" t="s">
        <v>1454</v>
      </c>
    </row>
    <row r="13" spans="1:12">
      <c r="D13" s="374" t="s">
        <v>1455</v>
      </c>
    </row>
    <row r="14" spans="1:12">
      <c r="B14" s="372">
        <v>3</v>
      </c>
      <c r="C14" s="372" t="s">
        <v>1098</v>
      </c>
      <c r="D14" s="374" t="s">
        <v>1456</v>
      </c>
    </row>
    <row r="15" spans="1:12">
      <c r="B15" s="372">
        <v>3</v>
      </c>
      <c r="C15" s="372" t="s">
        <v>1098</v>
      </c>
      <c r="D15" s="374" t="s">
        <v>1457</v>
      </c>
    </row>
    <row r="16" spans="1:12">
      <c r="B16" s="372">
        <v>3</v>
      </c>
      <c r="C16" s="372" t="s">
        <v>1098</v>
      </c>
      <c r="D16" s="374" t="s">
        <v>1458</v>
      </c>
    </row>
    <row r="17" spans="2:4">
      <c r="B17" s="372">
        <v>3</v>
      </c>
      <c r="C17" s="372" t="s">
        <v>1098</v>
      </c>
      <c r="D17" s="374" t="s">
        <v>1459</v>
      </c>
    </row>
    <row r="18" spans="2:4">
      <c r="B18" s="372">
        <v>3</v>
      </c>
      <c r="C18" s="372" t="s">
        <v>1098</v>
      </c>
      <c r="D18" s="374" t="s">
        <v>1460</v>
      </c>
    </row>
    <row r="19" spans="2:4">
      <c r="B19" s="372">
        <v>1</v>
      </c>
      <c r="C19" s="372" t="s">
        <v>1098</v>
      </c>
      <c r="D19" s="374" t="s">
        <v>1463</v>
      </c>
    </row>
    <row r="20" spans="2:4">
      <c r="B20" s="372">
        <v>1</v>
      </c>
      <c r="C20" s="372" t="s">
        <v>1098</v>
      </c>
      <c r="D20" s="374" t="s">
        <v>1649</v>
      </c>
    </row>
    <row r="21" spans="2:4">
      <c r="B21" s="372">
        <v>2</v>
      </c>
      <c r="C21" s="372" t="s">
        <v>1098</v>
      </c>
      <c r="D21" s="374" t="s">
        <v>1464</v>
      </c>
    </row>
    <row r="22" spans="2:4">
      <c r="B22" s="372">
        <v>1</v>
      </c>
      <c r="C22" s="372" t="s">
        <v>1098</v>
      </c>
      <c r="D22" s="374" t="s">
        <v>1650</v>
      </c>
    </row>
    <row r="23" spans="2:4">
      <c r="B23" s="372">
        <v>3</v>
      </c>
      <c r="C23" s="372" t="s">
        <v>1098</v>
      </c>
      <c r="D23" s="374" t="s">
        <v>1465</v>
      </c>
    </row>
    <row r="24" spans="2:4">
      <c r="B24" s="372">
        <v>7</v>
      </c>
      <c r="C24" s="372" t="s">
        <v>1098</v>
      </c>
      <c r="D24" s="374" t="s">
        <v>1466</v>
      </c>
    </row>
    <row r="25" spans="2:4">
      <c r="B25" s="372">
        <v>2</v>
      </c>
      <c r="C25" s="372" t="s">
        <v>1098</v>
      </c>
      <c r="D25" s="374" t="s">
        <v>1467</v>
      </c>
    </row>
    <row r="26" spans="2:4">
      <c r="B26" s="372">
        <v>3</v>
      </c>
      <c r="C26" s="372" t="s">
        <v>1098</v>
      </c>
      <c r="D26" s="374" t="s">
        <v>1468</v>
      </c>
    </row>
    <row r="27" spans="2:4">
      <c r="B27" s="372">
        <v>27</v>
      </c>
      <c r="C27" s="372" t="s">
        <v>1098</v>
      </c>
      <c r="D27" s="374" t="s">
        <v>1469</v>
      </c>
    </row>
    <row r="28" spans="2:4">
      <c r="B28" s="372">
        <v>1</v>
      </c>
      <c r="C28" s="372" t="s">
        <v>1098</v>
      </c>
      <c r="D28" s="374" t="s">
        <v>1651</v>
      </c>
    </row>
    <row r="29" spans="2:4">
      <c r="B29" s="372">
        <v>1</v>
      </c>
      <c r="C29" s="372" t="s">
        <v>1098</v>
      </c>
      <c r="D29" s="374" t="s">
        <v>1472</v>
      </c>
    </row>
    <row r="30" spans="2:4">
      <c r="B30" s="372">
        <v>5</v>
      </c>
      <c r="C30" s="372" t="s">
        <v>1098</v>
      </c>
      <c r="D30" s="374" t="s">
        <v>1473</v>
      </c>
    </row>
    <row r="31" spans="2:4">
      <c r="B31" s="372">
        <v>1</v>
      </c>
      <c r="C31" s="372" t="s">
        <v>1098</v>
      </c>
      <c r="D31" s="374" t="s">
        <v>1652</v>
      </c>
    </row>
    <row r="32" spans="2:4">
      <c r="B32" s="372">
        <v>5</v>
      </c>
      <c r="C32" s="372" t="s">
        <v>1098</v>
      </c>
      <c r="D32" s="374" t="s">
        <v>1474</v>
      </c>
    </row>
    <row r="33" spans="2:4">
      <c r="B33" s="372">
        <v>3</v>
      </c>
      <c r="C33" s="372" t="s">
        <v>1098</v>
      </c>
      <c r="D33" s="374" t="s">
        <v>1475</v>
      </c>
    </row>
    <row r="34" spans="2:4">
      <c r="B34" s="372">
        <v>1</v>
      </c>
      <c r="C34" s="372" t="s">
        <v>1098</v>
      </c>
      <c r="D34" s="374" t="s">
        <v>1653</v>
      </c>
    </row>
    <row r="35" spans="2:4">
      <c r="B35" s="372">
        <v>1</v>
      </c>
      <c r="C35" s="372" t="s">
        <v>1098</v>
      </c>
      <c r="D35" s="374" t="s">
        <v>1654</v>
      </c>
    </row>
    <row r="36" spans="2:4">
      <c r="B36" s="372">
        <v>2</v>
      </c>
      <c r="C36" s="372" t="s">
        <v>1098</v>
      </c>
      <c r="D36" s="374" t="s">
        <v>1655</v>
      </c>
    </row>
    <row r="37" spans="2:4">
      <c r="B37" s="372">
        <v>5</v>
      </c>
      <c r="C37" s="372" t="s">
        <v>1098</v>
      </c>
      <c r="D37" s="374" t="s">
        <v>1478</v>
      </c>
    </row>
    <row r="38" spans="2:4">
      <c r="B38" s="372">
        <v>8</v>
      </c>
      <c r="C38" s="372" t="s">
        <v>1098</v>
      </c>
      <c r="D38" s="374" t="s">
        <v>1656</v>
      </c>
    </row>
    <row r="39" spans="2:4">
      <c r="B39" s="372">
        <v>14</v>
      </c>
      <c r="C39" s="372" t="s">
        <v>1098</v>
      </c>
      <c r="D39" s="374" t="s">
        <v>1656</v>
      </c>
    </row>
    <row r="40" spans="2:4">
      <c r="B40" s="372">
        <v>14</v>
      </c>
      <c r="C40" s="372" t="s">
        <v>1098</v>
      </c>
      <c r="D40" s="374" t="s">
        <v>1657</v>
      </c>
    </row>
    <row r="41" spans="2:4">
      <c r="B41" s="372">
        <v>2</v>
      </c>
      <c r="C41" s="372" t="s">
        <v>1098</v>
      </c>
      <c r="D41" s="374" t="s">
        <v>1479</v>
      </c>
    </row>
    <row r="42" spans="2:4">
      <c r="B42" s="372">
        <v>2</v>
      </c>
      <c r="C42" s="372" t="s">
        <v>1098</v>
      </c>
      <c r="D42" s="374" t="s">
        <v>1658</v>
      </c>
    </row>
    <row r="43" spans="2:4">
      <c r="B43" s="372">
        <v>16</v>
      </c>
      <c r="C43" s="372" t="s">
        <v>1098</v>
      </c>
      <c r="D43" s="374" t="s">
        <v>1659</v>
      </c>
    </row>
    <row r="44" spans="2:4">
      <c r="B44" s="372">
        <v>2</v>
      </c>
      <c r="C44" s="372" t="s">
        <v>1098</v>
      </c>
      <c r="D44" s="374" t="s">
        <v>1480</v>
      </c>
    </row>
    <row r="45" spans="2:4">
      <c r="B45" s="372">
        <v>1</v>
      </c>
      <c r="C45" s="372" t="s">
        <v>1098</v>
      </c>
      <c r="D45" s="374" t="s">
        <v>1481</v>
      </c>
    </row>
    <row r="46" spans="2:4">
      <c r="B46" s="372">
        <v>1</v>
      </c>
      <c r="C46" s="372" t="s">
        <v>1098</v>
      </c>
      <c r="D46" s="374" t="s">
        <v>1482</v>
      </c>
    </row>
    <row r="47" spans="2:4">
      <c r="B47" s="372">
        <v>4</v>
      </c>
      <c r="C47" s="372" t="s">
        <v>1098</v>
      </c>
      <c r="D47" s="374" t="s">
        <v>1660</v>
      </c>
    </row>
    <row r="48" spans="2:4">
      <c r="B48" s="372">
        <v>1</v>
      </c>
      <c r="C48" s="372" t="s">
        <v>1098</v>
      </c>
      <c r="D48" s="374" t="s">
        <v>1483</v>
      </c>
    </row>
    <row r="49" spans="2:4">
      <c r="B49" s="372">
        <v>15</v>
      </c>
      <c r="C49" s="372" t="s">
        <v>1098</v>
      </c>
      <c r="D49" s="374" t="s">
        <v>1661</v>
      </c>
    </row>
    <row r="50" spans="2:4">
      <c r="B50" s="372">
        <v>21</v>
      </c>
      <c r="C50" s="372" t="s">
        <v>1098</v>
      </c>
      <c r="D50" s="374" t="s">
        <v>1662</v>
      </c>
    </row>
    <row r="51" spans="2:4">
      <c r="B51" s="372">
        <v>50</v>
      </c>
      <c r="C51" s="372" t="s">
        <v>1098</v>
      </c>
      <c r="D51" s="374" t="s">
        <v>1663</v>
      </c>
    </row>
    <row r="52" spans="2:4">
      <c r="B52" s="372">
        <v>8</v>
      </c>
      <c r="C52" s="372" t="s">
        <v>1098</v>
      </c>
      <c r="D52" s="374" t="s">
        <v>1484</v>
      </c>
    </row>
    <row r="53" spans="2:4">
      <c r="B53" s="372">
        <v>8</v>
      </c>
      <c r="C53" s="372" t="s">
        <v>1098</v>
      </c>
      <c r="D53" s="374" t="s">
        <v>1485</v>
      </c>
    </row>
    <row r="54" spans="2:4">
      <c r="B54" s="372">
        <v>4</v>
      </c>
      <c r="C54" s="372" t="s">
        <v>1098</v>
      </c>
      <c r="D54" s="374" t="s">
        <v>1486</v>
      </c>
    </row>
    <row r="55" spans="2:4">
      <c r="B55" s="372">
        <v>1</v>
      </c>
      <c r="C55" s="372" t="s">
        <v>1098</v>
      </c>
      <c r="D55" s="374" t="s">
        <v>1487</v>
      </c>
    </row>
    <row r="56" spans="2:4">
      <c r="B56" s="372">
        <v>4</v>
      </c>
      <c r="C56" s="372" t="s">
        <v>1098</v>
      </c>
      <c r="D56" s="374" t="s">
        <v>1664</v>
      </c>
    </row>
    <row r="57" spans="2:4">
      <c r="B57" s="372">
        <v>4</v>
      </c>
      <c r="C57" s="372" t="s">
        <v>1098</v>
      </c>
      <c r="D57" s="374" t="s">
        <v>1665</v>
      </c>
    </row>
    <row r="58" spans="2:4">
      <c r="B58" s="372">
        <v>6</v>
      </c>
      <c r="C58" s="372" t="s">
        <v>1098</v>
      </c>
      <c r="D58" s="374" t="s">
        <v>1666</v>
      </c>
    </row>
    <row r="59" spans="2:4">
      <c r="B59" s="372">
        <v>8</v>
      </c>
      <c r="C59" s="372" t="s">
        <v>1098</v>
      </c>
      <c r="D59" s="374" t="s">
        <v>1667</v>
      </c>
    </row>
    <row r="60" spans="2:4">
      <c r="B60" s="372">
        <v>8</v>
      </c>
      <c r="C60" s="372" t="s">
        <v>1098</v>
      </c>
      <c r="D60" s="374" t="s">
        <v>1668</v>
      </c>
    </row>
    <row r="61" spans="2:4">
      <c r="B61" s="372">
        <v>8</v>
      </c>
      <c r="C61" s="372" t="s">
        <v>1098</v>
      </c>
      <c r="D61" s="374" t="s">
        <v>1669</v>
      </c>
    </row>
    <row r="62" spans="2:4">
      <c r="B62" s="372">
        <v>8</v>
      </c>
      <c r="C62" s="372" t="s">
        <v>1098</v>
      </c>
      <c r="D62" s="374" t="s">
        <v>1670</v>
      </c>
    </row>
    <row r="63" spans="2:4">
      <c r="B63" s="372">
        <v>1</v>
      </c>
      <c r="C63" s="372" t="s">
        <v>1098</v>
      </c>
      <c r="D63" s="374" t="s">
        <v>1488</v>
      </c>
    </row>
    <row r="64" spans="2:4">
      <c r="B64" s="372">
        <v>1</v>
      </c>
      <c r="C64" s="372" t="s">
        <v>1098</v>
      </c>
      <c r="D64" s="374" t="s">
        <v>1490</v>
      </c>
    </row>
    <row r="65" spans="2:4">
      <c r="B65" s="372">
        <v>4</v>
      </c>
      <c r="C65" s="372" t="s">
        <v>1098</v>
      </c>
      <c r="D65" s="374" t="s">
        <v>1492</v>
      </c>
    </row>
    <row r="66" spans="2:4">
      <c r="B66" s="372">
        <v>1</v>
      </c>
      <c r="C66" s="372" t="s">
        <v>1098</v>
      </c>
      <c r="D66" s="374" t="s">
        <v>1493</v>
      </c>
    </row>
    <row r="67" spans="2:4">
      <c r="B67" s="372">
        <v>2</v>
      </c>
      <c r="C67" s="372" t="s">
        <v>1098</v>
      </c>
      <c r="D67" s="374" t="s">
        <v>1494</v>
      </c>
    </row>
    <row r="68" spans="2:4">
      <c r="B68" s="372">
        <v>2</v>
      </c>
      <c r="C68" s="372" t="s">
        <v>1098</v>
      </c>
      <c r="D68" s="374" t="s">
        <v>1671</v>
      </c>
    </row>
    <row r="69" spans="2:4">
      <c r="B69" s="372">
        <v>3</v>
      </c>
      <c r="C69" s="372" t="s">
        <v>1098</v>
      </c>
      <c r="D69" s="374" t="s">
        <v>1672</v>
      </c>
    </row>
    <row r="70" spans="2:4">
      <c r="B70" s="372">
        <v>2</v>
      </c>
      <c r="C70" s="372" t="s">
        <v>1098</v>
      </c>
      <c r="D70" s="374" t="s">
        <v>1496</v>
      </c>
    </row>
    <row r="71" spans="2:4">
      <c r="B71" s="372">
        <v>1</v>
      </c>
      <c r="C71" s="372" t="s">
        <v>1098</v>
      </c>
      <c r="D71" s="374" t="s">
        <v>1497</v>
      </c>
    </row>
    <row r="72" spans="2:4">
      <c r="B72" s="372">
        <v>8</v>
      </c>
      <c r="C72" s="372" t="s">
        <v>1098</v>
      </c>
      <c r="D72" s="374" t="s">
        <v>1501</v>
      </c>
    </row>
    <row r="73" spans="2:4">
      <c r="B73" s="372">
        <v>50</v>
      </c>
      <c r="C73" s="372" t="s">
        <v>1098</v>
      </c>
      <c r="D73" s="374" t="s">
        <v>1501</v>
      </c>
    </row>
    <row r="74" spans="2:4">
      <c r="B74" s="372">
        <v>71</v>
      </c>
      <c r="C74" s="372" t="s">
        <v>1098</v>
      </c>
      <c r="D74" s="374" t="s">
        <v>1673</v>
      </c>
    </row>
    <row r="75" spans="2:4">
      <c r="B75" s="372">
        <v>16</v>
      </c>
      <c r="C75" s="372" t="s">
        <v>1098</v>
      </c>
      <c r="D75" s="374" t="s">
        <v>1502</v>
      </c>
    </row>
    <row r="76" spans="2:4">
      <c r="B76" s="372">
        <v>16</v>
      </c>
      <c r="C76" s="372" t="s">
        <v>1098</v>
      </c>
      <c r="D76" s="374" t="s">
        <v>1505</v>
      </c>
    </row>
    <row r="77" spans="2:4">
      <c r="B77" s="372">
        <v>364</v>
      </c>
      <c r="C77" s="372" t="s">
        <v>1098</v>
      </c>
      <c r="D77" s="374" t="s">
        <v>1510</v>
      </c>
    </row>
    <row r="78" spans="2:4">
      <c r="B78" s="372">
        <v>158</v>
      </c>
      <c r="C78" s="372" t="s">
        <v>1098</v>
      </c>
      <c r="D78" s="374" t="s">
        <v>1511</v>
      </c>
    </row>
    <row r="79" spans="2:4">
      <c r="B79" s="372">
        <v>18</v>
      </c>
      <c r="C79" s="372" t="s">
        <v>1098</v>
      </c>
      <c r="D79" s="374" t="s">
        <v>1512</v>
      </c>
    </row>
    <row r="80" spans="2:4">
      <c r="B80" s="372">
        <v>12</v>
      </c>
      <c r="C80" s="372" t="s">
        <v>1098</v>
      </c>
      <c r="D80" s="374" t="s">
        <v>1513</v>
      </c>
    </row>
    <row r="81" spans="1:12">
      <c r="B81" s="372">
        <v>8</v>
      </c>
      <c r="C81" s="372" t="s">
        <v>1098</v>
      </c>
      <c r="D81" s="374" t="s">
        <v>1674</v>
      </c>
    </row>
    <row r="82" spans="1:12">
      <c r="B82" s="372">
        <v>12</v>
      </c>
      <c r="C82" s="372" t="s">
        <v>1098</v>
      </c>
      <c r="D82" s="374" t="s">
        <v>1675</v>
      </c>
    </row>
    <row r="83" spans="1:12">
      <c r="B83" s="372">
        <v>1</v>
      </c>
      <c r="C83" s="372" t="s">
        <v>1098</v>
      </c>
      <c r="D83" s="374" t="s">
        <v>1514</v>
      </c>
    </row>
    <row r="84" spans="1:12">
      <c r="B84" s="372">
        <v>2</v>
      </c>
      <c r="C84" s="372" t="s">
        <v>1098</v>
      </c>
      <c r="D84" s="374" t="s">
        <v>1515</v>
      </c>
    </row>
    <row r="85" spans="1:12">
      <c r="B85" s="372">
        <v>60</v>
      </c>
      <c r="C85" s="372" t="s">
        <v>1098</v>
      </c>
      <c r="D85" s="374" t="s">
        <v>1516</v>
      </c>
    </row>
    <row r="86" spans="1:12">
      <c r="B86" s="372">
        <v>5</v>
      </c>
      <c r="C86" s="372" t="s">
        <v>1098</v>
      </c>
      <c r="D86" s="374" t="s">
        <v>1517</v>
      </c>
    </row>
    <row r="87" spans="1:12">
      <c r="B87" s="372">
        <v>8</v>
      </c>
      <c r="C87" s="372" t="s">
        <v>1098</v>
      </c>
      <c r="D87" s="374" t="s">
        <v>1518</v>
      </c>
    </row>
    <row r="88" spans="1:12">
      <c r="B88" s="372">
        <v>5</v>
      </c>
      <c r="C88" s="372" t="s">
        <v>1098</v>
      </c>
      <c r="D88" s="374" t="s">
        <v>1519</v>
      </c>
    </row>
    <row r="89" spans="1:12">
      <c r="B89" s="372">
        <v>1</v>
      </c>
      <c r="C89" s="372" t="s">
        <v>1098</v>
      </c>
      <c r="D89" s="374" t="s">
        <v>1520</v>
      </c>
    </row>
    <row r="90" spans="1:12">
      <c r="B90" s="372">
        <v>31</v>
      </c>
      <c r="C90" s="372" t="s">
        <v>1098</v>
      </c>
      <c r="D90" s="374" t="s">
        <v>1521</v>
      </c>
    </row>
    <row r="91" spans="1:12">
      <c r="B91" s="372">
        <v>1</v>
      </c>
      <c r="C91" s="372" t="s">
        <v>360</v>
      </c>
      <c r="D91" s="374" t="s">
        <v>1522</v>
      </c>
    </row>
    <row r="92" spans="1:12">
      <c r="A92" s="367">
        <v>2</v>
      </c>
      <c r="B92" s="368" t="s">
        <v>1525</v>
      </c>
      <c r="C92" s="367"/>
      <c r="D92" s="369"/>
      <c r="E92" s="367" t="s">
        <v>1098</v>
      </c>
      <c r="F92" s="367">
        <v>5</v>
      </c>
      <c r="G92" s="370"/>
      <c r="H92" s="371">
        <f>$F92*$G92</f>
        <v>0</v>
      </c>
      <c r="I92" s="370"/>
      <c r="J92" s="371">
        <f>$F92*$I92</f>
        <v>0</v>
      </c>
      <c r="K92" s="370">
        <f>$G92+$I92</f>
        <v>0</v>
      </c>
      <c r="L92" s="371">
        <f>$H92+$J92</f>
        <v>0</v>
      </c>
    </row>
    <row r="93" spans="1:12">
      <c r="D93" s="374" t="s">
        <v>1676</v>
      </c>
    </row>
    <row r="94" spans="1:12">
      <c r="A94" s="367">
        <v>3</v>
      </c>
      <c r="B94" s="368" t="s">
        <v>1677</v>
      </c>
      <c r="C94" s="367"/>
      <c r="D94" s="369"/>
      <c r="E94" s="367" t="s">
        <v>1098</v>
      </c>
      <c r="F94" s="367">
        <v>2</v>
      </c>
      <c r="G94" s="370"/>
      <c r="H94" s="371">
        <f>$F94*$G94</f>
        <v>0</v>
      </c>
      <c r="I94" s="370"/>
      <c r="J94" s="371">
        <f>$F94*$I94</f>
        <v>0</v>
      </c>
      <c r="K94" s="370">
        <f>$G94+$I94</f>
        <v>0</v>
      </c>
      <c r="L94" s="371">
        <f>$H94+$J94</f>
        <v>0</v>
      </c>
    </row>
    <row r="95" spans="1:12">
      <c r="D95" s="374" t="s">
        <v>1678</v>
      </c>
    </row>
    <row r="96" spans="1:12">
      <c r="A96" s="367">
        <v>4</v>
      </c>
      <c r="B96" s="368" t="s">
        <v>1679</v>
      </c>
      <c r="C96" s="367"/>
      <c r="D96" s="369"/>
      <c r="E96" s="367" t="s">
        <v>1098</v>
      </c>
      <c r="F96" s="367">
        <v>14</v>
      </c>
      <c r="G96" s="370"/>
      <c r="H96" s="371">
        <f>$F96*$G96</f>
        <v>0</v>
      </c>
      <c r="I96" s="370"/>
      <c r="J96" s="371">
        <f>$F96*$I96</f>
        <v>0</v>
      </c>
      <c r="K96" s="370">
        <f>$G96+$I96</f>
        <v>0</v>
      </c>
      <c r="L96" s="371">
        <f>$H96+$J96</f>
        <v>0</v>
      </c>
    </row>
    <row r="97" spans="1:12" ht="38.25">
      <c r="D97" s="374" t="s">
        <v>1680</v>
      </c>
    </row>
    <row r="98" spans="1:12">
      <c r="A98" s="367">
        <v>5</v>
      </c>
      <c r="B98" s="368" t="s">
        <v>1681</v>
      </c>
      <c r="C98" s="367"/>
      <c r="D98" s="369"/>
      <c r="E98" s="367" t="s">
        <v>1098</v>
      </c>
      <c r="F98" s="367">
        <v>4</v>
      </c>
      <c r="G98" s="370"/>
      <c r="H98" s="371">
        <f>$F98*$G98</f>
        <v>0</v>
      </c>
      <c r="I98" s="370"/>
      <c r="J98" s="371">
        <f>$F98*$I98</f>
        <v>0</v>
      </c>
      <c r="K98" s="370">
        <f>$G98+$I98</f>
        <v>0</v>
      </c>
      <c r="L98" s="371">
        <f>$H98+$J98</f>
        <v>0</v>
      </c>
    </row>
    <row r="99" spans="1:12">
      <c r="D99" s="374" t="s">
        <v>1682</v>
      </c>
    </row>
    <row r="100" spans="1:12">
      <c r="A100" s="367">
        <v>6</v>
      </c>
      <c r="B100" s="368" t="s">
        <v>1683</v>
      </c>
      <c r="C100" s="367"/>
      <c r="D100" s="369"/>
      <c r="E100" s="367" t="s">
        <v>1098</v>
      </c>
      <c r="F100" s="367">
        <v>4</v>
      </c>
      <c r="G100" s="370"/>
      <c r="H100" s="371">
        <f>$F100*$G100</f>
        <v>0</v>
      </c>
      <c r="I100" s="370"/>
      <c r="J100" s="371">
        <f>$F100*$I100</f>
        <v>0</v>
      </c>
      <c r="K100" s="370">
        <f>$G100+$I100</f>
        <v>0</v>
      </c>
      <c r="L100" s="371">
        <f>$H100+$J100</f>
        <v>0</v>
      </c>
    </row>
    <row r="101" spans="1:12">
      <c r="D101" s="374" t="s">
        <v>1684</v>
      </c>
    </row>
    <row r="102" spans="1:12">
      <c r="A102" s="367">
        <v>7</v>
      </c>
      <c r="B102" s="368" t="s">
        <v>1527</v>
      </c>
      <c r="C102" s="367"/>
      <c r="D102" s="369"/>
      <c r="E102" s="367" t="s">
        <v>1098</v>
      </c>
      <c r="F102" s="367">
        <v>4</v>
      </c>
      <c r="G102" s="370"/>
      <c r="H102" s="371">
        <f>$F102*$G102</f>
        <v>0</v>
      </c>
      <c r="I102" s="370"/>
      <c r="J102" s="371">
        <f>$F102*$I102</f>
        <v>0</v>
      </c>
      <c r="K102" s="370">
        <f>$G102+$I102</f>
        <v>0</v>
      </c>
      <c r="L102" s="371">
        <f>$H102+$J102</f>
        <v>0</v>
      </c>
    </row>
    <row r="103" spans="1:12">
      <c r="D103" s="374" t="s">
        <v>1528</v>
      </c>
    </row>
    <row r="104" spans="1:12">
      <c r="A104" s="367">
        <v>8</v>
      </c>
      <c r="B104" s="368" t="s">
        <v>1586</v>
      </c>
      <c r="C104" s="367"/>
      <c r="D104" s="369"/>
      <c r="E104" s="367" t="s">
        <v>1098</v>
      </c>
      <c r="F104" s="367">
        <v>2</v>
      </c>
      <c r="G104" s="370"/>
      <c r="H104" s="371">
        <f>$F104*$G104</f>
        <v>0</v>
      </c>
      <c r="I104" s="370"/>
      <c r="J104" s="371">
        <f>$F104*$I104</f>
        <v>0</v>
      </c>
      <c r="K104" s="370">
        <f>$G104+$I104</f>
        <v>0</v>
      </c>
      <c r="L104" s="371">
        <f>$H104+$J104</f>
        <v>0</v>
      </c>
    </row>
    <row r="105" spans="1:12">
      <c r="A105" s="376"/>
      <c r="B105" s="377"/>
      <c r="C105" s="376"/>
      <c r="D105" s="378" t="s">
        <v>1532</v>
      </c>
      <c r="E105" s="376"/>
      <c r="F105" s="376"/>
      <c r="G105" s="379"/>
      <c r="H105" s="380"/>
      <c r="I105" s="379"/>
      <c r="J105" s="380"/>
      <c r="K105" s="379"/>
      <c r="L105" s="380"/>
    </row>
    <row r="106" spans="1:12">
      <c r="A106" s="367">
        <v>9</v>
      </c>
      <c r="B106" s="368" t="s">
        <v>1685</v>
      </c>
      <c r="C106" s="367"/>
      <c r="D106" s="369"/>
      <c r="E106" s="367" t="s">
        <v>1098</v>
      </c>
      <c r="F106" s="367">
        <v>2</v>
      </c>
      <c r="G106" s="370"/>
      <c r="H106" s="371">
        <f>$F106*$G106</f>
        <v>0</v>
      </c>
      <c r="I106" s="370"/>
      <c r="J106" s="371">
        <f>$F106*$I106</f>
        <v>0</v>
      </c>
      <c r="K106" s="370">
        <f>$G106+$I106</f>
        <v>0</v>
      </c>
      <c r="L106" s="371">
        <f>$H106+$J106</f>
        <v>0</v>
      </c>
    </row>
    <row r="107" spans="1:12">
      <c r="A107" s="376"/>
      <c r="B107" s="377"/>
      <c r="C107" s="376"/>
      <c r="D107" s="378" t="s">
        <v>1532</v>
      </c>
      <c r="E107" s="376"/>
      <c r="F107" s="376"/>
      <c r="G107" s="379"/>
      <c r="H107" s="380"/>
      <c r="I107" s="379"/>
      <c r="J107" s="380"/>
      <c r="K107" s="379"/>
      <c r="L107" s="380"/>
    </row>
    <row r="108" spans="1:12">
      <c r="A108" s="367">
        <v>10</v>
      </c>
      <c r="B108" s="368" t="s">
        <v>1686</v>
      </c>
      <c r="C108" s="367"/>
      <c r="D108" s="369"/>
      <c r="E108" s="367" t="s">
        <v>1098</v>
      </c>
      <c r="F108" s="367">
        <v>6</v>
      </c>
      <c r="G108" s="370"/>
      <c r="H108" s="371">
        <f>$F108*$G108</f>
        <v>0</v>
      </c>
      <c r="I108" s="370"/>
      <c r="J108" s="371">
        <f>$F108*$I108</f>
        <v>0</v>
      </c>
      <c r="K108" s="370">
        <f>$G108+$I108</f>
        <v>0</v>
      </c>
      <c r="L108" s="371">
        <f>$H108+$J108</f>
        <v>0</v>
      </c>
    </row>
    <row r="109" spans="1:12">
      <c r="A109" s="376"/>
      <c r="B109" s="377"/>
      <c r="C109" s="376"/>
      <c r="D109" s="378" t="s">
        <v>1532</v>
      </c>
      <c r="E109" s="376"/>
      <c r="F109" s="376"/>
      <c r="G109" s="379"/>
      <c r="H109" s="380"/>
      <c r="I109" s="379"/>
      <c r="J109" s="380"/>
      <c r="K109" s="379"/>
      <c r="L109" s="380"/>
    </row>
    <row r="110" spans="1:12">
      <c r="A110" s="367">
        <v>11</v>
      </c>
      <c r="B110" s="368" t="s">
        <v>1687</v>
      </c>
      <c r="C110" s="367"/>
      <c r="D110" s="369"/>
      <c r="E110" s="367" t="s">
        <v>360</v>
      </c>
      <c r="F110" s="367">
        <v>1</v>
      </c>
      <c r="G110" s="370"/>
      <c r="H110" s="371">
        <f>$F110*$G110</f>
        <v>0</v>
      </c>
      <c r="I110" s="370"/>
      <c r="J110" s="371">
        <f>$F110*$I110</f>
        <v>0</v>
      </c>
      <c r="K110" s="370">
        <f>$G110+$I110</f>
        <v>0</v>
      </c>
      <c r="L110" s="371">
        <f>$H110+$J110</f>
        <v>0</v>
      </c>
    </row>
    <row r="111" spans="1:12">
      <c r="A111" s="376"/>
      <c r="B111" s="377"/>
      <c r="C111" s="376"/>
      <c r="D111" s="378" t="s">
        <v>1539</v>
      </c>
      <c r="E111" s="376"/>
      <c r="F111" s="376"/>
      <c r="G111" s="379"/>
      <c r="H111" s="380"/>
      <c r="I111" s="379"/>
      <c r="J111" s="380"/>
      <c r="K111" s="379"/>
      <c r="L111" s="380"/>
    </row>
    <row r="112" spans="1:12">
      <c r="A112" s="367">
        <v>12</v>
      </c>
      <c r="B112" s="368" t="s">
        <v>1688</v>
      </c>
      <c r="C112" s="367"/>
      <c r="D112" s="369"/>
      <c r="E112" s="367" t="s">
        <v>360</v>
      </c>
      <c r="F112" s="367">
        <v>1</v>
      </c>
      <c r="G112" s="370"/>
      <c r="H112" s="371">
        <f>$F112*$G112</f>
        <v>0</v>
      </c>
      <c r="I112" s="370"/>
      <c r="J112" s="371">
        <f>$F112*$I112</f>
        <v>0</v>
      </c>
      <c r="K112" s="370">
        <f>$G112+$I112</f>
        <v>0</v>
      </c>
      <c r="L112" s="371">
        <f>$H112+$J112</f>
        <v>0</v>
      </c>
    </row>
    <row r="113" spans="1:12">
      <c r="A113" s="376"/>
      <c r="B113" s="377"/>
      <c r="C113" s="376"/>
      <c r="D113" s="378" t="s">
        <v>1539</v>
      </c>
      <c r="E113" s="376"/>
      <c r="F113" s="376"/>
      <c r="G113" s="379"/>
      <c r="H113" s="380"/>
      <c r="I113" s="379"/>
      <c r="J113" s="380"/>
      <c r="K113" s="379"/>
      <c r="L113" s="380"/>
    </row>
    <row r="114" spans="1:12">
      <c r="A114" s="367">
        <v>13</v>
      </c>
      <c r="B114" s="368" t="s">
        <v>1689</v>
      </c>
      <c r="C114" s="367"/>
      <c r="D114" s="369"/>
      <c r="E114" s="367" t="s">
        <v>360</v>
      </c>
      <c r="F114" s="367">
        <v>1</v>
      </c>
      <c r="G114" s="370"/>
      <c r="H114" s="371">
        <f>$F114*$G114</f>
        <v>0</v>
      </c>
      <c r="I114" s="370"/>
      <c r="J114" s="371">
        <f>$F114*$I114</f>
        <v>0</v>
      </c>
      <c r="K114" s="370">
        <f>$G114+$I114</f>
        <v>0</v>
      </c>
      <c r="L114" s="371">
        <f>$H114+$J114</f>
        <v>0</v>
      </c>
    </row>
    <row r="115" spans="1:12">
      <c r="A115" s="376"/>
      <c r="B115" s="377"/>
      <c r="C115" s="376"/>
      <c r="D115" s="378" t="s">
        <v>1539</v>
      </c>
      <c r="E115" s="376"/>
      <c r="F115" s="376"/>
      <c r="G115" s="379"/>
      <c r="H115" s="380"/>
      <c r="I115" s="379"/>
      <c r="J115" s="380"/>
      <c r="K115" s="379"/>
      <c r="L115" s="380"/>
    </row>
    <row r="116" spans="1:12">
      <c r="A116" s="367">
        <v>14</v>
      </c>
      <c r="B116" s="368" t="s">
        <v>1690</v>
      </c>
      <c r="C116" s="367"/>
      <c r="D116" s="369"/>
      <c r="E116" s="367" t="s">
        <v>360</v>
      </c>
      <c r="F116" s="367">
        <v>1</v>
      </c>
      <c r="G116" s="370"/>
      <c r="H116" s="371">
        <f>$F116*$G116</f>
        <v>0</v>
      </c>
      <c r="I116" s="370"/>
      <c r="J116" s="371">
        <f>$F116*$I116</f>
        <v>0</v>
      </c>
      <c r="K116" s="370">
        <f>$G116+$I116</f>
        <v>0</v>
      </c>
      <c r="L116" s="371">
        <f>$H116+$J116</f>
        <v>0</v>
      </c>
    </row>
    <row r="117" spans="1:12">
      <c r="A117" s="376"/>
      <c r="B117" s="377"/>
      <c r="C117" s="376"/>
      <c r="D117" s="378" t="s">
        <v>1539</v>
      </c>
      <c r="E117" s="376"/>
      <c r="F117" s="376"/>
      <c r="G117" s="379"/>
      <c r="H117" s="380"/>
      <c r="I117" s="379"/>
      <c r="J117" s="380"/>
      <c r="K117" s="379"/>
      <c r="L117" s="380"/>
    </row>
    <row r="118" spans="1:12">
      <c r="A118" s="367">
        <v>15</v>
      </c>
      <c r="B118" s="368" t="s">
        <v>1691</v>
      </c>
      <c r="C118" s="367"/>
      <c r="D118" s="369"/>
      <c r="E118" s="367" t="s">
        <v>360</v>
      </c>
      <c r="F118" s="367">
        <v>1</v>
      </c>
      <c r="G118" s="370"/>
      <c r="H118" s="371">
        <f>$F118*$G118</f>
        <v>0</v>
      </c>
      <c r="I118" s="370"/>
      <c r="J118" s="371">
        <f>$F118*$I118</f>
        <v>0</v>
      </c>
      <c r="K118" s="370">
        <f>$G118+$I118</f>
        <v>0</v>
      </c>
      <c r="L118" s="371">
        <f>$H118+$J118</f>
        <v>0</v>
      </c>
    </row>
    <row r="119" spans="1:12">
      <c r="A119" s="376"/>
      <c r="B119" s="377"/>
      <c r="C119" s="376"/>
      <c r="D119" s="378" t="s">
        <v>1539</v>
      </c>
      <c r="E119" s="376"/>
      <c r="F119" s="376"/>
      <c r="G119" s="379"/>
      <c r="H119" s="380"/>
      <c r="I119" s="379"/>
      <c r="J119" s="380"/>
      <c r="K119" s="379"/>
      <c r="L119" s="380"/>
    </row>
    <row r="120" spans="1:12">
      <c r="A120" s="367">
        <v>16</v>
      </c>
      <c r="B120" s="368" t="s">
        <v>1692</v>
      </c>
      <c r="C120" s="367"/>
      <c r="D120" s="369"/>
      <c r="E120" s="367" t="s">
        <v>360</v>
      </c>
      <c r="F120" s="367">
        <v>1</v>
      </c>
      <c r="G120" s="370"/>
      <c r="H120" s="371">
        <f>$F120*$G120</f>
        <v>0</v>
      </c>
      <c r="I120" s="370"/>
      <c r="J120" s="371">
        <f>$F120*$I120</f>
        <v>0</v>
      </c>
      <c r="K120" s="370">
        <f>$G120+$I120</f>
        <v>0</v>
      </c>
      <c r="L120" s="371">
        <f>$H120+$J120</f>
        <v>0</v>
      </c>
    </row>
    <row r="121" spans="1:12">
      <c r="A121" s="376"/>
      <c r="B121" s="377"/>
      <c r="C121" s="376"/>
      <c r="D121" s="378" t="s">
        <v>1539</v>
      </c>
      <c r="E121" s="376"/>
      <c r="F121" s="376"/>
      <c r="G121" s="379"/>
      <c r="H121" s="380"/>
      <c r="I121" s="379"/>
      <c r="J121" s="380"/>
      <c r="K121" s="379"/>
      <c r="L121" s="380"/>
    </row>
    <row r="122" spans="1:12">
      <c r="A122" s="367">
        <v>17</v>
      </c>
      <c r="B122" s="368" t="s">
        <v>1693</v>
      </c>
      <c r="C122" s="367"/>
      <c r="D122" s="369"/>
      <c r="E122" s="367" t="s">
        <v>360</v>
      </c>
      <c r="F122" s="367">
        <v>1</v>
      </c>
      <c r="G122" s="370"/>
      <c r="H122" s="371">
        <f>$F122*$G122</f>
        <v>0</v>
      </c>
      <c r="I122" s="370"/>
      <c r="J122" s="371">
        <f>$F122*$I122</f>
        <v>0</v>
      </c>
      <c r="K122" s="370">
        <f>$G122+$I122</f>
        <v>0</v>
      </c>
      <c r="L122" s="371">
        <f>$H122+$J122</f>
        <v>0</v>
      </c>
    </row>
    <row r="123" spans="1:12">
      <c r="A123" s="376"/>
      <c r="B123" s="377"/>
      <c r="C123" s="376"/>
      <c r="D123" s="378" t="s">
        <v>1694</v>
      </c>
      <c r="E123" s="376"/>
      <c r="F123" s="376"/>
      <c r="G123" s="379"/>
      <c r="H123" s="380"/>
      <c r="I123" s="379"/>
      <c r="J123" s="380"/>
      <c r="K123" s="379"/>
      <c r="L123" s="380"/>
    </row>
    <row r="124" spans="1:12">
      <c r="A124" s="367">
        <v>18</v>
      </c>
      <c r="B124" s="368" t="s">
        <v>1695</v>
      </c>
      <c r="C124" s="367"/>
      <c r="D124" s="369"/>
      <c r="E124" s="367" t="s">
        <v>360</v>
      </c>
      <c r="F124" s="367">
        <v>1</v>
      </c>
      <c r="G124" s="370"/>
      <c r="H124" s="371">
        <f>$F124*$G124</f>
        <v>0</v>
      </c>
      <c r="I124" s="370"/>
      <c r="J124" s="371">
        <f>$F124*$I124</f>
        <v>0</v>
      </c>
      <c r="K124" s="370">
        <f>$G124+$I124</f>
        <v>0</v>
      </c>
      <c r="L124" s="371">
        <f>$H124+$J124</f>
        <v>0</v>
      </c>
    </row>
    <row r="125" spans="1:12">
      <c r="A125" s="376"/>
      <c r="B125" s="377"/>
      <c r="C125" s="376"/>
      <c r="D125" s="378" t="s">
        <v>1694</v>
      </c>
      <c r="E125" s="376"/>
      <c r="F125" s="376"/>
      <c r="G125" s="379"/>
      <c r="H125" s="380"/>
      <c r="I125" s="379"/>
      <c r="J125" s="380"/>
      <c r="K125" s="379"/>
      <c r="L125" s="380"/>
    </row>
    <row r="126" spans="1:12">
      <c r="A126" s="367">
        <v>19</v>
      </c>
      <c r="B126" s="368" t="s">
        <v>1696</v>
      </c>
      <c r="C126" s="367"/>
      <c r="D126" s="369"/>
      <c r="E126" s="367" t="s">
        <v>360</v>
      </c>
      <c r="F126" s="367">
        <v>1</v>
      </c>
      <c r="G126" s="370"/>
      <c r="H126" s="371">
        <f>$F126*$G126</f>
        <v>0</v>
      </c>
      <c r="I126" s="370"/>
      <c r="J126" s="371">
        <f>$F126*$I126</f>
        <v>0</v>
      </c>
      <c r="K126" s="370">
        <f>$G126+$I126</f>
        <v>0</v>
      </c>
      <c r="L126" s="371">
        <f>$H126+$J126</f>
        <v>0</v>
      </c>
    </row>
    <row r="127" spans="1:12">
      <c r="A127" s="376"/>
      <c r="B127" s="377"/>
      <c r="C127" s="376"/>
      <c r="D127" s="378" t="s">
        <v>1539</v>
      </c>
      <c r="E127" s="376"/>
      <c r="F127" s="376"/>
      <c r="G127" s="379"/>
      <c r="H127" s="380"/>
      <c r="I127" s="379"/>
      <c r="J127" s="380"/>
      <c r="K127" s="379"/>
      <c r="L127" s="380"/>
    </row>
    <row r="128" spans="1:12">
      <c r="A128" s="367">
        <v>20</v>
      </c>
      <c r="B128" s="368" t="s">
        <v>1697</v>
      </c>
      <c r="C128" s="367"/>
      <c r="D128" s="369"/>
      <c r="E128" s="367" t="s">
        <v>360</v>
      </c>
      <c r="F128" s="367">
        <v>1</v>
      </c>
      <c r="G128" s="370"/>
      <c r="H128" s="371">
        <f>$F128*$G128</f>
        <v>0</v>
      </c>
      <c r="I128" s="370"/>
      <c r="J128" s="371">
        <f>$F128*$I128</f>
        <v>0</v>
      </c>
      <c r="K128" s="370">
        <f>$G128+$I128</f>
        <v>0</v>
      </c>
      <c r="L128" s="371">
        <f>$H128+$J128</f>
        <v>0</v>
      </c>
    </row>
    <row r="129" spans="1:12">
      <c r="A129" s="376"/>
      <c r="B129" s="377"/>
      <c r="C129" s="376"/>
      <c r="D129" s="378" t="s">
        <v>1539</v>
      </c>
      <c r="E129" s="376"/>
      <c r="F129" s="376"/>
      <c r="G129" s="379"/>
      <c r="H129" s="380"/>
      <c r="I129" s="379"/>
      <c r="J129" s="380"/>
      <c r="K129" s="379"/>
      <c r="L129" s="380"/>
    </row>
    <row r="130" spans="1:12">
      <c r="A130" s="367">
        <v>21</v>
      </c>
      <c r="B130" s="368" t="s">
        <v>1698</v>
      </c>
      <c r="C130" s="367"/>
      <c r="D130" s="369"/>
      <c r="E130" s="367" t="s">
        <v>360</v>
      </c>
      <c r="F130" s="367">
        <v>1</v>
      </c>
      <c r="G130" s="370"/>
      <c r="H130" s="371">
        <f>$F130*$G130</f>
        <v>0</v>
      </c>
      <c r="I130" s="370"/>
      <c r="J130" s="371">
        <f>$F130*$I130</f>
        <v>0</v>
      </c>
      <c r="K130" s="370">
        <f>$G130+$I130</f>
        <v>0</v>
      </c>
      <c r="L130" s="371">
        <f>$H130+$J130</f>
        <v>0</v>
      </c>
    </row>
    <row r="131" spans="1:12">
      <c r="A131" s="376"/>
      <c r="B131" s="377"/>
      <c r="C131" s="376"/>
      <c r="D131" s="378" t="s">
        <v>1534</v>
      </c>
      <c r="E131" s="376"/>
      <c r="F131" s="376"/>
      <c r="G131" s="379"/>
      <c r="H131" s="380"/>
      <c r="I131" s="379"/>
      <c r="J131" s="380"/>
      <c r="K131" s="379"/>
      <c r="L131" s="380"/>
    </row>
    <row r="132" spans="1:12">
      <c r="A132" s="367">
        <v>22</v>
      </c>
      <c r="B132" s="368" t="s">
        <v>1699</v>
      </c>
      <c r="C132" s="367"/>
      <c r="D132" s="369"/>
      <c r="E132" s="367" t="s">
        <v>360</v>
      </c>
      <c r="F132" s="367">
        <v>1</v>
      </c>
      <c r="G132" s="370"/>
      <c r="H132" s="371">
        <f>$F132*$G132</f>
        <v>0</v>
      </c>
      <c r="I132" s="370"/>
      <c r="J132" s="371">
        <f>$F132*$I132</f>
        <v>0</v>
      </c>
      <c r="K132" s="370">
        <f>$G132+$I132</f>
        <v>0</v>
      </c>
      <c r="L132" s="371">
        <f>$H132+$J132</f>
        <v>0</v>
      </c>
    </row>
    <row r="133" spans="1:12">
      <c r="A133" s="376"/>
      <c r="B133" s="377"/>
      <c r="C133" s="376"/>
      <c r="D133" s="378" t="s">
        <v>1534</v>
      </c>
      <c r="E133" s="376"/>
      <c r="F133" s="376"/>
      <c r="G133" s="379"/>
      <c r="H133" s="380"/>
      <c r="I133" s="379"/>
      <c r="J133" s="380"/>
      <c r="K133" s="379"/>
      <c r="L133" s="380"/>
    </row>
    <row r="134" spans="1:12">
      <c r="A134" s="367">
        <v>23</v>
      </c>
      <c r="B134" s="368" t="s">
        <v>1700</v>
      </c>
      <c r="C134" s="367"/>
      <c r="D134" s="369"/>
      <c r="E134" s="367" t="s">
        <v>360</v>
      </c>
      <c r="F134" s="367">
        <v>1</v>
      </c>
      <c r="G134" s="370"/>
      <c r="H134" s="371">
        <f>$F134*$G134</f>
        <v>0</v>
      </c>
      <c r="I134" s="370"/>
      <c r="J134" s="371">
        <f>$F134*$I134</f>
        <v>0</v>
      </c>
      <c r="K134" s="370">
        <f>$G134+$I134</f>
        <v>0</v>
      </c>
      <c r="L134" s="371">
        <f>$H134+$J134</f>
        <v>0</v>
      </c>
    </row>
    <row r="135" spans="1:12">
      <c r="A135" s="376"/>
      <c r="B135" s="377"/>
      <c r="C135" s="376"/>
      <c r="D135" s="378" t="s">
        <v>1539</v>
      </c>
      <c r="E135" s="376"/>
      <c r="F135" s="376"/>
      <c r="G135" s="379"/>
      <c r="H135" s="380"/>
      <c r="I135" s="379"/>
      <c r="J135" s="380"/>
      <c r="K135" s="379"/>
      <c r="L135" s="380"/>
    </row>
    <row r="136" spans="1:12">
      <c r="A136" s="367">
        <v>24</v>
      </c>
      <c r="B136" s="368" t="s">
        <v>1701</v>
      </c>
      <c r="C136" s="367"/>
      <c r="D136" s="369"/>
      <c r="E136" s="367" t="s">
        <v>360</v>
      </c>
      <c r="F136" s="367">
        <v>1</v>
      </c>
      <c r="G136" s="370"/>
      <c r="H136" s="371">
        <f>$F136*$G136</f>
        <v>0</v>
      </c>
      <c r="I136" s="370"/>
      <c r="J136" s="371">
        <f>$F136*$I136</f>
        <v>0</v>
      </c>
      <c r="K136" s="370">
        <f>$G136+$I136</f>
        <v>0</v>
      </c>
      <c r="L136" s="371">
        <f>$H136+$J136</f>
        <v>0</v>
      </c>
    </row>
    <row r="137" spans="1:12">
      <c r="A137" s="376"/>
      <c r="B137" s="377"/>
      <c r="C137" s="376"/>
      <c r="D137" s="378" t="s">
        <v>1539</v>
      </c>
      <c r="E137" s="376"/>
      <c r="F137" s="376"/>
      <c r="G137" s="379"/>
      <c r="H137" s="380"/>
      <c r="I137" s="379"/>
      <c r="J137" s="380"/>
      <c r="K137" s="379"/>
      <c r="L137" s="380"/>
    </row>
    <row r="138" spans="1:12">
      <c r="A138" s="367">
        <v>25</v>
      </c>
      <c r="B138" s="368" t="s">
        <v>1702</v>
      </c>
      <c r="C138" s="367"/>
      <c r="D138" s="369"/>
      <c r="E138" s="367" t="s">
        <v>360</v>
      </c>
      <c r="F138" s="367">
        <v>1</v>
      </c>
      <c r="G138" s="370"/>
      <c r="H138" s="371">
        <f>$F138*$G138</f>
        <v>0</v>
      </c>
      <c r="I138" s="370"/>
      <c r="J138" s="371">
        <f>$F138*$I138</f>
        <v>0</v>
      </c>
      <c r="K138" s="370">
        <f>$G138+$I138</f>
        <v>0</v>
      </c>
      <c r="L138" s="371">
        <f>$H138+$J138</f>
        <v>0</v>
      </c>
    </row>
    <row r="139" spans="1:12">
      <c r="A139" s="376"/>
      <c r="B139" s="377"/>
      <c r="C139" s="376"/>
      <c r="D139" s="378" t="s">
        <v>1539</v>
      </c>
      <c r="E139" s="376"/>
      <c r="F139" s="376"/>
      <c r="G139" s="379"/>
      <c r="H139" s="380"/>
      <c r="I139" s="379"/>
      <c r="J139" s="380"/>
      <c r="K139" s="379"/>
      <c r="L139" s="380"/>
    </row>
    <row r="140" spans="1:12">
      <c r="A140" s="367">
        <v>26</v>
      </c>
      <c r="B140" s="368" t="s">
        <v>1703</v>
      </c>
      <c r="C140" s="367"/>
      <c r="D140" s="369"/>
      <c r="E140" s="367" t="s">
        <v>360</v>
      </c>
      <c r="F140" s="367">
        <v>1</v>
      </c>
      <c r="G140" s="370"/>
      <c r="H140" s="371">
        <f>$F140*$G140</f>
        <v>0</v>
      </c>
      <c r="I140" s="370"/>
      <c r="J140" s="371">
        <f>$F140*$I140</f>
        <v>0</v>
      </c>
      <c r="K140" s="370">
        <f>$G140+$I140</f>
        <v>0</v>
      </c>
      <c r="L140" s="371">
        <f>$H140+$J140</f>
        <v>0</v>
      </c>
    </row>
    <row r="141" spans="1:12">
      <c r="A141" s="376"/>
      <c r="B141" s="377"/>
      <c r="C141" s="376"/>
      <c r="D141" s="378" t="s">
        <v>1539</v>
      </c>
      <c r="E141" s="376"/>
      <c r="F141" s="376"/>
      <c r="G141" s="379"/>
      <c r="H141" s="380"/>
      <c r="I141" s="379"/>
      <c r="J141" s="380"/>
      <c r="K141" s="379"/>
      <c r="L141" s="380"/>
    </row>
    <row r="142" spans="1:12">
      <c r="A142" s="367">
        <v>27</v>
      </c>
      <c r="B142" s="368" t="s">
        <v>1704</v>
      </c>
      <c r="C142" s="367"/>
      <c r="D142" s="369"/>
      <c r="E142" s="367" t="s">
        <v>360</v>
      </c>
      <c r="F142" s="367">
        <v>1</v>
      </c>
      <c r="G142" s="370"/>
      <c r="H142" s="371">
        <f>$F142*$G142</f>
        <v>0</v>
      </c>
      <c r="I142" s="370"/>
      <c r="J142" s="371">
        <f>$F142*$I142</f>
        <v>0</v>
      </c>
      <c r="K142" s="370">
        <f>$G142+$I142</f>
        <v>0</v>
      </c>
      <c r="L142" s="371">
        <f>$H142+$J142</f>
        <v>0</v>
      </c>
    </row>
    <row r="143" spans="1:12">
      <c r="A143" s="376"/>
      <c r="B143" s="377"/>
      <c r="C143" s="376"/>
      <c r="D143" s="378" t="s">
        <v>1694</v>
      </c>
      <c r="E143" s="376"/>
      <c r="F143" s="376"/>
      <c r="G143" s="379"/>
      <c r="H143" s="380"/>
      <c r="I143" s="379"/>
      <c r="J143" s="380"/>
      <c r="K143" s="379"/>
      <c r="L143" s="380"/>
    </row>
    <row r="144" spans="1:12">
      <c r="A144" s="367">
        <v>28</v>
      </c>
      <c r="B144" s="368" t="s">
        <v>1705</v>
      </c>
      <c r="C144" s="367"/>
      <c r="D144" s="369"/>
      <c r="E144" s="367" t="s">
        <v>360</v>
      </c>
      <c r="F144" s="367">
        <v>1</v>
      </c>
      <c r="G144" s="370"/>
      <c r="H144" s="371">
        <f>$F144*$G144</f>
        <v>0</v>
      </c>
      <c r="I144" s="370"/>
      <c r="J144" s="371">
        <f>$F144*$I144</f>
        <v>0</v>
      </c>
      <c r="K144" s="370">
        <f>$G144+$I144</f>
        <v>0</v>
      </c>
      <c r="L144" s="371">
        <f>$H144+$J144</f>
        <v>0</v>
      </c>
    </row>
    <row r="145" spans="1:12">
      <c r="A145" s="376"/>
      <c r="B145" s="377"/>
      <c r="C145" s="376"/>
      <c r="D145" s="378" t="s">
        <v>1694</v>
      </c>
      <c r="E145" s="376"/>
      <c r="F145" s="376"/>
      <c r="G145" s="379"/>
      <c r="H145" s="380"/>
      <c r="I145" s="379"/>
      <c r="J145" s="380"/>
      <c r="K145" s="379"/>
      <c r="L145" s="380"/>
    </row>
    <row r="146" spans="1:12">
      <c r="A146" s="367">
        <v>29</v>
      </c>
      <c r="B146" s="368" t="s">
        <v>1706</v>
      </c>
      <c r="C146" s="367"/>
      <c r="D146" s="369"/>
      <c r="E146" s="367" t="s">
        <v>360</v>
      </c>
      <c r="F146" s="367">
        <v>1</v>
      </c>
      <c r="G146" s="370"/>
      <c r="H146" s="371">
        <f>$F146*$G146</f>
        <v>0</v>
      </c>
      <c r="I146" s="370"/>
      <c r="J146" s="371">
        <f>$F146*$I146</f>
        <v>0</v>
      </c>
      <c r="K146" s="370">
        <f>$G146+$I146</f>
        <v>0</v>
      </c>
      <c r="L146" s="371">
        <f>$H146+$J146</f>
        <v>0</v>
      </c>
    </row>
    <row r="147" spans="1:12">
      <c r="A147" s="376"/>
      <c r="B147" s="377"/>
      <c r="C147" s="376"/>
      <c r="D147" s="378" t="s">
        <v>1694</v>
      </c>
      <c r="E147" s="376"/>
      <c r="F147" s="376"/>
      <c r="G147" s="379"/>
      <c r="H147" s="380"/>
      <c r="I147" s="379"/>
      <c r="J147" s="380"/>
      <c r="K147" s="379"/>
      <c r="L147" s="380"/>
    </row>
    <row r="148" spans="1:12">
      <c r="A148" s="367">
        <v>30</v>
      </c>
      <c r="B148" s="368" t="s">
        <v>1707</v>
      </c>
      <c r="C148" s="367"/>
      <c r="D148" s="369"/>
      <c r="E148" s="367" t="s">
        <v>360</v>
      </c>
      <c r="F148" s="367">
        <v>1</v>
      </c>
      <c r="G148" s="370"/>
      <c r="H148" s="371">
        <f>$F148*$G148</f>
        <v>0</v>
      </c>
      <c r="I148" s="370"/>
      <c r="J148" s="371">
        <f>$F148*$I148</f>
        <v>0</v>
      </c>
      <c r="K148" s="370">
        <f>$G148+$I148</f>
        <v>0</v>
      </c>
      <c r="L148" s="371">
        <f>$H148+$J148</f>
        <v>0</v>
      </c>
    </row>
    <row r="149" spans="1:12">
      <c r="A149" s="376"/>
      <c r="B149" s="377"/>
      <c r="C149" s="376"/>
      <c r="D149" s="378" t="s">
        <v>1694</v>
      </c>
      <c r="E149" s="376"/>
      <c r="F149" s="376"/>
      <c r="G149" s="379"/>
      <c r="H149" s="380"/>
      <c r="I149" s="379"/>
      <c r="J149" s="380"/>
      <c r="K149" s="379"/>
      <c r="L149" s="380"/>
    </row>
    <row r="150" spans="1:12">
      <c r="A150" s="367">
        <v>31</v>
      </c>
      <c r="B150" s="368" t="s">
        <v>1708</v>
      </c>
      <c r="C150" s="367"/>
      <c r="D150" s="369"/>
      <c r="E150" s="367" t="s">
        <v>360</v>
      </c>
      <c r="F150" s="367">
        <v>1</v>
      </c>
      <c r="G150" s="370"/>
      <c r="H150" s="371">
        <f>$F150*$G150</f>
        <v>0</v>
      </c>
      <c r="I150" s="370"/>
      <c r="J150" s="371">
        <f>$F150*$I150</f>
        <v>0</v>
      </c>
      <c r="K150" s="370">
        <f>$G150+$I150</f>
        <v>0</v>
      </c>
      <c r="L150" s="371">
        <f>$H150+$J150</f>
        <v>0</v>
      </c>
    </row>
    <row r="151" spans="1:12">
      <c r="A151" s="376"/>
      <c r="B151" s="377"/>
      <c r="C151" s="376"/>
      <c r="D151" s="378" t="s">
        <v>1534</v>
      </c>
      <c r="E151" s="376"/>
      <c r="F151" s="376"/>
      <c r="G151" s="379"/>
      <c r="H151" s="380"/>
      <c r="I151" s="379"/>
      <c r="J151" s="380"/>
      <c r="K151" s="379"/>
      <c r="L151" s="380"/>
    </row>
    <row r="152" spans="1:12">
      <c r="A152" s="367">
        <v>32</v>
      </c>
      <c r="B152" s="368" t="s">
        <v>1709</v>
      </c>
      <c r="C152" s="367"/>
      <c r="D152" s="369"/>
      <c r="E152" s="367" t="s">
        <v>360</v>
      </c>
      <c r="F152" s="367">
        <v>1</v>
      </c>
      <c r="G152" s="370"/>
      <c r="H152" s="371">
        <f>$F152*$G152</f>
        <v>0</v>
      </c>
      <c r="I152" s="370"/>
      <c r="J152" s="371">
        <f>$F152*$I152</f>
        <v>0</v>
      </c>
      <c r="K152" s="370">
        <f>$G152+$I152</f>
        <v>0</v>
      </c>
      <c r="L152" s="371">
        <f>$H152+$J152</f>
        <v>0</v>
      </c>
    </row>
    <row r="153" spans="1:12">
      <c r="A153" s="376"/>
      <c r="B153" s="377"/>
      <c r="C153" s="376"/>
      <c r="D153" s="378" t="s">
        <v>1534</v>
      </c>
      <c r="E153" s="376"/>
      <c r="F153" s="376"/>
      <c r="G153" s="379"/>
      <c r="H153" s="380"/>
      <c r="I153" s="379"/>
      <c r="J153" s="380"/>
      <c r="K153" s="379"/>
      <c r="L153" s="380"/>
    </row>
    <row r="154" spans="1:12">
      <c r="A154" s="367">
        <v>33</v>
      </c>
      <c r="B154" s="368" t="s">
        <v>1710</v>
      </c>
      <c r="C154" s="367"/>
      <c r="D154" s="369"/>
      <c r="E154" s="367" t="s">
        <v>360</v>
      </c>
      <c r="F154" s="367">
        <v>1</v>
      </c>
      <c r="G154" s="370"/>
      <c r="H154" s="371">
        <f>$F154*$G154</f>
        <v>0</v>
      </c>
      <c r="I154" s="370"/>
      <c r="J154" s="371">
        <f>$F154*$I154</f>
        <v>0</v>
      </c>
      <c r="K154" s="370">
        <f>$G154+$I154</f>
        <v>0</v>
      </c>
      <c r="L154" s="371">
        <f>$H154+$J154</f>
        <v>0</v>
      </c>
    </row>
    <row r="155" spans="1:12">
      <c r="A155" s="376"/>
      <c r="B155" s="377"/>
      <c r="C155" s="376"/>
      <c r="D155" s="378" t="s">
        <v>1694</v>
      </c>
      <c r="E155" s="376"/>
      <c r="F155" s="376"/>
      <c r="G155" s="379"/>
      <c r="H155" s="380"/>
      <c r="I155" s="379"/>
      <c r="J155" s="380"/>
      <c r="K155" s="379"/>
      <c r="L155" s="380"/>
    </row>
    <row r="156" spans="1:12">
      <c r="A156" s="367">
        <v>34</v>
      </c>
      <c r="B156" s="368" t="s">
        <v>1711</v>
      </c>
      <c r="C156" s="367"/>
      <c r="D156" s="369"/>
      <c r="E156" s="367" t="s">
        <v>360</v>
      </c>
      <c r="F156" s="367">
        <v>1</v>
      </c>
      <c r="G156" s="370"/>
      <c r="H156" s="371">
        <f>$F156*$G156</f>
        <v>0</v>
      </c>
      <c r="I156" s="370"/>
      <c r="J156" s="371">
        <f>$F156*$I156</f>
        <v>0</v>
      </c>
      <c r="K156" s="370">
        <f>$G156+$I156</f>
        <v>0</v>
      </c>
      <c r="L156" s="371">
        <f>$H156+$J156</f>
        <v>0</v>
      </c>
    </row>
    <row r="157" spans="1:12">
      <c r="A157" s="376"/>
      <c r="B157" s="377"/>
      <c r="C157" s="376"/>
      <c r="D157" s="378" t="s">
        <v>1694</v>
      </c>
      <c r="E157" s="376"/>
      <c r="F157" s="376"/>
      <c r="G157" s="379"/>
      <c r="H157" s="380"/>
      <c r="I157" s="379"/>
      <c r="J157" s="380"/>
      <c r="K157" s="379"/>
      <c r="L157" s="380"/>
    </row>
    <row r="158" spans="1:12">
      <c r="A158" s="367">
        <v>35</v>
      </c>
      <c r="B158" s="368" t="s">
        <v>1712</v>
      </c>
      <c r="C158" s="367"/>
      <c r="D158" s="369"/>
      <c r="E158" s="367" t="s">
        <v>360</v>
      </c>
      <c r="F158" s="367">
        <v>1</v>
      </c>
      <c r="G158" s="370"/>
      <c r="H158" s="371">
        <f>$F158*$G158</f>
        <v>0</v>
      </c>
      <c r="I158" s="370"/>
      <c r="J158" s="371">
        <f>$F158*$I158</f>
        <v>0</v>
      </c>
      <c r="K158" s="370">
        <f>$G158+$I158</f>
        <v>0</v>
      </c>
      <c r="L158" s="371">
        <f>$H158+$J158</f>
        <v>0</v>
      </c>
    </row>
    <row r="159" spans="1:12">
      <c r="A159" s="376"/>
      <c r="B159" s="377"/>
      <c r="C159" s="376"/>
      <c r="D159" s="378" t="s">
        <v>1539</v>
      </c>
      <c r="E159" s="376"/>
      <c r="F159" s="376"/>
      <c r="G159" s="379"/>
      <c r="H159" s="380"/>
      <c r="I159" s="379"/>
      <c r="J159" s="380"/>
      <c r="K159" s="379"/>
      <c r="L159" s="380"/>
    </row>
    <row r="160" spans="1:12">
      <c r="A160" s="367">
        <v>36</v>
      </c>
      <c r="B160" s="368" t="s">
        <v>1713</v>
      </c>
      <c r="C160" s="367"/>
      <c r="D160" s="369"/>
      <c r="E160" s="367" t="s">
        <v>360</v>
      </c>
      <c r="F160" s="367">
        <v>1</v>
      </c>
      <c r="G160" s="370"/>
      <c r="H160" s="371">
        <f>$F160*$G160</f>
        <v>0</v>
      </c>
      <c r="I160" s="370"/>
      <c r="J160" s="371">
        <f>$F160*$I160</f>
        <v>0</v>
      </c>
      <c r="K160" s="370">
        <f>$G160+$I160</f>
        <v>0</v>
      </c>
      <c r="L160" s="371">
        <f>$H160+$J160</f>
        <v>0</v>
      </c>
    </row>
    <row r="161" spans="1:12">
      <c r="A161" s="376"/>
      <c r="B161" s="377"/>
      <c r="C161" s="376"/>
      <c r="D161" s="378" t="s">
        <v>1539</v>
      </c>
      <c r="E161" s="376"/>
      <c r="F161" s="376"/>
      <c r="G161" s="379"/>
      <c r="H161" s="380"/>
      <c r="I161" s="379"/>
      <c r="J161" s="380"/>
      <c r="K161" s="379"/>
      <c r="L161" s="380"/>
    </row>
    <row r="162" spans="1:12">
      <c r="A162" s="367">
        <v>37</v>
      </c>
      <c r="B162" s="368" t="s">
        <v>1714</v>
      </c>
      <c r="C162" s="367"/>
      <c r="D162" s="369"/>
      <c r="E162" s="367" t="s">
        <v>360</v>
      </c>
      <c r="F162" s="367">
        <v>1</v>
      </c>
      <c r="G162" s="370"/>
      <c r="H162" s="371">
        <f>$F162*$G162</f>
        <v>0</v>
      </c>
      <c r="I162" s="370"/>
      <c r="J162" s="371">
        <f>$F162*$I162</f>
        <v>0</v>
      </c>
      <c r="K162" s="370">
        <f>$G162+$I162</f>
        <v>0</v>
      </c>
      <c r="L162" s="371">
        <f>$H162+$J162</f>
        <v>0</v>
      </c>
    </row>
    <row r="163" spans="1:12">
      <c r="A163" s="376"/>
      <c r="B163" s="377"/>
      <c r="C163" s="376"/>
      <c r="D163" s="378" t="s">
        <v>1539</v>
      </c>
      <c r="E163" s="376"/>
      <c r="F163" s="376"/>
      <c r="G163" s="379"/>
      <c r="H163" s="380"/>
      <c r="I163" s="379"/>
      <c r="J163" s="380"/>
      <c r="K163" s="379"/>
      <c r="L163" s="380"/>
    </row>
    <row r="164" spans="1:12">
      <c r="A164" s="367">
        <v>38</v>
      </c>
      <c r="B164" s="368" t="s">
        <v>1715</v>
      </c>
      <c r="C164" s="367"/>
      <c r="D164" s="369"/>
      <c r="E164" s="367" t="s">
        <v>360</v>
      </c>
      <c r="F164" s="367">
        <v>1</v>
      </c>
      <c r="G164" s="370"/>
      <c r="H164" s="371">
        <f>$F164*$G164</f>
        <v>0</v>
      </c>
      <c r="I164" s="370"/>
      <c r="J164" s="371">
        <f>$F164*$I164</f>
        <v>0</v>
      </c>
      <c r="K164" s="370">
        <f>$G164+$I164</f>
        <v>0</v>
      </c>
      <c r="L164" s="371">
        <f>$H164+$J164</f>
        <v>0</v>
      </c>
    </row>
    <row r="165" spans="1:12">
      <c r="A165" s="376"/>
      <c r="B165" s="377"/>
      <c r="C165" s="376"/>
      <c r="D165" s="378" t="s">
        <v>1539</v>
      </c>
      <c r="E165" s="376"/>
      <c r="F165" s="376"/>
      <c r="G165" s="379"/>
      <c r="H165" s="380"/>
      <c r="I165" s="379"/>
      <c r="J165" s="380"/>
      <c r="K165" s="379"/>
      <c r="L165" s="380"/>
    </row>
    <row r="166" spans="1:12">
      <c r="A166" s="367">
        <v>39</v>
      </c>
      <c r="B166" s="368" t="s">
        <v>1541</v>
      </c>
      <c r="C166" s="367"/>
      <c r="D166" s="369"/>
      <c r="E166" s="367" t="s">
        <v>360</v>
      </c>
      <c r="F166" s="367">
        <v>1</v>
      </c>
      <c r="G166" s="370"/>
      <c r="H166" s="371">
        <f>$F166*$G166</f>
        <v>0</v>
      </c>
      <c r="I166" s="370"/>
      <c r="J166" s="371">
        <f>$F166*$I166</f>
        <v>0</v>
      </c>
      <c r="K166" s="370">
        <f>$G166+$I166</f>
        <v>0</v>
      </c>
      <c r="L166" s="371">
        <f>$H166+$J166</f>
        <v>0</v>
      </c>
    </row>
    <row r="167" spans="1:12">
      <c r="B167" s="372">
        <v>12</v>
      </c>
      <c r="C167" s="372" t="s">
        <v>1098</v>
      </c>
      <c r="D167" s="374" t="s">
        <v>1542</v>
      </c>
    </row>
    <row r="168" spans="1:12">
      <c r="A168" s="367">
        <v>40</v>
      </c>
      <c r="B168" s="368" t="s">
        <v>1543</v>
      </c>
      <c r="C168" s="367"/>
      <c r="D168" s="369"/>
      <c r="E168" s="367" t="s">
        <v>360</v>
      </c>
      <c r="F168" s="367">
        <v>1</v>
      </c>
      <c r="G168" s="370"/>
      <c r="H168" s="371">
        <f>$F168*$G168</f>
        <v>0</v>
      </c>
      <c r="I168" s="370"/>
      <c r="J168" s="371">
        <f>$F168*$I168</f>
        <v>0</v>
      </c>
      <c r="K168" s="370">
        <f>$G168+$I168</f>
        <v>0</v>
      </c>
      <c r="L168" s="371">
        <f>$H168+$J168</f>
        <v>0</v>
      </c>
    </row>
    <row r="169" spans="1:12">
      <c r="B169" s="372">
        <v>1</v>
      </c>
      <c r="C169" s="372" t="s">
        <v>1098</v>
      </c>
      <c r="D169" s="374" t="s">
        <v>1543</v>
      </c>
    </row>
    <row r="170" spans="1:12">
      <c r="A170" s="367">
        <v>41</v>
      </c>
      <c r="B170" s="368" t="s">
        <v>1544</v>
      </c>
      <c r="C170" s="367"/>
      <c r="D170" s="369"/>
      <c r="E170" s="367" t="s">
        <v>360</v>
      </c>
      <c r="F170" s="367">
        <v>1</v>
      </c>
      <c r="G170" s="370"/>
      <c r="H170" s="371">
        <f>$F170*$G170</f>
        <v>0</v>
      </c>
      <c r="I170" s="370"/>
      <c r="J170" s="371">
        <f>$F170*$I170</f>
        <v>0</v>
      </c>
      <c r="K170" s="370">
        <f>$G170+$I170</f>
        <v>0</v>
      </c>
      <c r="L170" s="371">
        <f>$H170+$J170</f>
        <v>0</v>
      </c>
    </row>
    <row r="171" spans="1:12">
      <c r="B171" s="372">
        <v>1</v>
      </c>
      <c r="C171" s="372" t="s">
        <v>1098</v>
      </c>
      <c r="D171" s="374" t="s">
        <v>1544</v>
      </c>
    </row>
    <row r="172" spans="1:12">
      <c r="A172" s="367">
        <v>42</v>
      </c>
      <c r="B172" s="368" t="s">
        <v>1545</v>
      </c>
      <c r="C172" s="367"/>
      <c r="D172" s="369"/>
      <c r="E172" s="367" t="s">
        <v>360</v>
      </c>
      <c r="F172" s="367">
        <v>1</v>
      </c>
      <c r="G172" s="370"/>
      <c r="H172" s="371">
        <f>$F172*$G172</f>
        <v>0</v>
      </c>
      <c r="I172" s="370"/>
      <c r="J172" s="371">
        <f>$F172*$I172</f>
        <v>0</v>
      </c>
      <c r="K172" s="370">
        <f>$G172+$I172</f>
        <v>0</v>
      </c>
      <c r="L172" s="371">
        <f>$H172+$J172</f>
        <v>0</v>
      </c>
    </row>
    <row r="173" spans="1:12">
      <c r="B173" s="372">
        <v>1</v>
      </c>
      <c r="C173" s="372" t="s">
        <v>1098</v>
      </c>
      <c r="D173" s="374" t="s">
        <v>1545</v>
      </c>
    </row>
    <row r="174" spans="1:12">
      <c r="A174" s="367">
        <v>43</v>
      </c>
      <c r="B174" s="368" t="s">
        <v>1546</v>
      </c>
      <c r="C174" s="367"/>
      <c r="D174" s="369"/>
      <c r="E174" s="367" t="s">
        <v>360</v>
      </c>
      <c r="F174" s="367">
        <v>1</v>
      </c>
      <c r="G174" s="370"/>
      <c r="H174" s="371">
        <f>$F174*$G174</f>
        <v>0</v>
      </c>
      <c r="I174" s="370"/>
      <c r="J174" s="371">
        <f>$F174*$I174</f>
        <v>0</v>
      </c>
      <c r="K174" s="370">
        <f>$G174+$I174</f>
        <v>0</v>
      </c>
      <c r="L174" s="371">
        <f>$H174+$J174</f>
        <v>0</v>
      </c>
    </row>
    <row r="175" spans="1:12" ht="25.5">
      <c r="B175" s="372">
        <v>1</v>
      </c>
      <c r="C175" s="372" t="s">
        <v>1098</v>
      </c>
      <c r="D175" s="374" t="s">
        <v>1547</v>
      </c>
    </row>
    <row r="176" spans="1:12">
      <c r="A176" s="367">
        <v>44</v>
      </c>
      <c r="B176" s="368" t="s">
        <v>1548</v>
      </c>
      <c r="C176" s="367"/>
      <c r="D176" s="369"/>
      <c r="E176" s="367" t="s">
        <v>360</v>
      </c>
      <c r="F176" s="367">
        <v>1</v>
      </c>
      <c r="G176" s="370"/>
      <c r="H176" s="371">
        <f>$F176*$G176</f>
        <v>0</v>
      </c>
      <c r="I176" s="370"/>
      <c r="J176" s="371">
        <f>$F176*$I176</f>
        <v>0</v>
      </c>
      <c r="K176" s="370">
        <f>$G176+$I176</f>
        <v>0</v>
      </c>
      <c r="L176" s="371">
        <f>$H176+$J176</f>
        <v>0</v>
      </c>
    </row>
    <row r="177" spans="1:12">
      <c r="D177" s="374" t="s">
        <v>1549</v>
      </c>
    </row>
    <row r="178" spans="1:12">
      <c r="D178" s="374" t="s">
        <v>1550</v>
      </c>
    </row>
    <row r="179" spans="1:12">
      <c r="B179" s="372">
        <v>1</v>
      </c>
      <c r="C179" s="372" t="s">
        <v>1098</v>
      </c>
      <c r="D179" s="374" t="s">
        <v>1551</v>
      </c>
    </row>
    <row r="180" spans="1:12">
      <c r="A180" s="367">
        <v>45</v>
      </c>
      <c r="B180" s="368" t="s">
        <v>1552</v>
      </c>
      <c r="C180" s="367"/>
      <c r="D180" s="369"/>
      <c r="E180" s="367" t="s">
        <v>360</v>
      </c>
      <c r="F180" s="367">
        <v>1</v>
      </c>
      <c r="G180" s="370"/>
      <c r="H180" s="371">
        <f>$F180*$G180</f>
        <v>0</v>
      </c>
      <c r="I180" s="370"/>
      <c r="J180" s="371">
        <f>$F180*$I180</f>
        <v>0</v>
      </c>
      <c r="K180" s="370">
        <f>$G180+$I180</f>
        <v>0</v>
      </c>
      <c r="L180" s="371">
        <f>$H180+$J180</f>
        <v>0</v>
      </c>
    </row>
    <row r="181" spans="1:12">
      <c r="B181" s="372">
        <v>1</v>
      </c>
      <c r="C181" s="372" t="s">
        <v>360</v>
      </c>
      <c r="D181" s="374" t="s">
        <v>1552</v>
      </c>
    </row>
    <row r="182" spans="1:12">
      <c r="A182" s="367">
        <v>46</v>
      </c>
      <c r="B182" s="368" t="s">
        <v>1553</v>
      </c>
      <c r="C182" s="367"/>
      <c r="D182" s="369"/>
      <c r="E182" s="367" t="s">
        <v>360</v>
      </c>
      <c r="F182" s="367">
        <v>1</v>
      </c>
      <c r="G182" s="370"/>
      <c r="H182" s="371">
        <f>$F182*$G182</f>
        <v>0</v>
      </c>
      <c r="I182" s="370"/>
      <c r="J182" s="371">
        <f>$F182*$I182</f>
        <v>0</v>
      </c>
      <c r="K182" s="370">
        <f>$G182+$I182</f>
        <v>0</v>
      </c>
      <c r="L182" s="371">
        <f>$H182+$J182</f>
        <v>0</v>
      </c>
    </row>
    <row r="183" spans="1:12">
      <c r="D183" s="374" t="s">
        <v>1549</v>
      </c>
    </row>
    <row r="184" spans="1:12">
      <c r="D184" s="374" t="s">
        <v>1554</v>
      </c>
    </row>
    <row r="185" spans="1:12">
      <c r="D185" s="374" t="s">
        <v>1555</v>
      </c>
    </row>
    <row r="186" spans="1:12">
      <c r="D186" s="374" t="s">
        <v>1556</v>
      </c>
    </row>
    <row r="187" spans="1:12">
      <c r="D187" s="374" t="s">
        <v>1557</v>
      </c>
    </row>
    <row r="188" spans="1:12">
      <c r="A188" s="367">
        <v>47</v>
      </c>
      <c r="B188" s="368" t="s">
        <v>1558</v>
      </c>
      <c r="C188" s="367"/>
      <c r="D188" s="369"/>
      <c r="E188" s="367" t="s">
        <v>360</v>
      </c>
      <c r="F188" s="367">
        <v>1</v>
      </c>
      <c r="G188" s="370"/>
      <c r="H188" s="371">
        <f>$F188*$G188</f>
        <v>0</v>
      </c>
      <c r="I188" s="370"/>
      <c r="J188" s="371">
        <f>$F188*$I188</f>
        <v>0</v>
      </c>
      <c r="K188" s="370">
        <f>$G188+$I188</f>
        <v>0</v>
      </c>
      <c r="L188" s="371">
        <f>$H188+$J188</f>
        <v>0</v>
      </c>
    </row>
    <row r="189" spans="1:12">
      <c r="D189" s="374" t="s">
        <v>1549</v>
      </c>
    </row>
    <row r="190" spans="1:12" ht="13.5" thickBot="1">
      <c r="D190" s="374" t="s">
        <v>1559</v>
      </c>
    </row>
    <row r="191" spans="1:12" ht="15">
      <c r="A191" s="363"/>
      <c r="B191" s="364" t="s">
        <v>1560</v>
      </c>
      <c r="C191" s="363"/>
      <c r="D191" s="365"/>
      <c r="E191" s="363"/>
      <c r="F191" s="363"/>
      <c r="G191" s="366"/>
      <c r="H191" s="366">
        <f>SUM(H192:H248)</f>
        <v>0</v>
      </c>
      <c r="I191" s="366"/>
      <c r="J191" s="366">
        <f>SUM(J192:J248)</f>
        <v>0</v>
      </c>
      <c r="K191" s="366"/>
      <c r="L191" s="366">
        <f>SUM(L192:L248)</f>
        <v>0</v>
      </c>
    </row>
    <row r="192" spans="1:12">
      <c r="A192" s="367">
        <v>48</v>
      </c>
      <c r="B192" s="368" t="s">
        <v>1561</v>
      </c>
      <c r="C192" s="367"/>
      <c r="D192" s="369"/>
      <c r="E192" s="367" t="s">
        <v>162</v>
      </c>
      <c r="F192" s="367">
        <v>30</v>
      </c>
      <c r="G192" s="370"/>
      <c r="H192" s="371">
        <f>$F192*$G192</f>
        <v>0</v>
      </c>
      <c r="I192" s="370"/>
      <c r="J192" s="371">
        <f>$F192*$I192</f>
        <v>0</v>
      </c>
      <c r="K192" s="370">
        <f>$G192+$I192</f>
        <v>0</v>
      </c>
      <c r="L192" s="371">
        <f>$H192+$J192</f>
        <v>0</v>
      </c>
    </row>
    <row r="193" spans="1:12">
      <c r="A193" s="376"/>
      <c r="B193" s="377"/>
      <c r="C193" s="376"/>
      <c r="D193" s="378" t="s">
        <v>1562</v>
      </c>
      <c r="E193" s="376"/>
      <c r="F193" s="376"/>
      <c r="G193" s="379"/>
      <c r="H193" s="380"/>
      <c r="I193" s="379"/>
      <c r="J193" s="380"/>
      <c r="K193" s="379"/>
      <c r="L193" s="380"/>
    </row>
    <row r="194" spans="1:12">
      <c r="A194" s="367">
        <v>49</v>
      </c>
      <c r="B194" s="368" t="s">
        <v>1565</v>
      </c>
      <c r="C194" s="367"/>
      <c r="D194" s="369"/>
      <c r="E194" s="367" t="s">
        <v>162</v>
      </c>
      <c r="F194" s="367">
        <v>1010</v>
      </c>
      <c r="G194" s="370"/>
      <c r="H194" s="371">
        <f>$F194*$G194</f>
        <v>0</v>
      </c>
      <c r="I194" s="370"/>
      <c r="J194" s="371">
        <f>$F194*$I194</f>
        <v>0</v>
      </c>
      <c r="K194" s="370">
        <f>$G194+$I194</f>
        <v>0</v>
      </c>
      <c r="L194" s="371">
        <f>$H194+$J194</f>
        <v>0</v>
      </c>
    </row>
    <row r="195" spans="1:12">
      <c r="A195" s="376"/>
      <c r="B195" s="377"/>
      <c r="C195" s="376"/>
      <c r="D195" s="378" t="s">
        <v>1562</v>
      </c>
      <c r="E195" s="376"/>
      <c r="F195" s="376"/>
      <c r="G195" s="379"/>
      <c r="H195" s="380"/>
      <c r="I195" s="379"/>
      <c r="J195" s="380"/>
      <c r="K195" s="379"/>
      <c r="L195" s="380"/>
    </row>
    <row r="196" spans="1:12">
      <c r="A196" s="367">
        <v>50</v>
      </c>
      <c r="B196" s="368" t="s">
        <v>1716</v>
      </c>
      <c r="C196" s="367"/>
      <c r="D196" s="369"/>
      <c r="E196" s="367" t="s">
        <v>162</v>
      </c>
      <c r="F196" s="367">
        <v>20</v>
      </c>
      <c r="G196" s="370"/>
      <c r="H196" s="371">
        <f>$F196*$G196</f>
        <v>0</v>
      </c>
      <c r="I196" s="370"/>
      <c r="J196" s="371">
        <f>$F196*$I196</f>
        <v>0</v>
      </c>
      <c r="K196" s="370">
        <f>$G196+$I196</f>
        <v>0</v>
      </c>
      <c r="L196" s="371">
        <f>$H196+$J196</f>
        <v>0</v>
      </c>
    </row>
    <row r="197" spans="1:12">
      <c r="A197" s="376"/>
      <c r="B197" s="377"/>
      <c r="C197" s="376"/>
      <c r="D197" s="378" t="s">
        <v>1562</v>
      </c>
      <c r="E197" s="376"/>
      <c r="F197" s="376"/>
      <c r="G197" s="379"/>
      <c r="H197" s="380"/>
      <c r="I197" s="379"/>
      <c r="J197" s="380"/>
      <c r="K197" s="379"/>
      <c r="L197" s="380"/>
    </row>
    <row r="198" spans="1:12">
      <c r="A198" s="367">
        <v>51</v>
      </c>
      <c r="B198" s="368" t="s">
        <v>1717</v>
      </c>
      <c r="C198" s="367"/>
      <c r="D198" s="369"/>
      <c r="E198" s="367" t="s">
        <v>162</v>
      </c>
      <c r="F198" s="367">
        <v>250</v>
      </c>
      <c r="G198" s="370"/>
      <c r="H198" s="371">
        <f>$F198*$G198</f>
        <v>0</v>
      </c>
      <c r="I198" s="370"/>
      <c r="J198" s="371">
        <f>$F198*$I198</f>
        <v>0</v>
      </c>
      <c r="K198" s="370">
        <f>$G198+$I198</f>
        <v>0</v>
      </c>
      <c r="L198" s="371">
        <f>$H198+$J198</f>
        <v>0</v>
      </c>
    </row>
    <row r="199" spans="1:12">
      <c r="A199" s="376"/>
      <c r="B199" s="377"/>
      <c r="C199" s="376"/>
      <c r="D199" s="378" t="s">
        <v>1562</v>
      </c>
      <c r="E199" s="376"/>
      <c r="F199" s="376"/>
      <c r="G199" s="379"/>
      <c r="H199" s="380"/>
      <c r="I199" s="379"/>
      <c r="J199" s="380"/>
      <c r="K199" s="379"/>
      <c r="L199" s="380"/>
    </row>
    <row r="200" spans="1:12">
      <c r="A200" s="367">
        <v>52</v>
      </c>
      <c r="B200" s="368" t="s">
        <v>1718</v>
      </c>
      <c r="C200" s="367"/>
      <c r="D200" s="369"/>
      <c r="E200" s="367" t="s">
        <v>162</v>
      </c>
      <c r="F200" s="367">
        <v>240</v>
      </c>
      <c r="G200" s="370"/>
      <c r="H200" s="371">
        <f>$F200*$G200</f>
        <v>0</v>
      </c>
      <c r="I200" s="370"/>
      <c r="J200" s="371">
        <f>$F200*$I200</f>
        <v>0</v>
      </c>
      <c r="K200" s="370">
        <f>$G200+$I200</f>
        <v>0</v>
      </c>
      <c r="L200" s="371">
        <f>$H200+$J200</f>
        <v>0</v>
      </c>
    </row>
    <row r="201" spans="1:12">
      <c r="A201" s="376"/>
      <c r="B201" s="377"/>
      <c r="C201" s="376"/>
      <c r="D201" s="378" t="s">
        <v>1562</v>
      </c>
      <c r="E201" s="376"/>
      <c r="F201" s="376"/>
      <c r="G201" s="379"/>
      <c r="H201" s="380"/>
      <c r="I201" s="379"/>
      <c r="J201" s="380"/>
      <c r="K201" s="379"/>
      <c r="L201" s="380"/>
    </row>
    <row r="202" spans="1:12">
      <c r="A202" s="367">
        <v>53</v>
      </c>
      <c r="B202" s="368" t="s">
        <v>1719</v>
      </c>
      <c r="C202" s="367"/>
      <c r="D202" s="369"/>
      <c r="E202" s="367" t="s">
        <v>162</v>
      </c>
      <c r="F202" s="367">
        <v>170</v>
      </c>
      <c r="G202" s="370"/>
      <c r="H202" s="371">
        <f>$F202*$G202</f>
        <v>0</v>
      </c>
      <c r="I202" s="370"/>
      <c r="J202" s="371">
        <f>$F202*$I202</f>
        <v>0</v>
      </c>
      <c r="K202" s="370">
        <f>$G202+$I202</f>
        <v>0</v>
      </c>
      <c r="L202" s="371">
        <f>$H202+$J202</f>
        <v>0</v>
      </c>
    </row>
    <row r="203" spans="1:12">
      <c r="A203" s="376"/>
      <c r="B203" s="377"/>
      <c r="C203" s="376"/>
      <c r="D203" s="378" t="s">
        <v>1562</v>
      </c>
      <c r="E203" s="376"/>
      <c r="F203" s="376"/>
      <c r="G203" s="379"/>
      <c r="H203" s="380"/>
      <c r="I203" s="379"/>
      <c r="J203" s="380"/>
      <c r="K203" s="379"/>
      <c r="L203" s="380"/>
    </row>
    <row r="204" spans="1:12">
      <c r="A204" s="367">
        <v>54</v>
      </c>
      <c r="B204" s="368" t="s">
        <v>1568</v>
      </c>
      <c r="C204" s="367"/>
      <c r="D204" s="369"/>
      <c r="E204" s="367" t="s">
        <v>162</v>
      </c>
      <c r="F204" s="367">
        <v>370</v>
      </c>
      <c r="G204" s="370"/>
      <c r="H204" s="371">
        <f>$F204*$G204</f>
        <v>0</v>
      </c>
      <c r="I204" s="370"/>
      <c r="J204" s="371">
        <f>$F204*$I204</f>
        <v>0</v>
      </c>
      <c r="K204" s="370">
        <f>$G204+$I204</f>
        <v>0</v>
      </c>
      <c r="L204" s="371">
        <f>$H204+$J204</f>
        <v>0</v>
      </c>
    </row>
    <row r="205" spans="1:12">
      <c r="A205" s="376"/>
      <c r="B205" s="377"/>
      <c r="C205" s="376"/>
      <c r="D205" s="378" t="s">
        <v>1562</v>
      </c>
      <c r="E205" s="376"/>
      <c r="F205" s="376"/>
      <c r="G205" s="379"/>
      <c r="H205" s="380"/>
      <c r="I205" s="379"/>
      <c r="J205" s="380"/>
      <c r="K205" s="379"/>
      <c r="L205" s="380"/>
    </row>
    <row r="206" spans="1:12">
      <c r="A206" s="367">
        <v>55</v>
      </c>
      <c r="B206" s="368" t="s">
        <v>1720</v>
      </c>
      <c r="C206" s="367"/>
      <c r="D206" s="369"/>
      <c r="E206" s="367" t="s">
        <v>162</v>
      </c>
      <c r="F206" s="367">
        <v>500</v>
      </c>
      <c r="G206" s="370"/>
      <c r="H206" s="371">
        <f>$F206*$G206</f>
        <v>0</v>
      </c>
      <c r="I206" s="370"/>
      <c r="J206" s="371">
        <f>$F206*$I206</f>
        <v>0</v>
      </c>
      <c r="K206" s="370">
        <f>$G206+$I206</f>
        <v>0</v>
      </c>
      <c r="L206" s="371">
        <f>$H206+$J206</f>
        <v>0</v>
      </c>
    </row>
    <row r="207" spans="1:12">
      <c r="A207" s="376"/>
      <c r="B207" s="377"/>
      <c r="C207" s="376"/>
      <c r="D207" s="378" t="s">
        <v>1562</v>
      </c>
      <c r="E207" s="376"/>
      <c r="F207" s="376"/>
      <c r="G207" s="379"/>
      <c r="H207" s="380"/>
      <c r="I207" s="379"/>
      <c r="J207" s="380"/>
      <c r="K207" s="379"/>
      <c r="L207" s="380"/>
    </row>
    <row r="208" spans="1:12">
      <c r="A208" s="367">
        <v>56</v>
      </c>
      <c r="B208" s="368" t="s">
        <v>1721</v>
      </c>
      <c r="C208" s="367"/>
      <c r="D208" s="369"/>
      <c r="E208" s="367" t="s">
        <v>162</v>
      </c>
      <c r="F208" s="367">
        <v>1130</v>
      </c>
      <c r="G208" s="370"/>
      <c r="H208" s="371">
        <f>$F208*$G208</f>
        <v>0</v>
      </c>
      <c r="I208" s="370"/>
      <c r="J208" s="371">
        <f>$F208*$I208</f>
        <v>0</v>
      </c>
      <c r="K208" s="370">
        <f>$G208+$I208</f>
        <v>0</v>
      </c>
      <c r="L208" s="371">
        <f>$H208+$J208</f>
        <v>0</v>
      </c>
    </row>
    <row r="209" spans="1:12">
      <c r="A209" s="376"/>
      <c r="B209" s="377"/>
      <c r="C209" s="376"/>
      <c r="D209" s="378" t="s">
        <v>1562</v>
      </c>
      <c r="E209" s="376"/>
      <c r="F209" s="376"/>
      <c r="G209" s="379"/>
      <c r="H209" s="380"/>
      <c r="I209" s="379"/>
      <c r="J209" s="380"/>
      <c r="K209" s="379"/>
      <c r="L209" s="380"/>
    </row>
    <row r="210" spans="1:12">
      <c r="A210" s="367">
        <v>57</v>
      </c>
      <c r="B210" s="368" t="s">
        <v>1569</v>
      </c>
      <c r="C210" s="367"/>
      <c r="D210" s="369"/>
      <c r="E210" s="367" t="s">
        <v>162</v>
      </c>
      <c r="F210" s="367">
        <v>270</v>
      </c>
      <c r="G210" s="370"/>
      <c r="H210" s="371">
        <f>$F210*$G210</f>
        <v>0</v>
      </c>
      <c r="I210" s="370"/>
      <c r="J210" s="371">
        <f>$F210*$I210</f>
        <v>0</v>
      </c>
      <c r="K210" s="370">
        <f>$G210+$I210</f>
        <v>0</v>
      </c>
      <c r="L210" s="371">
        <f>$H210+$J210</f>
        <v>0</v>
      </c>
    </row>
    <row r="211" spans="1:12">
      <c r="A211" s="376"/>
      <c r="B211" s="377"/>
      <c r="C211" s="376"/>
      <c r="D211" s="378" t="s">
        <v>1562</v>
      </c>
      <c r="E211" s="376"/>
      <c r="F211" s="376"/>
      <c r="G211" s="379"/>
      <c r="H211" s="380"/>
      <c r="I211" s="379"/>
      <c r="J211" s="380"/>
      <c r="K211" s="379"/>
      <c r="L211" s="380"/>
    </row>
    <row r="212" spans="1:12">
      <c r="A212" s="367">
        <v>58</v>
      </c>
      <c r="B212" s="368" t="s">
        <v>1722</v>
      </c>
      <c r="C212" s="367"/>
      <c r="D212" s="369"/>
      <c r="E212" s="367" t="s">
        <v>162</v>
      </c>
      <c r="F212" s="367">
        <v>10</v>
      </c>
      <c r="G212" s="370"/>
      <c r="H212" s="371">
        <f>$F212*$G212</f>
        <v>0</v>
      </c>
      <c r="I212" s="370"/>
      <c r="J212" s="371">
        <f>$F212*$I212</f>
        <v>0</v>
      </c>
      <c r="K212" s="370">
        <f>$G212+$I212</f>
        <v>0</v>
      </c>
      <c r="L212" s="371">
        <f>$H212+$J212</f>
        <v>0</v>
      </c>
    </row>
    <row r="213" spans="1:12">
      <c r="A213" s="376"/>
      <c r="B213" s="377"/>
      <c r="C213" s="376"/>
      <c r="D213" s="378" t="s">
        <v>1562</v>
      </c>
      <c r="E213" s="376"/>
      <c r="F213" s="376"/>
      <c r="G213" s="379"/>
      <c r="H213" s="380"/>
      <c r="I213" s="379"/>
      <c r="J213" s="380"/>
      <c r="K213" s="379"/>
      <c r="L213" s="380"/>
    </row>
    <row r="214" spans="1:12">
      <c r="A214" s="367">
        <v>59</v>
      </c>
      <c r="B214" s="368" t="s">
        <v>1570</v>
      </c>
      <c r="C214" s="367"/>
      <c r="D214" s="369"/>
      <c r="E214" s="367" t="s">
        <v>162</v>
      </c>
      <c r="F214" s="367">
        <v>295</v>
      </c>
      <c r="G214" s="370"/>
      <c r="H214" s="371">
        <f>$F214*$G214</f>
        <v>0</v>
      </c>
      <c r="I214" s="370"/>
      <c r="J214" s="371">
        <f>$F214*$I214</f>
        <v>0</v>
      </c>
      <c r="K214" s="370">
        <f>$G214+$I214</f>
        <v>0</v>
      </c>
      <c r="L214" s="371">
        <f>$H214+$J214</f>
        <v>0</v>
      </c>
    </row>
    <row r="215" spans="1:12">
      <c r="A215" s="376"/>
      <c r="B215" s="377"/>
      <c r="C215" s="376"/>
      <c r="D215" s="378" t="s">
        <v>1562</v>
      </c>
      <c r="E215" s="376"/>
      <c r="F215" s="376"/>
      <c r="G215" s="379"/>
      <c r="H215" s="380"/>
      <c r="I215" s="379"/>
      <c r="J215" s="380"/>
      <c r="K215" s="379"/>
      <c r="L215" s="380"/>
    </row>
    <row r="216" spans="1:12">
      <c r="A216" s="367">
        <v>60</v>
      </c>
      <c r="B216" s="368" t="s">
        <v>1723</v>
      </c>
      <c r="C216" s="367"/>
      <c r="D216" s="369"/>
      <c r="E216" s="367" t="s">
        <v>162</v>
      </c>
      <c r="F216" s="367">
        <v>840</v>
      </c>
      <c r="G216" s="370"/>
      <c r="H216" s="371">
        <f>$F216*$G216</f>
        <v>0</v>
      </c>
      <c r="I216" s="370"/>
      <c r="J216" s="371">
        <f>$F216*$I216</f>
        <v>0</v>
      </c>
      <c r="K216" s="370">
        <f>$G216+$I216</f>
        <v>0</v>
      </c>
      <c r="L216" s="371">
        <f>$H216+$J216</f>
        <v>0</v>
      </c>
    </row>
    <row r="217" spans="1:12">
      <c r="A217" s="376"/>
      <c r="B217" s="377"/>
      <c r="C217" s="376"/>
      <c r="D217" s="378" t="s">
        <v>1562</v>
      </c>
      <c r="E217" s="376"/>
      <c r="F217" s="376"/>
      <c r="G217" s="379"/>
      <c r="H217" s="380"/>
      <c r="I217" s="379"/>
      <c r="J217" s="380"/>
      <c r="K217" s="379"/>
      <c r="L217" s="380"/>
    </row>
    <row r="218" spans="1:12">
      <c r="A218" s="367">
        <v>61</v>
      </c>
      <c r="B218" s="368" t="s">
        <v>1724</v>
      </c>
      <c r="C218" s="367"/>
      <c r="D218" s="369"/>
      <c r="E218" s="367" t="s">
        <v>162</v>
      </c>
      <c r="F218" s="367">
        <v>1335</v>
      </c>
      <c r="G218" s="370"/>
      <c r="H218" s="371">
        <f>$F218*$G218</f>
        <v>0</v>
      </c>
      <c r="I218" s="370"/>
      <c r="J218" s="371">
        <f>$F218*$I218</f>
        <v>0</v>
      </c>
      <c r="K218" s="370">
        <f>$G218+$I218</f>
        <v>0</v>
      </c>
      <c r="L218" s="371">
        <f>$H218+$J218</f>
        <v>0</v>
      </c>
    </row>
    <row r="219" spans="1:12">
      <c r="A219" s="376"/>
      <c r="B219" s="377"/>
      <c r="C219" s="376"/>
      <c r="D219" s="378" t="s">
        <v>1562</v>
      </c>
      <c r="E219" s="376"/>
      <c r="F219" s="376"/>
      <c r="G219" s="379"/>
      <c r="H219" s="380"/>
      <c r="I219" s="379"/>
      <c r="J219" s="380"/>
      <c r="K219" s="379"/>
      <c r="L219" s="380"/>
    </row>
    <row r="220" spans="1:12">
      <c r="A220" s="367">
        <v>62</v>
      </c>
      <c r="B220" s="368" t="s">
        <v>1572</v>
      </c>
      <c r="C220" s="367"/>
      <c r="D220" s="369"/>
      <c r="E220" s="367" t="s">
        <v>162</v>
      </c>
      <c r="F220" s="367">
        <v>350</v>
      </c>
      <c r="G220" s="370"/>
      <c r="H220" s="371">
        <f>$F220*$G220</f>
        <v>0</v>
      </c>
      <c r="I220" s="370"/>
      <c r="J220" s="371">
        <f>$F220*$I220</f>
        <v>0</v>
      </c>
      <c r="K220" s="370">
        <f>$G220+$I220</f>
        <v>0</v>
      </c>
      <c r="L220" s="371">
        <f>$H220+$J220</f>
        <v>0</v>
      </c>
    </row>
    <row r="221" spans="1:12">
      <c r="A221" s="376"/>
      <c r="B221" s="377"/>
      <c r="C221" s="376"/>
      <c r="D221" s="378" t="s">
        <v>1562</v>
      </c>
      <c r="E221" s="376"/>
      <c r="F221" s="376"/>
      <c r="G221" s="379"/>
      <c r="H221" s="380"/>
      <c r="I221" s="379"/>
      <c r="J221" s="380"/>
      <c r="K221" s="379"/>
      <c r="L221" s="380"/>
    </row>
    <row r="222" spans="1:12">
      <c r="A222" s="367">
        <v>63</v>
      </c>
      <c r="B222" s="368" t="s">
        <v>1725</v>
      </c>
      <c r="C222" s="367"/>
      <c r="D222" s="369"/>
      <c r="E222" s="367" t="s">
        <v>162</v>
      </c>
      <c r="F222" s="367">
        <v>160</v>
      </c>
      <c r="G222" s="370"/>
      <c r="H222" s="371">
        <f>$F222*$G222</f>
        <v>0</v>
      </c>
      <c r="I222" s="370"/>
      <c r="J222" s="371">
        <f>$F222*$I222</f>
        <v>0</v>
      </c>
      <c r="K222" s="370">
        <f>$G222+$I222</f>
        <v>0</v>
      </c>
      <c r="L222" s="371">
        <f>$H222+$J222</f>
        <v>0</v>
      </c>
    </row>
    <row r="223" spans="1:12">
      <c r="A223" s="376"/>
      <c r="B223" s="377"/>
      <c r="C223" s="376"/>
      <c r="D223" s="378" t="s">
        <v>1562</v>
      </c>
      <c r="E223" s="376"/>
      <c r="F223" s="376"/>
      <c r="G223" s="379"/>
      <c r="H223" s="380"/>
      <c r="I223" s="379"/>
      <c r="J223" s="380"/>
      <c r="K223" s="379"/>
      <c r="L223" s="380"/>
    </row>
    <row r="224" spans="1:12">
      <c r="A224" s="367">
        <v>64</v>
      </c>
      <c r="B224" s="368" t="s">
        <v>1726</v>
      </c>
      <c r="C224" s="367"/>
      <c r="D224" s="369"/>
      <c r="E224" s="367" t="s">
        <v>162</v>
      </c>
      <c r="F224" s="367">
        <v>80</v>
      </c>
      <c r="G224" s="370"/>
      <c r="H224" s="371">
        <f>$F224*$G224</f>
        <v>0</v>
      </c>
      <c r="I224" s="370"/>
      <c r="J224" s="371">
        <f>$F224*$I224</f>
        <v>0</v>
      </c>
      <c r="K224" s="370">
        <f>$G224+$I224</f>
        <v>0</v>
      </c>
      <c r="L224" s="371">
        <f>$H224+$J224</f>
        <v>0</v>
      </c>
    </row>
    <row r="225" spans="1:12">
      <c r="A225" s="376"/>
      <c r="B225" s="377"/>
      <c r="C225" s="376"/>
      <c r="D225" s="378" t="s">
        <v>1562</v>
      </c>
      <c r="E225" s="376"/>
      <c r="F225" s="376"/>
      <c r="G225" s="379"/>
      <c r="H225" s="380"/>
      <c r="I225" s="379"/>
      <c r="J225" s="380"/>
      <c r="K225" s="379"/>
      <c r="L225" s="380"/>
    </row>
    <row r="226" spans="1:12">
      <c r="A226" s="367">
        <v>65</v>
      </c>
      <c r="B226" s="368" t="s">
        <v>1727</v>
      </c>
      <c r="C226" s="367"/>
      <c r="D226" s="369"/>
      <c r="E226" s="367" t="s">
        <v>162</v>
      </c>
      <c r="F226" s="367">
        <v>80</v>
      </c>
      <c r="G226" s="370"/>
      <c r="H226" s="371">
        <f>$F226*$G226</f>
        <v>0</v>
      </c>
      <c r="I226" s="370"/>
      <c r="J226" s="371">
        <f>$F226*$I226</f>
        <v>0</v>
      </c>
      <c r="K226" s="370">
        <f>$G226+$I226</f>
        <v>0</v>
      </c>
      <c r="L226" s="371">
        <f>$H226+$J226</f>
        <v>0</v>
      </c>
    </row>
    <row r="227" spans="1:12">
      <c r="A227" s="376"/>
      <c r="B227" s="377"/>
      <c r="C227" s="376"/>
      <c r="D227" s="378" t="s">
        <v>1562</v>
      </c>
      <c r="E227" s="376"/>
      <c r="F227" s="376"/>
      <c r="G227" s="379"/>
      <c r="H227" s="380"/>
      <c r="I227" s="379"/>
      <c r="J227" s="380"/>
      <c r="K227" s="379"/>
      <c r="L227" s="380"/>
    </row>
    <row r="228" spans="1:12">
      <c r="A228" s="367">
        <v>66</v>
      </c>
      <c r="B228" s="368" t="s">
        <v>1728</v>
      </c>
      <c r="C228" s="367"/>
      <c r="D228" s="369"/>
      <c r="E228" s="367" t="s">
        <v>162</v>
      </c>
      <c r="F228" s="367">
        <v>10</v>
      </c>
      <c r="G228" s="370"/>
      <c r="H228" s="371">
        <f>$F228*$G228</f>
        <v>0</v>
      </c>
      <c r="I228" s="370"/>
      <c r="J228" s="371">
        <f>$F228*$I228</f>
        <v>0</v>
      </c>
      <c r="K228" s="370">
        <f>$G228+$I228</f>
        <v>0</v>
      </c>
      <c r="L228" s="371">
        <f>$H228+$J228</f>
        <v>0</v>
      </c>
    </row>
    <row r="229" spans="1:12">
      <c r="A229" s="376"/>
      <c r="B229" s="377"/>
      <c r="C229" s="376"/>
      <c r="D229" s="378" t="s">
        <v>1562</v>
      </c>
      <c r="E229" s="376"/>
      <c r="F229" s="376"/>
      <c r="G229" s="379"/>
      <c r="H229" s="380"/>
      <c r="I229" s="379"/>
      <c r="J229" s="380"/>
      <c r="K229" s="379"/>
      <c r="L229" s="380"/>
    </row>
    <row r="230" spans="1:12">
      <c r="A230" s="367">
        <v>67</v>
      </c>
      <c r="B230" s="368" t="s">
        <v>1574</v>
      </c>
      <c r="C230" s="367"/>
      <c r="D230" s="369"/>
      <c r="E230" s="367" t="s">
        <v>162</v>
      </c>
      <c r="F230" s="367">
        <v>300</v>
      </c>
      <c r="G230" s="370"/>
      <c r="H230" s="371">
        <f>$F230*$G230</f>
        <v>0</v>
      </c>
      <c r="I230" s="370"/>
      <c r="J230" s="371">
        <f>$F230*$I230</f>
        <v>0</v>
      </c>
      <c r="K230" s="370">
        <f>$G230+$I230</f>
        <v>0</v>
      </c>
      <c r="L230" s="371">
        <f>$H230+$J230</f>
        <v>0</v>
      </c>
    </row>
    <row r="231" spans="1:12">
      <c r="A231" s="376"/>
      <c r="B231" s="377"/>
      <c r="C231" s="376"/>
      <c r="D231" s="378" t="s">
        <v>1562</v>
      </c>
      <c r="E231" s="376"/>
      <c r="F231" s="376"/>
      <c r="G231" s="379"/>
      <c r="H231" s="380"/>
      <c r="I231" s="379"/>
      <c r="J231" s="380"/>
      <c r="K231" s="379"/>
      <c r="L231" s="380"/>
    </row>
    <row r="232" spans="1:12">
      <c r="A232" s="367">
        <v>68</v>
      </c>
      <c r="B232" s="368" t="s">
        <v>1575</v>
      </c>
      <c r="C232" s="367"/>
      <c r="D232" s="369"/>
      <c r="E232" s="367" t="s">
        <v>162</v>
      </c>
      <c r="F232" s="367">
        <v>10</v>
      </c>
      <c r="G232" s="370"/>
      <c r="H232" s="371">
        <f>$F232*$G232</f>
        <v>0</v>
      </c>
      <c r="I232" s="370"/>
      <c r="J232" s="371">
        <f>$F232*$I232</f>
        <v>0</v>
      </c>
      <c r="K232" s="370">
        <f>$G232+$I232</f>
        <v>0</v>
      </c>
      <c r="L232" s="371">
        <f>$H232+$J232</f>
        <v>0</v>
      </c>
    </row>
    <row r="233" spans="1:12">
      <c r="A233" s="376"/>
      <c r="B233" s="377"/>
      <c r="C233" s="376"/>
      <c r="D233" s="378" t="s">
        <v>1562</v>
      </c>
      <c r="E233" s="376"/>
      <c r="F233" s="376"/>
      <c r="G233" s="379"/>
      <c r="H233" s="380"/>
      <c r="I233" s="379"/>
      <c r="J233" s="380"/>
      <c r="K233" s="379"/>
      <c r="L233" s="380"/>
    </row>
    <row r="234" spans="1:12">
      <c r="A234" s="367">
        <v>69</v>
      </c>
      <c r="B234" s="368" t="s">
        <v>1577</v>
      </c>
      <c r="C234" s="367"/>
      <c r="D234" s="369"/>
      <c r="E234" s="367" t="s">
        <v>162</v>
      </c>
      <c r="F234" s="367">
        <v>110</v>
      </c>
      <c r="G234" s="370"/>
      <c r="H234" s="371">
        <f>$F234*$G234</f>
        <v>0</v>
      </c>
      <c r="I234" s="370"/>
      <c r="J234" s="371">
        <f>$F234*$I234</f>
        <v>0</v>
      </c>
      <c r="K234" s="370">
        <f>$G234+$I234</f>
        <v>0</v>
      </c>
      <c r="L234" s="371">
        <f>$H234+$J234</f>
        <v>0</v>
      </c>
    </row>
    <row r="235" spans="1:12">
      <c r="A235" s="376"/>
      <c r="B235" s="377"/>
      <c r="C235" s="376"/>
      <c r="D235" s="378" t="s">
        <v>1562</v>
      </c>
      <c r="E235" s="376"/>
      <c r="F235" s="376"/>
      <c r="G235" s="379"/>
      <c r="H235" s="380"/>
      <c r="I235" s="379"/>
      <c r="J235" s="380"/>
      <c r="K235" s="379"/>
      <c r="L235" s="380"/>
    </row>
    <row r="236" spans="1:12">
      <c r="A236" s="367">
        <v>70</v>
      </c>
      <c r="B236" s="368" t="s">
        <v>1578</v>
      </c>
      <c r="C236" s="367"/>
      <c r="D236" s="369"/>
      <c r="E236" s="367" t="s">
        <v>360</v>
      </c>
      <c r="F236" s="367">
        <v>1</v>
      </c>
      <c r="G236" s="370"/>
      <c r="H236" s="371">
        <f>$F236*$G236</f>
        <v>0</v>
      </c>
      <c r="I236" s="370"/>
      <c r="J236" s="371">
        <f>$F236*$I236</f>
        <v>0</v>
      </c>
      <c r="K236" s="370">
        <f>$G236+$I236</f>
        <v>0</v>
      </c>
      <c r="L236" s="371">
        <f>$H236+$J236</f>
        <v>0</v>
      </c>
    </row>
    <row r="237" spans="1:12" ht="25.5">
      <c r="B237" s="373"/>
      <c r="D237" s="374" t="s">
        <v>1579</v>
      </c>
      <c r="H237" s="375"/>
      <c r="J237" s="375"/>
      <c r="L237" s="375"/>
    </row>
    <row r="238" spans="1:12">
      <c r="B238" s="372">
        <v>1</v>
      </c>
      <c r="C238" s="372" t="s">
        <v>360</v>
      </c>
      <c r="D238" s="374" t="s">
        <v>1580</v>
      </c>
    </row>
    <row r="239" spans="1:12">
      <c r="B239" s="372">
        <v>1</v>
      </c>
      <c r="C239" s="372" t="s">
        <v>360</v>
      </c>
      <c r="D239" s="374" t="s">
        <v>1581</v>
      </c>
    </row>
    <row r="240" spans="1:12">
      <c r="A240" s="367">
        <v>71</v>
      </c>
      <c r="B240" s="368" t="s">
        <v>1553</v>
      </c>
      <c r="C240" s="367"/>
      <c r="D240" s="369"/>
      <c r="E240" s="367" t="s">
        <v>360</v>
      </c>
      <c r="F240" s="367">
        <v>1</v>
      </c>
      <c r="G240" s="370"/>
      <c r="H240" s="371">
        <f>$F240*$G240</f>
        <v>0</v>
      </c>
      <c r="I240" s="370"/>
      <c r="J240" s="371">
        <f>$F240*$I240</f>
        <v>0</v>
      </c>
      <c r="K240" s="370">
        <f>$G240+$I240</f>
        <v>0</v>
      </c>
      <c r="L240" s="371">
        <f>$H240+$J240</f>
        <v>0</v>
      </c>
    </row>
    <row r="241" spans="1:12">
      <c r="D241" s="374" t="s">
        <v>1549</v>
      </c>
    </row>
    <row r="242" spans="1:12">
      <c r="D242" s="374" t="s">
        <v>1554</v>
      </c>
    </row>
    <row r="243" spans="1:12">
      <c r="D243" s="374" t="s">
        <v>1555</v>
      </c>
    </row>
    <row r="244" spans="1:12">
      <c r="D244" s="374" t="s">
        <v>1556</v>
      </c>
    </row>
    <row r="245" spans="1:12">
      <c r="D245" s="374" t="s">
        <v>1557</v>
      </c>
    </row>
    <row r="246" spans="1:12">
      <c r="A246" s="367">
        <v>72</v>
      </c>
      <c r="B246" s="368" t="s">
        <v>1582</v>
      </c>
      <c r="C246" s="367"/>
      <c r="D246" s="369"/>
      <c r="E246" s="367" t="s">
        <v>360</v>
      </c>
      <c r="F246" s="367">
        <v>1</v>
      </c>
      <c r="G246" s="370"/>
      <c r="H246" s="371">
        <f>$F246*$G246</f>
        <v>0</v>
      </c>
      <c r="I246" s="370"/>
      <c r="J246" s="371">
        <f>$F246*$I246</f>
        <v>0</v>
      </c>
      <c r="K246" s="370">
        <f>$G246+$I246</f>
        <v>0</v>
      </c>
      <c r="L246" s="371">
        <f>$H246+$J246</f>
        <v>0</v>
      </c>
    </row>
    <row r="247" spans="1:12">
      <c r="D247" s="374" t="s">
        <v>1549</v>
      </c>
    </row>
    <row r="248" spans="1:12" ht="13.5" thickBot="1">
      <c r="D248" s="374" t="s">
        <v>1559</v>
      </c>
    </row>
    <row r="249" spans="1:12" ht="15">
      <c r="A249" s="363"/>
      <c r="B249" s="364" t="s">
        <v>1729</v>
      </c>
      <c r="C249" s="363"/>
      <c r="D249" s="365"/>
      <c r="E249" s="363"/>
      <c r="F249" s="363"/>
      <c r="G249" s="366"/>
      <c r="H249" s="366">
        <f>SUM(H250:H284)</f>
        <v>0</v>
      </c>
      <c r="I249" s="366"/>
      <c r="J249" s="366">
        <f>SUM(J250:J284)</f>
        <v>0</v>
      </c>
      <c r="K249" s="366"/>
      <c r="L249" s="366">
        <f>SUM(L250:L284)</f>
        <v>0</v>
      </c>
    </row>
    <row r="250" spans="1:12">
      <c r="A250" s="367">
        <v>73</v>
      </c>
      <c r="B250" s="368" t="s">
        <v>1679</v>
      </c>
      <c r="C250" s="367"/>
      <c r="D250" s="369"/>
      <c r="E250" s="367" t="s">
        <v>1098</v>
      </c>
      <c r="F250" s="367">
        <v>1</v>
      </c>
      <c r="G250" s="370"/>
      <c r="H250" s="371">
        <f>$F250*$G250</f>
        <v>0</v>
      </c>
      <c r="I250" s="370"/>
      <c r="J250" s="371">
        <f>$F250*$I250</f>
        <v>0</v>
      </c>
      <c r="K250" s="370">
        <f>$G250+$I250</f>
        <v>0</v>
      </c>
      <c r="L250" s="371">
        <f>$H250+$J250</f>
        <v>0</v>
      </c>
    </row>
    <row r="251" spans="1:12">
      <c r="D251" s="374" t="s">
        <v>1730</v>
      </c>
    </row>
    <row r="252" spans="1:12">
      <c r="A252" s="367">
        <v>74</v>
      </c>
      <c r="B252" s="368" t="s">
        <v>1586</v>
      </c>
      <c r="C252" s="367"/>
      <c r="D252" s="369"/>
      <c r="E252" s="367" t="s">
        <v>1098</v>
      </c>
      <c r="F252" s="367">
        <v>2</v>
      </c>
      <c r="G252" s="370"/>
      <c r="H252" s="371">
        <f>$F252*$G252</f>
        <v>0</v>
      </c>
      <c r="I252" s="370"/>
      <c r="J252" s="371">
        <f>$F252*$I252</f>
        <v>0</v>
      </c>
      <c r="K252" s="370">
        <f>$G252+$I252</f>
        <v>0</v>
      </c>
      <c r="L252" s="371">
        <f>$H252+$J252</f>
        <v>0</v>
      </c>
    </row>
    <row r="253" spans="1:12">
      <c r="A253" s="376"/>
      <c r="B253" s="377"/>
      <c r="C253" s="376"/>
      <c r="D253" s="378" t="s">
        <v>1532</v>
      </c>
      <c r="E253" s="376"/>
      <c r="F253" s="376"/>
      <c r="G253" s="379"/>
      <c r="H253" s="380"/>
      <c r="I253" s="379"/>
      <c r="J253" s="380"/>
      <c r="K253" s="379"/>
      <c r="L253" s="380"/>
    </row>
    <row r="254" spans="1:12">
      <c r="A254" s="367">
        <v>75</v>
      </c>
      <c r="B254" s="368" t="s">
        <v>1686</v>
      </c>
      <c r="C254" s="367"/>
      <c r="D254" s="369"/>
      <c r="E254" s="367" t="s">
        <v>1098</v>
      </c>
      <c r="F254" s="367">
        <v>1</v>
      </c>
      <c r="G254" s="370"/>
      <c r="H254" s="371">
        <f>$F254*$G254</f>
        <v>0</v>
      </c>
      <c r="I254" s="370"/>
      <c r="J254" s="371">
        <f>$F254*$I254</f>
        <v>0</v>
      </c>
      <c r="K254" s="370">
        <f>$G254+$I254</f>
        <v>0</v>
      </c>
      <c r="L254" s="371">
        <f>$H254+$J254</f>
        <v>0</v>
      </c>
    </row>
    <row r="255" spans="1:12">
      <c r="A255" s="376"/>
      <c r="B255" s="377"/>
      <c r="C255" s="376"/>
      <c r="D255" s="378" t="s">
        <v>1532</v>
      </c>
      <c r="E255" s="376"/>
      <c r="F255" s="376"/>
      <c r="G255" s="379"/>
      <c r="H255" s="380"/>
      <c r="I255" s="379"/>
      <c r="J255" s="380"/>
      <c r="K255" s="379"/>
      <c r="L255" s="380"/>
    </row>
    <row r="256" spans="1:12">
      <c r="A256" s="367">
        <v>76</v>
      </c>
      <c r="B256" s="368" t="s">
        <v>1731</v>
      </c>
      <c r="C256" s="367"/>
      <c r="D256" s="369"/>
      <c r="E256" s="367" t="s">
        <v>360</v>
      </c>
      <c r="F256" s="367">
        <v>1</v>
      </c>
      <c r="G256" s="370"/>
      <c r="H256" s="371">
        <f>$F256*$G256</f>
        <v>0</v>
      </c>
      <c r="I256" s="370"/>
      <c r="J256" s="371">
        <f>$F256*$I256</f>
        <v>0</v>
      </c>
      <c r="K256" s="370">
        <f>$G256+$I256</f>
        <v>0</v>
      </c>
      <c r="L256" s="371">
        <f>$H256+$J256</f>
        <v>0</v>
      </c>
    </row>
    <row r="257" spans="1:12" ht="25.5">
      <c r="B257" s="372">
        <v>1</v>
      </c>
      <c r="C257" s="372" t="s">
        <v>1098</v>
      </c>
      <c r="D257" s="374" t="s">
        <v>1732</v>
      </c>
    </row>
    <row r="258" spans="1:12" ht="25.5">
      <c r="B258" s="372">
        <v>1</v>
      </c>
      <c r="C258" s="372" t="s">
        <v>1098</v>
      </c>
      <c r="D258" s="374" t="s">
        <v>1732</v>
      </c>
    </row>
    <row r="259" spans="1:12">
      <c r="B259" s="372">
        <v>6</v>
      </c>
      <c r="C259" s="372" t="s">
        <v>1098</v>
      </c>
      <c r="D259" s="374" t="s">
        <v>1733</v>
      </c>
    </row>
    <row r="260" spans="1:12">
      <c r="B260" s="372">
        <v>6</v>
      </c>
      <c r="C260" s="372" t="s">
        <v>1098</v>
      </c>
      <c r="D260" s="374" t="s">
        <v>1734</v>
      </c>
    </row>
    <row r="261" spans="1:12">
      <c r="B261" s="372">
        <v>6</v>
      </c>
      <c r="C261" s="372" t="s">
        <v>1098</v>
      </c>
      <c r="D261" s="374" t="s">
        <v>1735</v>
      </c>
    </row>
    <row r="262" spans="1:12">
      <c r="A262" s="367">
        <v>77</v>
      </c>
      <c r="B262" s="368" t="s">
        <v>1736</v>
      </c>
      <c r="C262" s="367"/>
      <c r="D262" s="369"/>
      <c r="E262" s="367" t="s">
        <v>360</v>
      </c>
      <c r="F262" s="367">
        <v>1</v>
      </c>
      <c r="G262" s="370"/>
      <c r="H262" s="371">
        <f>$F262*$G262</f>
        <v>0</v>
      </c>
      <c r="I262" s="370"/>
      <c r="J262" s="371">
        <f>$F262*$I262</f>
        <v>0</v>
      </c>
      <c r="K262" s="370">
        <f>$G262+$I262</f>
        <v>0</v>
      </c>
      <c r="L262" s="371">
        <f>$H262+$J262</f>
        <v>0</v>
      </c>
    </row>
    <row r="263" spans="1:12" ht="25.5">
      <c r="B263" s="372">
        <v>2</v>
      </c>
      <c r="C263" s="372" t="s">
        <v>1098</v>
      </c>
      <c r="D263" s="374" t="s">
        <v>1737</v>
      </c>
    </row>
    <row r="264" spans="1:12">
      <c r="B264" s="372">
        <v>3</v>
      </c>
      <c r="C264" s="372" t="s">
        <v>1098</v>
      </c>
      <c r="D264" s="374" t="s">
        <v>1738</v>
      </c>
    </row>
    <row r="265" spans="1:12">
      <c r="B265" s="372">
        <v>5</v>
      </c>
      <c r="C265" s="372" t="s">
        <v>1098</v>
      </c>
      <c r="D265" s="374" t="s">
        <v>1739</v>
      </c>
    </row>
    <row r="266" spans="1:12">
      <c r="A266" s="367">
        <v>78</v>
      </c>
      <c r="B266" s="368" t="s">
        <v>1740</v>
      </c>
      <c r="C266" s="367"/>
      <c r="D266" s="369"/>
      <c r="E266" s="367" t="s">
        <v>360</v>
      </c>
      <c r="F266" s="367">
        <v>1</v>
      </c>
      <c r="G266" s="370"/>
      <c r="H266" s="371">
        <f>$F266*$G266</f>
        <v>0</v>
      </c>
      <c r="I266" s="370"/>
      <c r="J266" s="371">
        <f>$F266*$I266</f>
        <v>0</v>
      </c>
      <c r="K266" s="370">
        <f>$G266+$I266</f>
        <v>0</v>
      </c>
      <c r="L266" s="371">
        <f>$H266+$J266</f>
        <v>0</v>
      </c>
    </row>
    <row r="267" spans="1:12">
      <c r="B267" s="372">
        <v>1</v>
      </c>
      <c r="C267" s="372" t="s">
        <v>162</v>
      </c>
      <c r="D267" s="374" t="s">
        <v>1741</v>
      </c>
    </row>
    <row r="268" spans="1:12">
      <c r="B268" s="372">
        <v>1</v>
      </c>
      <c r="C268" s="372" t="s">
        <v>162</v>
      </c>
      <c r="D268" s="374" t="s">
        <v>1742</v>
      </c>
    </row>
    <row r="269" spans="1:12">
      <c r="B269" s="372">
        <v>30</v>
      </c>
      <c r="C269" s="372" t="s">
        <v>162</v>
      </c>
      <c r="D269" s="374" t="s">
        <v>1743</v>
      </c>
    </row>
    <row r="270" spans="1:12">
      <c r="A270" s="367">
        <v>79</v>
      </c>
      <c r="B270" s="368" t="s">
        <v>1744</v>
      </c>
      <c r="C270" s="367"/>
      <c r="D270" s="369"/>
      <c r="E270" s="367" t="s">
        <v>360</v>
      </c>
      <c r="F270" s="367">
        <v>1</v>
      </c>
      <c r="G270" s="370"/>
      <c r="H270" s="371">
        <f>$F270*$G270</f>
        <v>0</v>
      </c>
      <c r="I270" s="370"/>
      <c r="J270" s="371">
        <f>$F270*$I270</f>
        <v>0</v>
      </c>
      <c r="K270" s="370">
        <f>$G270+$I270</f>
        <v>0</v>
      </c>
      <c r="L270" s="371">
        <f>$H270+$J270</f>
        <v>0</v>
      </c>
    </row>
    <row r="271" spans="1:12">
      <c r="B271" s="372">
        <v>1</v>
      </c>
      <c r="C271" s="372" t="s">
        <v>1098</v>
      </c>
      <c r="D271" s="374" t="s">
        <v>1745</v>
      </c>
    </row>
    <row r="272" spans="1:12">
      <c r="A272" s="367">
        <v>80</v>
      </c>
      <c r="B272" s="368" t="s">
        <v>1746</v>
      </c>
      <c r="C272" s="367"/>
      <c r="D272" s="369"/>
      <c r="E272" s="367" t="s">
        <v>360</v>
      </c>
      <c r="F272" s="367">
        <v>1</v>
      </c>
      <c r="G272" s="370"/>
      <c r="H272" s="371">
        <f>$F272*$G272</f>
        <v>0</v>
      </c>
      <c r="I272" s="370"/>
      <c r="J272" s="371">
        <f>$F272*$I272</f>
        <v>0</v>
      </c>
      <c r="K272" s="370">
        <f>$G272+$I272</f>
        <v>0</v>
      </c>
      <c r="L272" s="371">
        <f>$H272+$J272</f>
        <v>0</v>
      </c>
    </row>
    <row r="273" spans="1:12">
      <c r="B273" s="372">
        <v>1</v>
      </c>
      <c r="C273" s="372" t="s">
        <v>1098</v>
      </c>
      <c r="D273" s="374" t="s">
        <v>1747</v>
      </c>
    </row>
    <row r="274" spans="1:12">
      <c r="A274" s="367">
        <v>81</v>
      </c>
      <c r="B274" s="368" t="s">
        <v>1748</v>
      </c>
      <c r="C274" s="367"/>
      <c r="D274" s="369"/>
      <c r="E274" s="367" t="s">
        <v>360</v>
      </c>
      <c r="F274" s="367">
        <v>1</v>
      </c>
      <c r="G274" s="370"/>
      <c r="H274" s="371">
        <f>$F274*$G274</f>
        <v>0</v>
      </c>
      <c r="I274" s="370"/>
      <c r="J274" s="371">
        <f>$F274*$I274</f>
        <v>0</v>
      </c>
      <c r="K274" s="370">
        <f>$G274+$I274</f>
        <v>0</v>
      </c>
      <c r="L274" s="371">
        <f>$H274+$J274</f>
        <v>0</v>
      </c>
    </row>
    <row r="275" spans="1:12">
      <c r="B275" s="372">
        <v>1</v>
      </c>
      <c r="C275" s="372" t="s">
        <v>1098</v>
      </c>
      <c r="D275" s="374" t="s">
        <v>1749</v>
      </c>
    </row>
    <row r="276" spans="1:12">
      <c r="A276" s="367">
        <v>82</v>
      </c>
      <c r="B276" s="368" t="s">
        <v>1553</v>
      </c>
      <c r="C276" s="367"/>
      <c r="D276" s="369"/>
      <c r="E276" s="367" t="s">
        <v>360</v>
      </c>
      <c r="F276" s="367">
        <v>1</v>
      </c>
      <c r="G276" s="370"/>
      <c r="H276" s="371">
        <f>$F276*$G276</f>
        <v>0</v>
      </c>
      <c r="I276" s="370"/>
      <c r="J276" s="371">
        <f>$F276*$I276</f>
        <v>0</v>
      </c>
      <c r="K276" s="370">
        <f>$G276+$I276</f>
        <v>0</v>
      </c>
      <c r="L276" s="371">
        <f>$H276+$J276</f>
        <v>0</v>
      </c>
    </row>
    <row r="277" spans="1:12">
      <c r="D277" s="374" t="s">
        <v>1549</v>
      </c>
    </row>
    <row r="278" spans="1:12">
      <c r="D278" s="374" t="s">
        <v>1554</v>
      </c>
    </row>
    <row r="279" spans="1:12">
      <c r="D279" s="374" t="s">
        <v>1555</v>
      </c>
    </row>
    <row r="280" spans="1:12">
      <c r="D280" s="374" t="s">
        <v>1556</v>
      </c>
    </row>
    <row r="281" spans="1:12">
      <c r="D281" s="374" t="s">
        <v>1557</v>
      </c>
    </row>
    <row r="282" spans="1:12">
      <c r="A282" s="367">
        <v>83</v>
      </c>
      <c r="B282" s="368" t="s">
        <v>1750</v>
      </c>
      <c r="C282" s="367"/>
      <c r="D282" s="369"/>
      <c r="E282" s="367" t="s">
        <v>360</v>
      </c>
      <c r="F282" s="367">
        <v>1</v>
      </c>
      <c r="G282" s="370"/>
      <c r="H282" s="371">
        <f>$F282*$G282</f>
        <v>0</v>
      </c>
      <c r="I282" s="370"/>
      <c r="J282" s="371">
        <f>$F282*$I282</f>
        <v>0</v>
      </c>
      <c r="K282" s="370">
        <f>$G282+$I282</f>
        <v>0</v>
      </c>
      <c r="L282" s="371">
        <f>$H282+$J282</f>
        <v>0</v>
      </c>
    </row>
    <row r="283" spans="1:12">
      <c r="D283" s="374" t="s">
        <v>1549</v>
      </c>
    </row>
    <row r="284" spans="1:12">
      <c r="D284" s="374" t="s">
        <v>1559</v>
      </c>
    </row>
  </sheetData>
  <mergeCells count="4">
    <mergeCell ref="B1:D1"/>
    <mergeCell ref="B2:D2"/>
    <mergeCell ref="B3:D3"/>
    <mergeCell ref="B4:D4"/>
  </mergeCells>
  <printOptions gridLines="1"/>
  <pageMargins left="0.39370078740157483" right="0.39370078740157483" top="0.78740157480314965" bottom="0.39370078740157483" header="0.39370078740157483" footer="0.19685039370078741"/>
  <pageSetup paperSize="9" scale="88" fitToHeight="50" orientation="landscape" horizontalDpi="300" r:id="rId1"/>
  <headerFooter alignWithMargins="0">
    <oddHeader>&amp;CModernizace ČOV Dvůr Králové nad Labem - I. etapa</oddHeader>
    <oddFooter>&amp;R&amp;8&amp;P/&amp;N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8D49B-83BD-4358-A0B5-6AAA3F3FFF5B}">
  <sheetPr>
    <tabColor theme="4" tint="0.39997558519241921"/>
    <pageSetUpPr fitToPage="1"/>
  </sheetPr>
  <dimension ref="A1:L234"/>
  <sheetViews>
    <sheetView zoomScale="85" zoomScaleNormal="100" zoomScaleSheetLayoutView="100" workbookViewId="0">
      <pane ySplit="6" topLeftCell="A7" activePane="bottomLeft" state="frozen"/>
      <selection activeCell="J29" sqref="J29"/>
      <selection pane="bottomLeft" activeCell="I9" sqref="I9:I232"/>
    </sheetView>
  </sheetViews>
  <sheetFormatPr defaultRowHeight="12.75"/>
  <cols>
    <col min="1" max="1" width="9.83203125" style="372" bestFit="1" customWidth="1"/>
    <col min="2" max="2" width="6.83203125" style="372" customWidth="1"/>
    <col min="3" max="3" width="5.5" style="372" customWidth="1"/>
    <col min="4" max="4" width="68.1640625" style="374" customWidth="1"/>
    <col min="5" max="5" width="10.1640625" style="372" customWidth="1"/>
    <col min="6" max="6" width="9.33203125" style="372"/>
    <col min="7" max="12" width="12.5" style="348" customWidth="1"/>
    <col min="13" max="16384" width="9.33203125" style="346"/>
  </cols>
  <sheetData>
    <row r="1" spans="1:12" ht="20.25">
      <c r="A1" s="344"/>
      <c r="B1" s="438" t="s">
        <v>1432</v>
      </c>
      <c r="C1" s="438"/>
      <c r="D1" s="438"/>
      <c r="E1" s="345"/>
      <c r="F1" s="346"/>
      <c r="G1" s="347"/>
      <c r="I1" s="349"/>
      <c r="K1" s="349"/>
    </row>
    <row r="2" spans="1:12">
      <c r="A2" s="346"/>
      <c r="B2" s="438"/>
      <c r="C2" s="438"/>
      <c r="D2" s="438"/>
      <c r="E2" s="345"/>
      <c r="F2" s="346"/>
      <c r="G2" s="350"/>
      <c r="H2" s="351"/>
      <c r="I2" s="352"/>
      <c r="J2" s="352"/>
      <c r="K2" s="352"/>
      <c r="L2" s="352"/>
    </row>
    <row r="3" spans="1:12">
      <c r="A3" s="346"/>
      <c r="B3" s="439"/>
      <c r="C3" s="439"/>
      <c r="D3" s="439"/>
      <c r="E3" s="345"/>
      <c r="F3" s="346"/>
      <c r="G3" s="351"/>
      <c r="H3" s="351"/>
      <c r="I3" s="352"/>
      <c r="J3" s="352"/>
      <c r="K3" s="352"/>
      <c r="L3" s="352"/>
    </row>
    <row r="4" spans="1:12" ht="25.5">
      <c r="A4" s="353" t="s">
        <v>1439</v>
      </c>
      <c r="B4" s="440" t="s">
        <v>1440</v>
      </c>
      <c r="C4" s="440"/>
      <c r="D4" s="440"/>
      <c r="E4" s="354" t="s">
        <v>1441</v>
      </c>
      <c r="F4" s="354" t="s">
        <v>1442</v>
      </c>
      <c r="G4" s="355" t="s">
        <v>1443</v>
      </c>
      <c r="H4" s="355" t="s">
        <v>1444</v>
      </c>
      <c r="I4" s="355" t="s">
        <v>1445</v>
      </c>
      <c r="J4" s="355" t="s">
        <v>1446</v>
      </c>
      <c r="K4" s="355" t="s">
        <v>1447</v>
      </c>
      <c r="L4" s="355" t="s">
        <v>1448</v>
      </c>
    </row>
    <row r="5" spans="1:12">
      <c r="A5" s="356">
        <v>1</v>
      </c>
      <c r="B5" s="356">
        <v>2</v>
      </c>
      <c r="C5" s="356">
        <v>3</v>
      </c>
      <c r="D5" s="356">
        <v>4</v>
      </c>
      <c r="E5" s="356">
        <v>5</v>
      </c>
      <c r="F5" s="356">
        <v>6</v>
      </c>
      <c r="G5" s="356">
        <v>7</v>
      </c>
      <c r="H5" s="356">
        <v>8</v>
      </c>
      <c r="I5" s="356">
        <v>9</v>
      </c>
      <c r="J5" s="356">
        <v>10</v>
      </c>
      <c r="K5" s="356">
        <v>11</v>
      </c>
      <c r="L5" s="356">
        <v>12</v>
      </c>
    </row>
    <row r="6" spans="1:12" ht="13.5" thickBot="1">
      <c r="A6" s="357" t="s">
        <v>1449</v>
      </c>
      <c r="B6" s="357" t="s">
        <v>1449</v>
      </c>
      <c r="C6" s="357" t="s">
        <v>1449</v>
      </c>
      <c r="D6" s="358" t="s">
        <v>1449</v>
      </c>
      <c r="E6" s="357" t="s">
        <v>1449</v>
      </c>
      <c r="F6" s="357" t="s">
        <v>1449</v>
      </c>
      <c r="G6" s="357" t="s">
        <v>44</v>
      </c>
      <c r="H6" s="357" t="s">
        <v>44</v>
      </c>
      <c r="I6" s="357" t="s">
        <v>44</v>
      </c>
      <c r="J6" s="357" t="s">
        <v>44</v>
      </c>
      <c r="K6" s="357" t="s">
        <v>44</v>
      </c>
      <c r="L6" s="357" t="s">
        <v>44</v>
      </c>
    </row>
    <row r="7" spans="1:12" ht="16.5" thickBot="1">
      <c r="A7" s="359"/>
      <c r="B7" s="360" t="s">
        <v>132</v>
      </c>
      <c r="C7" s="359"/>
      <c r="D7" s="361"/>
      <c r="E7" s="359"/>
      <c r="F7" s="359"/>
      <c r="G7" s="359"/>
      <c r="H7" s="362">
        <f>SUM(H$8,H$88,H$120,H$188)</f>
        <v>0</v>
      </c>
      <c r="I7" s="359"/>
      <c r="J7" s="362">
        <f>SUM(J$8,J$88,J$120,J$188)</f>
        <v>0</v>
      </c>
      <c r="K7" s="359"/>
      <c r="L7" s="362">
        <f>SUM(L$8,L$88,L$120,L$188)</f>
        <v>0</v>
      </c>
    </row>
    <row r="8" spans="1:12" ht="15">
      <c r="A8" s="363"/>
      <c r="B8" s="364" t="s">
        <v>1450</v>
      </c>
      <c r="C8" s="363"/>
      <c r="D8" s="365"/>
      <c r="E8" s="363"/>
      <c r="F8" s="363"/>
      <c r="G8" s="363"/>
      <c r="H8" s="366">
        <f>SUM(H9:H87)</f>
        <v>0</v>
      </c>
      <c r="I8" s="363"/>
      <c r="J8" s="366">
        <f>SUM(J9:J87)</f>
        <v>0</v>
      </c>
      <c r="K8" s="363"/>
      <c r="L8" s="366">
        <f>SUM(L9:L87)</f>
        <v>0</v>
      </c>
    </row>
    <row r="9" spans="1:12">
      <c r="A9" s="367">
        <v>1</v>
      </c>
      <c r="B9" s="368" t="s">
        <v>1751</v>
      </c>
      <c r="C9" s="367"/>
      <c r="D9" s="369"/>
      <c r="E9" s="367" t="s">
        <v>360</v>
      </c>
      <c r="F9" s="367">
        <v>1</v>
      </c>
      <c r="G9" s="370"/>
      <c r="H9" s="371">
        <f>$F9*$G9</f>
        <v>0</v>
      </c>
      <c r="I9" s="370"/>
      <c r="J9" s="371">
        <f>$F9*$I9</f>
        <v>0</v>
      </c>
      <c r="K9" s="370">
        <f>$G9+$I9</f>
        <v>0</v>
      </c>
      <c r="L9" s="371">
        <f>$H9+$J9</f>
        <v>0</v>
      </c>
    </row>
    <row r="10" spans="1:12" ht="63.75">
      <c r="B10" s="373"/>
      <c r="D10" s="374" t="s">
        <v>1452</v>
      </c>
      <c r="H10" s="375"/>
      <c r="J10" s="375"/>
      <c r="L10" s="375"/>
    </row>
    <row r="11" spans="1:12">
      <c r="D11" s="374" t="s">
        <v>1453</v>
      </c>
    </row>
    <row r="12" spans="1:12">
      <c r="D12" s="374" t="s">
        <v>1454</v>
      </c>
    </row>
    <row r="13" spans="1:12">
      <c r="D13" s="374" t="s">
        <v>1455</v>
      </c>
    </row>
    <row r="14" spans="1:12">
      <c r="B14" s="372">
        <v>1</v>
      </c>
      <c r="C14" s="372" t="s">
        <v>1098</v>
      </c>
      <c r="D14" s="374" t="s">
        <v>1456</v>
      </c>
    </row>
    <row r="15" spans="1:12">
      <c r="B15" s="372">
        <v>1</v>
      </c>
      <c r="C15" s="372" t="s">
        <v>1098</v>
      </c>
      <c r="D15" s="374" t="s">
        <v>1457</v>
      </c>
    </row>
    <row r="16" spans="1:12">
      <c r="B16" s="372">
        <v>1</v>
      </c>
      <c r="C16" s="372" t="s">
        <v>1098</v>
      </c>
      <c r="D16" s="374" t="s">
        <v>1458</v>
      </c>
    </row>
    <row r="17" spans="2:4">
      <c r="B17" s="372">
        <v>1</v>
      </c>
      <c r="C17" s="372" t="s">
        <v>1098</v>
      </c>
      <c r="D17" s="374" t="s">
        <v>1459</v>
      </c>
    </row>
    <row r="18" spans="2:4">
      <c r="B18" s="372">
        <v>1</v>
      </c>
      <c r="C18" s="372" t="s">
        <v>1098</v>
      </c>
      <c r="D18" s="374" t="s">
        <v>1460</v>
      </c>
    </row>
    <row r="19" spans="2:4">
      <c r="B19" s="372">
        <v>11</v>
      </c>
      <c r="C19" s="372" t="s">
        <v>1098</v>
      </c>
      <c r="D19" s="374" t="s">
        <v>1461</v>
      </c>
    </row>
    <row r="20" spans="2:4">
      <c r="B20" s="372">
        <v>11</v>
      </c>
      <c r="C20" s="372" t="s">
        <v>1098</v>
      </c>
      <c r="D20" s="374" t="s">
        <v>1462</v>
      </c>
    </row>
    <row r="21" spans="2:4">
      <c r="B21" s="372">
        <v>1</v>
      </c>
      <c r="C21" s="372" t="s">
        <v>1098</v>
      </c>
      <c r="D21" s="374" t="s">
        <v>1464</v>
      </c>
    </row>
    <row r="22" spans="2:4">
      <c r="B22" s="372">
        <v>2</v>
      </c>
      <c r="C22" s="372" t="s">
        <v>1098</v>
      </c>
      <c r="D22" s="374" t="s">
        <v>1467</v>
      </c>
    </row>
    <row r="23" spans="2:4">
      <c r="B23" s="372">
        <v>4</v>
      </c>
      <c r="C23" s="372" t="s">
        <v>1098</v>
      </c>
      <c r="D23" s="374" t="s">
        <v>1469</v>
      </c>
    </row>
    <row r="24" spans="2:4">
      <c r="B24" s="372">
        <v>2</v>
      </c>
      <c r="C24" s="372" t="s">
        <v>1098</v>
      </c>
      <c r="D24" s="374" t="s">
        <v>1470</v>
      </c>
    </row>
    <row r="25" spans="2:4">
      <c r="B25" s="372">
        <v>8</v>
      </c>
      <c r="C25" s="372" t="s">
        <v>1098</v>
      </c>
      <c r="D25" s="374" t="s">
        <v>1476</v>
      </c>
    </row>
    <row r="26" spans="2:4">
      <c r="B26" s="372">
        <v>1</v>
      </c>
      <c r="C26" s="372" t="s">
        <v>1098</v>
      </c>
      <c r="D26" s="374" t="s">
        <v>1483</v>
      </c>
    </row>
    <row r="27" spans="2:4">
      <c r="B27" s="372">
        <v>2</v>
      </c>
      <c r="C27" s="372" t="s">
        <v>1098</v>
      </c>
      <c r="D27" s="374" t="s">
        <v>1663</v>
      </c>
    </row>
    <row r="28" spans="2:4">
      <c r="B28" s="372">
        <v>1</v>
      </c>
      <c r="C28" s="372" t="s">
        <v>1098</v>
      </c>
      <c r="D28" s="374" t="s">
        <v>1485</v>
      </c>
    </row>
    <row r="29" spans="2:4">
      <c r="B29" s="372">
        <v>1</v>
      </c>
      <c r="C29" s="372" t="s">
        <v>1098</v>
      </c>
      <c r="D29" s="374" t="s">
        <v>1488</v>
      </c>
    </row>
    <row r="30" spans="2:4">
      <c r="B30" s="372">
        <v>1</v>
      </c>
      <c r="C30" s="372" t="s">
        <v>1098</v>
      </c>
      <c r="D30" s="374" t="s">
        <v>1489</v>
      </c>
    </row>
    <row r="31" spans="2:4" ht="25.5">
      <c r="B31" s="372">
        <v>41</v>
      </c>
      <c r="C31" s="372" t="s">
        <v>1098</v>
      </c>
      <c r="D31" s="374" t="s">
        <v>1491</v>
      </c>
    </row>
    <row r="32" spans="2:4">
      <c r="B32" s="372">
        <v>1</v>
      </c>
      <c r="C32" s="372" t="s">
        <v>1098</v>
      </c>
      <c r="D32" s="374" t="s">
        <v>1497</v>
      </c>
    </row>
    <row r="33" spans="2:4">
      <c r="B33" s="372">
        <v>1</v>
      </c>
      <c r="C33" s="372" t="s">
        <v>1098</v>
      </c>
      <c r="D33" s="374" t="s">
        <v>1498</v>
      </c>
    </row>
    <row r="34" spans="2:4">
      <c r="B34" s="372">
        <v>1</v>
      </c>
      <c r="C34" s="372" t="s">
        <v>1098</v>
      </c>
      <c r="D34" s="374" t="s">
        <v>1499</v>
      </c>
    </row>
    <row r="35" spans="2:4">
      <c r="B35" s="372">
        <v>5</v>
      </c>
      <c r="C35" s="372" t="s">
        <v>1098</v>
      </c>
      <c r="D35" s="374" t="s">
        <v>1500</v>
      </c>
    </row>
    <row r="36" spans="2:4">
      <c r="B36" s="372">
        <v>1</v>
      </c>
      <c r="C36" s="372" t="s">
        <v>1098</v>
      </c>
      <c r="D36" s="374" t="s">
        <v>1501</v>
      </c>
    </row>
    <row r="37" spans="2:4">
      <c r="B37" s="372">
        <v>2</v>
      </c>
      <c r="C37" s="372" t="s">
        <v>1098</v>
      </c>
      <c r="D37" s="374" t="s">
        <v>1501</v>
      </c>
    </row>
    <row r="38" spans="2:4">
      <c r="B38" s="372">
        <v>2</v>
      </c>
      <c r="C38" s="372" t="s">
        <v>1098</v>
      </c>
      <c r="D38" s="374" t="s">
        <v>1673</v>
      </c>
    </row>
    <row r="39" spans="2:4">
      <c r="B39" s="372">
        <v>1</v>
      </c>
      <c r="C39" s="372" t="s">
        <v>1098</v>
      </c>
      <c r="D39" s="374" t="s">
        <v>1502</v>
      </c>
    </row>
    <row r="40" spans="2:4">
      <c r="B40" s="372">
        <v>7</v>
      </c>
      <c r="C40" s="372" t="s">
        <v>1098</v>
      </c>
      <c r="D40" s="374" t="s">
        <v>1752</v>
      </c>
    </row>
    <row r="41" spans="2:4">
      <c r="B41" s="372">
        <v>2</v>
      </c>
      <c r="C41" s="372" t="s">
        <v>1098</v>
      </c>
      <c r="D41" s="374" t="s">
        <v>1503</v>
      </c>
    </row>
    <row r="42" spans="2:4">
      <c r="B42" s="372">
        <v>32</v>
      </c>
      <c r="C42" s="372" t="s">
        <v>1098</v>
      </c>
      <c r="D42" s="374" t="s">
        <v>1504</v>
      </c>
    </row>
    <row r="43" spans="2:4">
      <c r="B43" s="372">
        <v>1</v>
      </c>
      <c r="C43" s="372" t="s">
        <v>1098</v>
      </c>
      <c r="D43" s="374" t="s">
        <v>1505</v>
      </c>
    </row>
    <row r="44" spans="2:4">
      <c r="B44" s="372">
        <v>8</v>
      </c>
      <c r="C44" s="372" t="s">
        <v>1098</v>
      </c>
      <c r="D44" s="374" t="s">
        <v>1506</v>
      </c>
    </row>
    <row r="45" spans="2:4">
      <c r="B45" s="372">
        <v>8</v>
      </c>
      <c r="C45" s="372" t="s">
        <v>1098</v>
      </c>
      <c r="D45" s="374" t="s">
        <v>1507</v>
      </c>
    </row>
    <row r="46" spans="2:4">
      <c r="B46" s="372">
        <v>1</v>
      </c>
      <c r="C46" s="372" t="s">
        <v>1098</v>
      </c>
      <c r="D46" s="374" t="s">
        <v>1508</v>
      </c>
    </row>
    <row r="47" spans="2:4">
      <c r="B47" s="372">
        <v>1</v>
      </c>
      <c r="C47" s="372" t="s">
        <v>1098</v>
      </c>
      <c r="D47" s="374" t="s">
        <v>1509</v>
      </c>
    </row>
    <row r="48" spans="2:4">
      <c r="B48" s="372">
        <v>345</v>
      </c>
      <c r="C48" s="372" t="s">
        <v>1098</v>
      </c>
      <c r="D48" s="374" t="s">
        <v>1510</v>
      </c>
    </row>
    <row r="49" spans="1:12">
      <c r="B49" s="372">
        <v>10</v>
      </c>
      <c r="C49" s="372" t="s">
        <v>1098</v>
      </c>
      <c r="D49" s="374" t="s">
        <v>1511</v>
      </c>
    </row>
    <row r="50" spans="1:12">
      <c r="B50" s="372">
        <v>5</v>
      </c>
      <c r="C50" s="372" t="s">
        <v>1098</v>
      </c>
      <c r="D50" s="374" t="s">
        <v>1512</v>
      </c>
    </row>
    <row r="51" spans="1:12">
      <c r="B51" s="372">
        <v>3</v>
      </c>
      <c r="C51" s="372" t="s">
        <v>1098</v>
      </c>
      <c r="D51" s="374" t="s">
        <v>1515</v>
      </c>
    </row>
    <row r="52" spans="1:12">
      <c r="B52" s="372">
        <v>11</v>
      </c>
      <c r="C52" s="372" t="s">
        <v>1098</v>
      </c>
      <c r="D52" s="374" t="s">
        <v>1516</v>
      </c>
    </row>
    <row r="53" spans="1:12">
      <c r="B53" s="372">
        <v>2</v>
      </c>
      <c r="C53" s="372" t="s">
        <v>1098</v>
      </c>
      <c r="D53" s="374" t="s">
        <v>1517</v>
      </c>
    </row>
    <row r="54" spans="1:12">
      <c r="B54" s="372">
        <v>1</v>
      </c>
      <c r="C54" s="372" t="s">
        <v>1098</v>
      </c>
      <c r="D54" s="374" t="s">
        <v>1518</v>
      </c>
    </row>
    <row r="55" spans="1:12">
      <c r="B55" s="372">
        <v>37</v>
      </c>
      <c r="C55" s="372" t="s">
        <v>1098</v>
      </c>
      <c r="D55" s="374" t="s">
        <v>1521</v>
      </c>
    </row>
    <row r="56" spans="1:12">
      <c r="B56" s="372">
        <v>1</v>
      </c>
      <c r="C56" s="372" t="s">
        <v>360</v>
      </c>
      <c r="D56" s="374" t="s">
        <v>1522</v>
      </c>
    </row>
    <row r="57" spans="1:12">
      <c r="A57" s="367">
        <v>2</v>
      </c>
      <c r="B57" s="368" t="s">
        <v>1753</v>
      </c>
      <c r="C57" s="367"/>
      <c r="D57" s="369"/>
      <c r="E57" s="367" t="s">
        <v>360</v>
      </c>
      <c r="F57" s="367">
        <v>1</v>
      </c>
      <c r="G57" s="370"/>
      <c r="H57" s="371">
        <f>$F57*$G57</f>
        <v>0</v>
      </c>
      <c r="I57" s="370"/>
      <c r="J57" s="371">
        <f>$F57*$I57</f>
        <v>0</v>
      </c>
      <c r="K57" s="370">
        <f>$G57+$I57</f>
        <v>0</v>
      </c>
      <c r="L57" s="371">
        <f>$H57+$J57</f>
        <v>0</v>
      </c>
    </row>
    <row r="58" spans="1:12">
      <c r="A58" s="376"/>
      <c r="B58" s="377"/>
      <c r="C58" s="376"/>
      <c r="D58" s="378" t="s">
        <v>1539</v>
      </c>
      <c r="E58" s="376"/>
      <c r="F58" s="376"/>
      <c r="G58" s="379"/>
      <c r="H58" s="380"/>
      <c r="I58" s="379"/>
      <c r="J58" s="380"/>
      <c r="K58" s="379"/>
      <c r="L58" s="380"/>
    </row>
    <row r="59" spans="1:12">
      <c r="A59" s="367">
        <v>3</v>
      </c>
      <c r="B59" s="368" t="s">
        <v>1754</v>
      </c>
      <c r="C59" s="367"/>
      <c r="D59" s="369"/>
      <c r="E59" s="367" t="s">
        <v>360</v>
      </c>
      <c r="F59" s="367">
        <v>1</v>
      </c>
      <c r="G59" s="370"/>
      <c r="H59" s="371">
        <f>$F59*$G59</f>
        <v>0</v>
      </c>
      <c r="I59" s="370"/>
      <c r="J59" s="371">
        <f>$F59*$I59</f>
        <v>0</v>
      </c>
      <c r="K59" s="370">
        <f>$G59+$I59</f>
        <v>0</v>
      </c>
      <c r="L59" s="371">
        <f>$H59+$J59</f>
        <v>0</v>
      </c>
    </row>
    <row r="60" spans="1:12">
      <c r="A60" s="376"/>
      <c r="B60" s="377"/>
      <c r="C60" s="376"/>
      <c r="D60" s="378" t="s">
        <v>1539</v>
      </c>
      <c r="E60" s="376"/>
      <c r="F60" s="376"/>
      <c r="G60" s="379"/>
      <c r="H60" s="380"/>
      <c r="I60" s="379"/>
      <c r="J60" s="380"/>
      <c r="K60" s="379"/>
      <c r="L60" s="380"/>
    </row>
    <row r="61" spans="1:12">
      <c r="A61" s="367">
        <v>4</v>
      </c>
      <c r="B61" s="368" t="s">
        <v>1755</v>
      </c>
      <c r="C61" s="367"/>
      <c r="D61" s="369"/>
      <c r="E61" s="367" t="s">
        <v>360</v>
      </c>
      <c r="F61" s="367">
        <v>1</v>
      </c>
      <c r="G61" s="370"/>
      <c r="H61" s="371">
        <f>$F61*$G61</f>
        <v>0</v>
      </c>
      <c r="I61" s="370"/>
      <c r="J61" s="371">
        <f>$F61*$I61</f>
        <v>0</v>
      </c>
      <c r="K61" s="370">
        <f>$G61+$I61</f>
        <v>0</v>
      </c>
      <c r="L61" s="371">
        <f>$H61+$J61</f>
        <v>0</v>
      </c>
    </row>
    <row r="62" spans="1:12">
      <c r="A62" s="376"/>
      <c r="B62" s="377"/>
      <c r="C62" s="376"/>
      <c r="D62" s="378" t="s">
        <v>1539</v>
      </c>
      <c r="E62" s="376"/>
      <c r="F62" s="376"/>
      <c r="G62" s="379"/>
      <c r="H62" s="380"/>
      <c r="I62" s="379"/>
      <c r="J62" s="380"/>
      <c r="K62" s="379"/>
      <c r="L62" s="380"/>
    </row>
    <row r="63" spans="1:12">
      <c r="A63" s="367">
        <v>5</v>
      </c>
      <c r="B63" s="368" t="s">
        <v>1756</v>
      </c>
      <c r="C63" s="367"/>
      <c r="D63" s="369"/>
      <c r="E63" s="367" t="s">
        <v>360</v>
      </c>
      <c r="F63" s="367">
        <v>1</v>
      </c>
      <c r="G63" s="370"/>
      <c r="H63" s="371">
        <f>$F63*$G63</f>
        <v>0</v>
      </c>
      <c r="I63" s="370"/>
      <c r="J63" s="371">
        <f>$F63*$I63</f>
        <v>0</v>
      </c>
      <c r="K63" s="370">
        <f>$G63+$I63</f>
        <v>0</v>
      </c>
      <c r="L63" s="371">
        <f>$H63+$J63</f>
        <v>0</v>
      </c>
    </row>
    <row r="64" spans="1:12">
      <c r="A64" s="376"/>
      <c r="B64" s="377"/>
      <c r="C64" s="376"/>
      <c r="D64" s="378" t="s">
        <v>1539</v>
      </c>
      <c r="E64" s="376"/>
      <c r="F64" s="376"/>
      <c r="G64" s="379"/>
      <c r="H64" s="380"/>
      <c r="I64" s="379"/>
      <c r="J64" s="380"/>
      <c r="K64" s="379"/>
      <c r="L64" s="380"/>
    </row>
    <row r="65" spans="1:12">
      <c r="A65" s="367">
        <v>6</v>
      </c>
      <c r="B65" s="368" t="s">
        <v>1543</v>
      </c>
      <c r="C65" s="367"/>
      <c r="D65" s="369"/>
      <c r="E65" s="367" t="s">
        <v>360</v>
      </c>
      <c r="F65" s="367">
        <v>1</v>
      </c>
      <c r="G65" s="370"/>
      <c r="H65" s="371">
        <f>$F65*$G65</f>
        <v>0</v>
      </c>
      <c r="I65" s="370"/>
      <c r="J65" s="371">
        <f>$F65*$I65</f>
        <v>0</v>
      </c>
      <c r="K65" s="370">
        <f>$G65+$I65</f>
        <v>0</v>
      </c>
      <c r="L65" s="371">
        <f>$H65+$J65</f>
        <v>0</v>
      </c>
    </row>
    <row r="66" spans="1:12">
      <c r="B66" s="372">
        <v>1</v>
      </c>
      <c r="C66" s="372" t="s">
        <v>1098</v>
      </c>
      <c r="D66" s="374" t="s">
        <v>1543</v>
      </c>
    </row>
    <row r="67" spans="1:12">
      <c r="A67" s="367">
        <v>7</v>
      </c>
      <c r="B67" s="368" t="s">
        <v>1544</v>
      </c>
      <c r="C67" s="367"/>
      <c r="D67" s="369"/>
      <c r="E67" s="367" t="s">
        <v>360</v>
      </c>
      <c r="F67" s="367">
        <v>1</v>
      </c>
      <c r="G67" s="370"/>
      <c r="H67" s="371">
        <f>$F67*$G67</f>
        <v>0</v>
      </c>
      <c r="I67" s="370"/>
      <c r="J67" s="371">
        <f>$F67*$I67</f>
        <v>0</v>
      </c>
      <c r="K67" s="370">
        <f>$G67+$I67</f>
        <v>0</v>
      </c>
      <c r="L67" s="371">
        <f>$H67+$J67</f>
        <v>0</v>
      </c>
    </row>
    <row r="68" spans="1:12">
      <c r="B68" s="372">
        <v>1</v>
      </c>
      <c r="C68" s="372" t="s">
        <v>1098</v>
      </c>
      <c r="D68" s="374" t="s">
        <v>1544</v>
      </c>
    </row>
    <row r="69" spans="1:12">
      <c r="A69" s="367">
        <v>8</v>
      </c>
      <c r="B69" s="368" t="s">
        <v>1545</v>
      </c>
      <c r="C69" s="367"/>
      <c r="D69" s="369"/>
      <c r="E69" s="367" t="s">
        <v>360</v>
      </c>
      <c r="F69" s="367">
        <v>1</v>
      </c>
      <c r="G69" s="370"/>
      <c r="H69" s="371">
        <f>$F69*$G69</f>
        <v>0</v>
      </c>
      <c r="I69" s="370"/>
      <c r="J69" s="371">
        <f>$F69*$I69</f>
        <v>0</v>
      </c>
      <c r="K69" s="370">
        <f>$G69+$I69</f>
        <v>0</v>
      </c>
      <c r="L69" s="371">
        <f>$H69+$J69</f>
        <v>0</v>
      </c>
    </row>
    <row r="70" spans="1:12">
      <c r="B70" s="372">
        <v>1</v>
      </c>
      <c r="C70" s="372" t="s">
        <v>1098</v>
      </c>
      <c r="D70" s="374" t="s">
        <v>1545</v>
      </c>
    </row>
    <row r="71" spans="1:12">
      <c r="A71" s="367">
        <v>9</v>
      </c>
      <c r="B71" s="368" t="s">
        <v>1546</v>
      </c>
      <c r="C71" s="367"/>
      <c r="D71" s="369"/>
      <c r="E71" s="367" t="s">
        <v>360</v>
      </c>
      <c r="F71" s="367">
        <v>1</v>
      </c>
      <c r="G71" s="370"/>
      <c r="H71" s="371">
        <f>$F71*$G71</f>
        <v>0</v>
      </c>
      <c r="I71" s="370"/>
      <c r="J71" s="371">
        <f>$F71*$I71</f>
        <v>0</v>
      </c>
      <c r="K71" s="370">
        <f>$G71+$I71</f>
        <v>0</v>
      </c>
      <c r="L71" s="371">
        <f>$H71+$J71</f>
        <v>0</v>
      </c>
    </row>
    <row r="72" spans="1:12" ht="25.5">
      <c r="B72" s="372">
        <v>1</v>
      </c>
      <c r="C72" s="372" t="s">
        <v>1098</v>
      </c>
      <c r="D72" s="374" t="s">
        <v>1547</v>
      </c>
    </row>
    <row r="73" spans="1:12">
      <c r="A73" s="367">
        <v>10</v>
      </c>
      <c r="B73" s="368" t="s">
        <v>1548</v>
      </c>
      <c r="C73" s="367"/>
      <c r="D73" s="369"/>
      <c r="E73" s="367" t="s">
        <v>360</v>
      </c>
      <c r="F73" s="367">
        <v>1</v>
      </c>
      <c r="G73" s="370"/>
      <c r="H73" s="371">
        <f>$F73*$G73</f>
        <v>0</v>
      </c>
      <c r="I73" s="370"/>
      <c r="J73" s="371">
        <f>$F73*$I73</f>
        <v>0</v>
      </c>
      <c r="K73" s="370">
        <f>$G73+$I73</f>
        <v>0</v>
      </c>
      <c r="L73" s="371">
        <f>$H73+$J73</f>
        <v>0</v>
      </c>
    </row>
    <row r="74" spans="1:12">
      <c r="D74" s="374" t="s">
        <v>1549</v>
      </c>
    </row>
    <row r="75" spans="1:12">
      <c r="D75" s="374" t="s">
        <v>1550</v>
      </c>
    </row>
    <row r="76" spans="1:12">
      <c r="B76" s="372">
        <v>1</v>
      </c>
      <c r="C76" s="372" t="s">
        <v>1098</v>
      </c>
      <c r="D76" s="374" t="s">
        <v>1551</v>
      </c>
    </row>
    <row r="77" spans="1:12">
      <c r="A77" s="367">
        <v>11</v>
      </c>
      <c r="B77" s="368" t="s">
        <v>1552</v>
      </c>
      <c r="C77" s="367"/>
      <c r="D77" s="369"/>
      <c r="E77" s="367" t="s">
        <v>360</v>
      </c>
      <c r="F77" s="367">
        <v>1</v>
      </c>
      <c r="G77" s="370"/>
      <c r="H77" s="371">
        <f>$F77*$G77</f>
        <v>0</v>
      </c>
      <c r="I77" s="370"/>
      <c r="J77" s="371">
        <f>$F77*$I77</f>
        <v>0</v>
      </c>
      <c r="K77" s="370">
        <f>$G77+$I77</f>
        <v>0</v>
      </c>
      <c r="L77" s="371">
        <f>$H77+$J77</f>
        <v>0</v>
      </c>
    </row>
    <row r="78" spans="1:12">
      <c r="B78" s="372">
        <v>1</v>
      </c>
      <c r="C78" s="372" t="s">
        <v>360</v>
      </c>
      <c r="D78" s="374" t="s">
        <v>1552</v>
      </c>
    </row>
    <row r="79" spans="1:12">
      <c r="A79" s="367">
        <v>12</v>
      </c>
      <c r="B79" s="368" t="s">
        <v>1553</v>
      </c>
      <c r="C79" s="367"/>
      <c r="D79" s="369"/>
      <c r="E79" s="367" t="s">
        <v>360</v>
      </c>
      <c r="F79" s="367">
        <v>1</v>
      </c>
      <c r="G79" s="370"/>
      <c r="H79" s="371">
        <f>$F79*$G79</f>
        <v>0</v>
      </c>
      <c r="I79" s="370"/>
      <c r="J79" s="371">
        <f>$F79*$I79</f>
        <v>0</v>
      </c>
      <c r="K79" s="370">
        <f>$G79+$I79</f>
        <v>0</v>
      </c>
      <c r="L79" s="371">
        <f>$H79+$J79</f>
        <v>0</v>
      </c>
    </row>
    <row r="80" spans="1:12">
      <c r="D80" s="374" t="s">
        <v>1549</v>
      </c>
    </row>
    <row r="81" spans="1:12">
      <c r="D81" s="374" t="s">
        <v>1554</v>
      </c>
    </row>
    <row r="82" spans="1:12">
      <c r="D82" s="374" t="s">
        <v>1555</v>
      </c>
    </row>
    <row r="83" spans="1:12">
      <c r="D83" s="374" t="s">
        <v>1556</v>
      </c>
    </row>
    <row r="84" spans="1:12">
      <c r="D84" s="374" t="s">
        <v>1557</v>
      </c>
    </row>
    <row r="85" spans="1:12">
      <c r="A85" s="367">
        <v>13</v>
      </c>
      <c r="B85" s="368" t="s">
        <v>1558</v>
      </c>
      <c r="C85" s="367"/>
      <c r="D85" s="369"/>
      <c r="E85" s="367" t="s">
        <v>360</v>
      </c>
      <c r="F85" s="367">
        <v>1</v>
      </c>
      <c r="G85" s="370"/>
      <c r="H85" s="371">
        <f>$F85*$G85</f>
        <v>0</v>
      </c>
      <c r="I85" s="370"/>
      <c r="J85" s="371">
        <f>$F85*$I85</f>
        <v>0</v>
      </c>
      <c r="K85" s="370">
        <f>$G85+$I85</f>
        <v>0</v>
      </c>
      <c r="L85" s="371">
        <f>$H85+$J85</f>
        <v>0</v>
      </c>
    </row>
    <row r="86" spans="1:12">
      <c r="D86" s="374" t="s">
        <v>1549</v>
      </c>
    </row>
    <row r="87" spans="1:12" ht="13.5" thickBot="1">
      <c r="D87" s="374" t="s">
        <v>1559</v>
      </c>
    </row>
    <row r="88" spans="1:12" ht="15">
      <c r="A88" s="363"/>
      <c r="B88" s="364" t="s">
        <v>1560</v>
      </c>
      <c r="C88" s="363"/>
      <c r="D88" s="365"/>
      <c r="E88" s="363"/>
      <c r="F88" s="363"/>
      <c r="G88" s="366"/>
      <c r="H88" s="366">
        <f>SUM(H89:H119)</f>
        <v>0</v>
      </c>
      <c r="I88" s="366"/>
      <c r="J88" s="366">
        <f>SUM(J89:J119)</f>
        <v>0</v>
      </c>
      <c r="K88" s="366"/>
      <c r="L88" s="366">
        <f>SUM(L89:L119)</f>
        <v>0</v>
      </c>
    </row>
    <row r="89" spans="1:12">
      <c r="A89" s="367">
        <v>14</v>
      </c>
      <c r="B89" s="368" t="s">
        <v>1561</v>
      </c>
      <c r="C89" s="367"/>
      <c r="D89" s="369"/>
      <c r="E89" s="367" t="s">
        <v>162</v>
      </c>
      <c r="F89" s="367">
        <v>85</v>
      </c>
      <c r="G89" s="370"/>
      <c r="H89" s="371">
        <f>$F89*$G89</f>
        <v>0</v>
      </c>
      <c r="I89" s="370"/>
      <c r="J89" s="371">
        <f>$F89*$I89</f>
        <v>0</v>
      </c>
      <c r="K89" s="370">
        <f>$G89+$I89</f>
        <v>0</v>
      </c>
      <c r="L89" s="371">
        <f>$H89+$J89</f>
        <v>0</v>
      </c>
    </row>
    <row r="90" spans="1:12">
      <c r="A90" s="376"/>
      <c r="B90" s="377"/>
      <c r="C90" s="376"/>
      <c r="D90" s="378" t="s">
        <v>1562</v>
      </c>
      <c r="E90" s="376"/>
      <c r="F90" s="376"/>
      <c r="G90" s="379"/>
      <c r="H90" s="380"/>
      <c r="I90" s="379"/>
      <c r="J90" s="380"/>
      <c r="K90" s="379"/>
      <c r="L90" s="380"/>
    </row>
    <row r="91" spans="1:12">
      <c r="A91" s="367">
        <v>15</v>
      </c>
      <c r="B91" s="368" t="s">
        <v>1564</v>
      </c>
      <c r="C91" s="367"/>
      <c r="D91" s="369"/>
      <c r="E91" s="367" t="s">
        <v>162</v>
      </c>
      <c r="F91" s="367">
        <v>210</v>
      </c>
      <c r="G91" s="370"/>
      <c r="H91" s="371">
        <f>$F91*$G91</f>
        <v>0</v>
      </c>
      <c r="I91" s="370"/>
      <c r="J91" s="371">
        <f>$F91*$I91</f>
        <v>0</v>
      </c>
      <c r="K91" s="370">
        <f>$G91+$I91</f>
        <v>0</v>
      </c>
      <c r="L91" s="371">
        <f>$H91+$J91</f>
        <v>0</v>
      </c>
    </row>
    <row r="92" spans="1:12">
      <c r="A92" s="376"/>
      <c r="B92" s="377"/>
      <c r="C92" s="376"/>
      <c r="D92" s="378" t="s">
        <v>1562</v>
      </c>
      <c r="E92" s="376"/>
      <c r="F92" s="376"/>
      <c r="G92" s="379"/>
      <c r="H92" s="380"/>
      <c r="I92" s="379"/>
      <c r="J92" s="380"/>
      <c r="K92" s="379"/>
      <c r="L92" s="380"/>
    </row>
    <row r="93" spans="1:12">
      <c r="A93" s="367">
        <v>16</v>
      </c>
      <c r="B93" s="368" t="s">
        <v>1757</v>
      </c>
      <c r="C93" s="367"/>
      <c r="D93" s="369"/>
      <c r="E93" s="367" t="s">
        <v>162</v>
      </c>
      <c r="F93" s="367">
        <v>200</v>
      </c>
      <c r="G93" s="370"/>
      <c r="H93" s="371">
        <f>$F93*$G93</f>
        <v>0</v>
      </c>
      <c r="I93" s="370"/>
      <c r="J93" s="371">
        <f>$F93*$I93</f>
        <v>0</v>
      </c>
      <c r="K93" s="370">
        <f>$G93+$I93</f>
        <v>0</v>
      </c>
      <c r="L93" s="371">
        <f>$H93+$J93</f>
        <v>0</v>
      </c>
    </row>
    <row r="94" spans="1:12">
      <c r="A94" s="376"/>
      <c r="B94" s="377"/>
      <c r="C94" s="376"/>
      <c r="D94" s="378" t="s">
        <v>1562</v>
      </c>
      <c r="E94" s="376"/>
      <c r="F94" s="376"/>
      <c r="G94" s="379"/>
      <c r="H94" s="380"/>
      <c r="I94" s="379"/>
      <c r="J94" s="380"/>
      <c r="K94" s="379"/>
      <c r="L94" s="380"/>
    </row>
    <row r="95" spans="1:12">
      <c r="A95" s="367">
        <v>17</v>
      </c>
      <c r="B95" s="368" t="s">
        <v>1565</v>
      </c>
      <c r="C95" s="367"/>
      <c r="D95" s="369"/>
      <c r="E95" s="367" t="s">
        <v>162</v>
      </c>
      <c r="F95" s="367">
        <v>900</v>
      </c>
      <c r="G95" s="370"/>
      <c r="H95" s="371">
        <f>$F95*$G95</f>
        <v>0</v>
      </c>
      <c r="I95" s="370"/>
      <c r="J95" s="371">
        <f>$F95*$I95</f>
        <v>0</v>
      </c>
      <c r="K95" s="370">
        <f>$G95+$I95</f>
        <v>0</v>
      </c>
      <c r="L95" s="371">
        <f>$H95+$J95</f>
        <v>0</v>
      </c>
    </row>
    <row r="96" spans="1:12">
      <c r="A96" s="376"/>
      <c r="B96" s="377"/>
      <c r="C96" s="376"/>
      <c r="D96" s="378" t="s">
        <v>1562</v>
      </c>
      <c r="E96" s="376"/>
      <c r="F96" s="376"/>
      <c r="G96" s="379"/>
      <c r="H96" s="380"/>
      <c r="I96" s="379"/>
      <c r="J96" s="380"/>
      <c r="K96" s="379"/>
      <c r="L96" s="380"/>
    </row>
    <row r="97" spans="1:12">
      <c r="A97" s="367">
        <v>18</v>
      </c>
      <c r="B97" s="368" t="s">
        <v>1758</v>
      </c>
      <c r="C97" s="367"/>
      <c r="D97" s="369"/>
      <c r="E97" s="367" t="s">
        <v>162</v>
      </c>
      <c r="F97" s="367">
        <v>145</v>
      </c>
      <c r="G97" s="370"/>
      <c r="H97" s="371">
        <f>$F97*$G97</f>
        <v>0</v>
      </c>
      <c r="I97" s="370"/>
      <c r="J97" s="371">
        <f>$F97*$I97</f>
        <v>0</v>
      </c>
      <c r="K97" s="370">
        <f>$G97+$I97</f>
        <v>0</v>
      </c>
      <c r="L97" s="371">
        <f>$H97+$J97</f>
        <v>0</v>
      </c>
    </row>
    <row r="98" spans="1:12">
      <c r="A98" s="376"/>
      <c r="B98" s="377"/>
      <c r="C98" s="376"/>
      <c r="D98" s="378" t="s">
        <v>1562</v>
      </c>
      <c r="E98" s="376"/>
      <c r="F98" s="376"/>
      <c r="G98" s="379"/>
      <c r="H98" s="380"/>
      <c r="I98" s="379"/>
      <c r="J98" s="380"/>
      <c r="K98" s="379"/>
      <c r="L98" s="380"/>
    </row>
    <row r="99" spans="1:12">
      <c r="A99" s="367">
        <v>19</v>
      </c>
      <c r="B99" s="368" t="s">
        <v>1716</v>
      </c>
      <c r="C99" s="367"/>
      <c r="D99" s="369"/>
      <c r="E99" s="367" t="s">
        <v>162</v>
      </c>
      <c r="F99" s="367">
        <v>15</v>
      </c>
      <c r="G99" s="370"/>
      <c r="H99" s="371">
        <f>$F99*$G99</f>
        <v>0</v>
      </c>
      <c r="I99" s="370"/>
      <c r="J99" s="371">
        <f>$F99*$I99</f>
        <v>0</v>
      </c>
      <c r="K99" s="370">
        <f>$G99+$I99</f>
        <v>0</v>
      </c>
      <c r="L99" s="371">
        <f>$H99+$J99</f>
        <v>0</v>
      </c>
    </row>
    <row r="100" spans="1:12">
      <c r="A100" s="376"/>
      <c r="B100" s="377"/>
      <c r="C100" s="376"/>
      <c r="D100" s="378" t="s">
        <v>1562</v>
      </c>
      <c r="E100" s="376"/>
      <c r="F100" s="376"/>
      <c r="G100" s="379"/>
      <c r="H100" s="380"/>
      <c r="I100" s="379"/>
      <c r="J100" s="380"/>
      <c r="K100" s="379"/>
      <c r="L100" s="380"/>
    </row>
    <row r="101" spans="1:12">
      <c r="A101" s="367">
        <v>20</v>
      </c>
      <c r="B101" s="368" t="s">
        <v>1724</v>
      </c>
      <c r="C101" s="367"/>
      <c r="D101" s="369"/>
      <c r="E101" s="367" t="s">
        <v>162</v>
      </c>
      <c r="F101" s="367">
        <v>535</v>
      </c>
      <c r="G101" s="370"/>
      <c r="H101" s="371">
        <f>$F101*$G101</f>
        <v>0</v>
      </c>
      <c r="I101" s="370"/>
      <c r="J101" s="371">
        <f>$F101*$I101</f>
        <v>0</v>
      </c>
      <c r="K101" s="370">
        <f>$G101+$I101</f>
        <v>0</v>
      </c>
      <c r="L101" s="371">
        <f>$H101+$J101</f>
        <v>0</v>
      </c>
    </row>
    <row r="102" spans="1:12">
      <c r="A102" s="376"/>
      <c r="B102" s="377"/>
      <c r="C102" s="376"/>
      <c r="D102" s="378" t="s">
        <v>1562</v>
      </c>
      <c r="E102" s="376"/>
      <c r="F102" s="376"/>
      <c r="G102" s="379"/>
      <c r="H102" s="380"/>
      <c r="I102" s="379"/>
      <c r="J102" s="380"/>
      <c r="K102" s="379"/>
      <c r="L102" s="380"/>
    </row>
    <row r="103" spans="1:12">
      <c r="A103" s="367">
        <v>21</v>
      </c>
      <c r="B103" s="368" t="s">
        <v>1576</v>
      </c>
      <c r="C103" s="367"/>
      <c r="D103" s="369"/>
      <c r="E103" s="367" t="s">
        <v>162</v>
      </c>
      <c r="F103" s="367">
        <v>100</v>
      </c>
      <c r="G103" s="370"/>
      <c r="H103" s="371">
        <f>$F103*$G103</f>
        <v>0</v>
      </c>
      <c r="I103" s="370"/>
      <c r="J103" s="371">
        <f>$F103*$I103</f>
        <v>0</v>
      </c>
      <c r="K103" s="370">
        <f>$G103+$I103</f>
        <v>0</v>
      </c>
      <c r="L103" s="371">
        <f>$H103+$J103</f>
        <v>0</v>
      </c>
    </row>
    <row r="104" spans="1:12">
      <c r="A104" s="376"/>
      <c r="B104" s="377"/>
      <c r="C104" s="376"/>
      <c r="D104" s="378" t="s">
        <v>1562</v>
      </c>
      <c r="E104" s="376"/>
      <c r="F104" s="376"/>
      <c r="G104" s="379"/>
      <c r="H104" s="380"/>
      <c r="I104" s="379"/>
      <c r="J104" s="380"/>
      <c r="K104" s="379"/>
      <c r="L104" s="380"/>
    </row>
    <row r="105" spans="1:12">
      <c r="A105" s="367">
        <v>22</v>
      </c>
      <c r="B105" s="368" t="s">
        <v>1577</v>
      </c>
      <c r="C105" s="367"/>
      <c r="D105" s="369"/>
      <c r="E105" s="367" t="s">
        <v>162</v>
      </c>
      <c r="F105" s="367">
        <v>10</v>
      </c>
      <c r="G105" s="370"/>
      <c r="H105" s="371">
        <f>$F105*$G105</f>
        <v>0</v>
      </c>
      <c r="I105" s="370"/>
      <c r="J105" s="371">
        <f>$F105*$I105</f>
        <v>0</v>
      </c>
      <c r="K105" s="370">
        <f>$G105+$I105</f>
        <v>0</v>
      </c>
      <c r="L105" s="371">
        <f>$H105+$J105</f>
        <v>0</v>
      </c>
    </row>
    <row r="106" spans="1:12">
      <c r="A106" s="376"/>
      <c r="B106" s="377"/>
      <c r="C106" s="376"/>
      <c r="D106" s="378" t="s">
        <v>1562</v>
      </c>
      <c r="E106" s="376"/>
      <c r="F106" s="376"/>
      <c r="G106" s="379"/>
      <c r="H106" s="380"/>
      <c r="I106" s="379"/>
      <c r="J106" s="380"/>
      <c r="K106" s="379"/>
      <c r="L106" s="380"/>
    </row>
    <row r="107" spans="1:12">
      <c r="A107" s="367">
        <v>23</v>
      </c>
      <c r="B107" s="368" t="s">
        <v>1578</v>
      </c>
      <c r="C107" s="367"/>
      <c r="D107" s="369"/>
      <c r="E107" s="367" t="s">
        <v>360</v>
      </c>
      <c r="F107" s="367">
        <v>1</v>
      </c>
      <c r="G107" s="370"/>
      <c r="H107" s="371">
        <f>$F107*$G107</f>
        <v>0</v>
      </c>
      <c r="I107" s="370"/>
      <c r="J107" s="371">
        <f>$F107*$I107</f>
        <v>0</v>
      </c>
      <c r="K107" s="370">
        <f>$G107+$I107</f>
        <v>0</v>
      </c>
      <c r="L107" s="371">
        <f>$H107+$J107</f>
        <v>0</v>
      </c>
    </row>
    <row r="108" spans="1:12" ht="25.5">
      <c r="B108" s="373"/>
      <c r="D108" s="374" t="s">
        <v>1579</v>
      </c>
      <c r="H108" s="375"/>
      <c r="J108" s="375"/>
      <c r="L108" s="375"/>
    </row>
    <row r="109" spans="1:12">
      <c r="B109" s="372">
        <v>1</v>
      </c>
      <c r="C109" s="372" t="s">
        <v>360</v>
      </c>
      <c r="D109" s="374" t="s">
        <v>1580</v>
      </c>
    </row>
    <row r="110" spans="1:12">
      <c r="B110" s="372">
        <v>1</v>
      </c>
      <c r="C110" s="372" t="s">
        <v>360</v>
      </c>
      <c r="D110" s="374" t="s">
        <v>1581</v>
      </c>
    </row>
    <row r="111" spans="1:12">
      <c r="A111" s="367">
        <v>24</v>
      </c>
      <c r="B111" s="368" t="s">
        <v>1553</v>
      </c>
      <c r="C111" s="367"/>
      <c r="D111" s="369"/>
      <c r="E111" s="367" t="s">
        <v>360</v>
      </c>
      <c r="F111" s="367">
        <v>1</v>
      </c>
      <c r="G111" s="370"/>
      <c r="H111" s="371">
        <f>$F111*$G111</f>
        <v>0</v>
      </c>
      <c r="I111" s="370"/>
      <c r="J111" s="371">
        <f>$F111*$I111</f>
        <v>0</v>
      </c>
      <c r="K111" s="370">
        <f>$G111+$I111</f>
        <v>0</v>
      </c>
      <c r="L111" s="371">
        <f>$H111+$J111</f>
        <v>0</v>
      </c>
    </row>
    <row r="112" spans="1:12">
      <c r="D112" s="374" t="s">
        <v>1549</v>
      </c>
    </row>
    <row r="113" spans="1:12">
      <c r="D113" s="374" t="s">
        <v>1554</v>
      </c>
    </row>
    <row r="114" spans="1:12">
      <c r="D114" s="374" t="s">
        <v>1555</v>
      </c>
    </row>
    <row r="115" spans="1:12">
      <c r="D115" s="374" t="s">
        <v>1556</v>
      </c>
    </row>
    <row r="116" spans="1:12">
      <c r="D116" s="374" t="s">
        <v>1557</v>
      </c>
    </row>
    <row r="117" spans="1:12">
      <c r="A117" s="367">
        <v>25</v>
      </c>
      <c r="B117" s="368" t="s">
        <v>1582</v>
      </c>
      <c r="C117" s="367"/>
      <c r="D117" s="369"/>
      <c r="E117" s="367" t="s">
        <v>360</v>
      </c>
      <c r="F117" s="367">
        <v>1</v>
      </c>
      <c r="G117" s="370"/>
      <c r="H117" s="371">
        <f>$F117*$G117</f>
        <v>0</v>
      </c>
      <c r="I117" s="370"/>
      <c r="J117" s="371">
        <f>$F117*$I117</f>
        <v>0</v>
      </c>
      <c r="K117" s="370">
        <f>$G117+$I117</f>
        <v>0</v>
      </c>
      <c r="L117" s="371">
        <f>$H117+$J117</f>
        <v>0</v>
      </c>
    </row>
    <row r="118" spans="1:12">
      <c r="D118" s="374" t="s">
        <v>1549</v>
      </c>
    </row>
    <row r="119" spans="1:12" ht="13.5" thickBot="1">
      <c r="D119" s="374" t="s">
        <v>1559</v>
      </c>
    </row>
    <row r="120" spans="1:12" ht="15">
      <c r="A120" s="363"/>
      <c r="B120" s="364" t="s">
        <v>1583</v>
      </c>
      <c r="C120" s="363"/>
      <c r="D120" s="365"/>
      <c r="E120" s="363"/>
      <c r="F120" s="363"/>
      <c r="G120" s="366"/>
      <c r="H120" s="366">
        <f>SUM(H121:H187)</f>
        <v>0</v>
      </c>
      <c r="I120" s="366"/>
      <c r="J120" s="366">
        <f>SUM(J121:J187)</f>
        <v>0</v>
      </c>
      <c r="K120" s="366"/>
      <c r="L120" s="366">
        <f>SUM(L121:L187)</f>
        <v>0</v>
      </c>
    </row>
    <row r="121" spans="1:12">
      <c r="A121" s="367">
        <v>26</v>
      </c>
      <c r="B121" s="368" t="s">
        <v>1584</v>
      </c>
      <c r="C121" s="367"/>
      <c r="D121" s="369"/>
      <c r="E121" s="367" t="s">
        <v>1098</v>
      </c>
      <c r="F121" s="367">
        <v>1</v>
      </c>
      <c r="G121" s="370"/>
      <c r="H121" s="371">
        <f>$F121*$G121</f>
        <v>0</v>
      </c>
      <c r="I121" s="370"/>
      <c r="J121" s="371">
        <f>$F121*$I121</f>
        <v>0</v>
      </c>
      <c r="K121" s="370">
        <f>$G121+$I121</f>
        <v>0</v>
      </c>
      <c r="L121" s="371">
        <f>$H121+$J121</f>
        <v>0</v>
      </c>
    </row>
    <row r="122" spans="1:12">
      <c r="D122" s="374" t="s">
        <v>1759</v>
      </c>
    </row>
    <row r="123" spans="1:12">
      <c r="A123" s="367">
        <v>27</v>
      </c>
      <c r="B123" s="368" t="s">
        <v>1531</v>
      </c>
      <c r="C123" s="367"/>
      <c r="D123" s="369"/>
      <c r="E123" s="367" t="s">
        <v>1098</v>
      </c>
      <c r="F123" s="367">
        <v>1</v>
      </c>
      <c r="G123" s="370"/>
      <c r="H123" s="371">
        <f>$F123*$G123</f>
        <v>0</v>
      </c>
      <c r="I123" s="370"/>
      <c r="J123" s="371">
        <f>$F123*$I123</f>
        <v>0</v>
      </c>
      <c r="K123" s="370">
        <f>$G123+$I123</f>
        <v>0</v>
      </c>
      <c r="L123" s="371">
        <f>$H123+$J123</f>
        <v>0</v>
      </c>
    </row>
    <row r="124" spans="1:12">
      <c r="A124" s="376"/>
      <c r="B124" s="377"/>
      <c r="C124" s="376"/>
      <c r="D124" s="378" t="s">
        <v>1532</v>
      </c>
      <c r="E124" s="376"/>
      <c r="F124" s="376"/>
      <c r="G124" s="379"/>
      <c r="H124" s="380"/>
      <c r="I124" s="379"/>
      <c r="J124" s="380"/>
      <c r="K124" s="379"/>
      <c r="L124" s="380"/>
    </row>
    <row r="125" spans="1:12">
      <c r="A125" s="367">
        <v>28</v>
      </c>
      <c r="B125" s="368" t="s">
        <v>1760</v>
      </c>
      <c r="C125" s="367"/>
      <c r="D125" s="369"/>
      <c r="E125" s="367" t="s">
        <v>360</v>
      </c>
      <c r="F125" s="367">
        <v>1</v>
      </c>
      <c r="G125" s="370"/>
      <c r="H125" s="371">
        <f>$F125*$G125</f>
        <v>0</v>
      </c>
      <c r="I125" s="370"/>
      <c r="J125" s="371">
        <f>$F125*$I125</f>
        <v>0</v>
      </c>
      <c r="K125" s="370">
        <f>$G125+$I125</f>
        <v>0</v>
      </c>
      <c r="L125" s="371">
        <f>$H125+$J125</f>
        <v>0</v>
      </c>
    </row>
    <row r="126" spans="1:12">
      <c r="A126" s="376"/>
      <c r="B126" s="377"/>
      <c r="C126" s="376"/>
      <c r="D126" s="378" t="s">
        <v>1539</v>
      </c>
      <c r="E126" s="376"/>
      <c r="F126" s="376"/>
      <c r="G126" s="379"/>
      <c r="H126" s="380"/>
      <c r="I126" s="379"/>
      <c r="J126" s="380"/>
      <c r="K126" s="379"/>
      <c r="L126" s="380"/>
    </row>
    <row r="127" spans="1:12">
      <c r="A127" s="367">
        <v>29</v>
      </c>
      <c r="B127" s="368" t="s">
        <v>1761</v>
      </c>
      <c r="C127" s="367"/>
      <c r="D127" s="369"/>
      <c r="E127" s="367" t="s">
        <v>360</v>
      </c>
      <c r="F127" s="367">
        <v>1</v>
      </c>
      <c r="G127" s="370"/>
      <c r="H127" s="371">
        <f>$F127*$G127</f>
        <v>0</v>
      </c>
      <c r="I127" s="370"/>
      <c r="J127" s="371">
        <f>$F127*$I127</f>
        <v>0</v>
      </c>
      <c r="K127" s="370">
        <f>$G127+$I127</f>
        <v>0</v>
      </c>
      <c r="L127" s="371">
        <f>$H127+$J127</f>
        <v>0</v>
      </c>
    </row>
    <row r="128" spans="1:12">
      <c r="A128" s="376"/>
      <c r="B128" s="377"/>
      <c r="C128" s="376"/>
      <c r="D128" s="378" t="s">
        <v>1539</v>
      </c>
      <c r="E128" s="376"/>
      <c r="F128" s="376"/>
      <c r="G128" s="379"/>
      <c r="H128" s="380"/>
      <c r="I128" s="379"/>
      <c r="J128" s="380"/>
      <c r="K128" s="379"/>
      <c r="L128" s="380"/>
    </row>
    <row r="129" spans="1:12">
      <c r="A129" s="367">
        <v>30</v>
      </c>
      <c r="B129" s="368" t="s">
        <v>1762</v>
      </c>
      <c r="C129" s="367"/>
      <c r="D129" s="369"/>
      <c r="E129" s="367" t="s">
        <v>360</v>
      </c>
      <c r="F129" s="367">
        <v>1</v>
      </c>
      <c r="G129" s="370"/>
      <c r="H129" s="371">
        <f>$F129*$G129</f>
        <v>0</v>
      </c>
      <c r="I129" s="370"/>
      <c r="J129" s="371">
        <f>$F129*$I129</f>
        <v>0</v>
      </c>
      <c r="K129" s="370">
        <f>$G129+$I129</f>
        <v>0</v>
      </c>
      <c r="L129" s="371">
        <f>$H129+$J129</f>
        <v>0</v>
      </c>
    </row>
    <row r="130" spans="1:12" ht="25.5">
      <c r="B130" s="373"/>
      <c r="D130" s="374" t="s">
        <v>1588</v>
      </c>
      <c r="H130" s="375"/>
      <c r="J130" s="375"/>
      <c r="L130" s="375"/>
    </row>
    <row r="131" spans="1:12">
      <c r="B131" s="372">
        <v>1</v>
      </c>
      <c r="C131" s="372" t="s">
        <v>1098</v>
      </c>
      <c r="D131" s="374" t="s">
        <v>1763</v>
      </c>
    </row>
    <row r="132" spans="1:12">
      <c r="A132" s="367">
        <v>31</v>
      </c>
      <c r="B132" s="368" t="s">
        <v>1764</v>
      </c>
      <c r="C132" s="367"/>
      <c r="D132" s="369"/>
      <c r="E132" s="367" t="s">
        <v>360</v>
      </c>
      <c r="F132" s="367">
        <v>1</v>
      </c>
      <c r="G132" s="370"/>
      <c r="H132" s="371">
        <f>$F132*$G132</f>
        <v>0</v>
      </c>
      <c r="I132" s="370"/>
      <c r="J132" s="371">
        <f>$F132*$I132</f>
        <v>0</v>
      </c>
      <c r="K132" s="370">
        <f>$G132+$I132</f>
        <v>0</v>
      </c>
      <c r="L132" s="371">
        <f>$H132+$J132</f>
        <v>0</v>
      </c>
    </row>
    <row r="133" spans="1:12" ht="25.5">
      <c r="B133" s="373"/>
      <c r="D133" s="374" t="s">
        <v>1588</v>
      </c>
      <c r="H133" s="375"/>
      <c r="J133" s="375"/>
      <c r="L133" s="375"/>
    </row>
    <row r="134" spans="1:12">
      <c r="B134" s="372">
        <v>1</v>
      </c>
      <c r="C134" s="372" t="s">
        <v>1098</v>
      </c>
      <c r="D134" s="374" t="s">
        <v>1765</v>
      </c>
    </row>
    <row r="135" spans="1:12">
      <c r="A135" s="367">
        <v>32</v>
      </c>
      <c r="B135" s="368" t="s">
        <v>1766</v>
      </c>
      <c r="C135" s="367"/>
      <c r="D135" s="369"/>
      <c r="E135" s="367" t="s">
        <v>360</v>
      </c>
      <c r="F135" s="367">
        <v>1</v>
      </c>
      <c r="G135" s="370"/>
      <c r="H135" s="371">
        <f>$F135*$G135</f>
        <v>0</v>
      </c>
      <c r="I135" s="370"/>
      <c r="J135" s="371">
        <f>$F135*$I135</f>
        <v>0</v>
      </c>
      <c r="K135" s="370">
        <f>$G135+$I135</f>
        <v>0</v>
      </c>
      <c r="L135" s="371">
        <f>$H135+$J135</f>
        <v>0</v>
      </c>
    </row>
    <row r="136" spans="1:12" ht="25.5">
      <c r="B136" s="373"/>
      <c r="D136" s="374" t="s">
        <v>1588</v>
      </c>
      <c r="H136" s="375"/>
      <c r="J136" s="375"/>
      <c r="L136" s="375"/>
    </row>
    <row r="137" spans="1:12">
      <c r="D137" s="374" t="s">
        <v>1767</v>
      </c>
    </row>
    <row r="138" spans="1:12" ht="25.5">
      <c r="D138" s="374" t="s">
        <v>1768</v>
      </c>
    </row>
    <row r="139" spans="1:12" ht="25.5">
      <c r="D139" s="374" t="s">
        <v>1769</v>
      </c>
    </row>
    <row r="140" spans="1:12" ht="25.5">
      <c r="D140" s="374" t="s">
        <v>1770</v>
      </c>
    </row>
    <row r="141" spans="1:12">
      <c r="B141" s="372">
        <v>1</v>
      </c>
      <c r="C141" s="372" t="s">
        <v>1098</v>
      </c>
      <c r="D141" s="374" t="s">
        <v>1771</v>
      </c>
    </row>
    <row r="142" spans="1:12">
      <c r="B142" s="372">
        <v>1</v>
      </c>
      <c r="C142" s="372" t="s">
        <v>1098</v>
      </c>
      <c r="D142" s="374" t="s">
        <v>1772</v>
      </c>
    </row>
    <row r="143" spans="1:12">
      <c r="B143" s="372">
        <v>1</v>
      </c>
      <c r="C143" s="372" t="s">
        <v>1098</v>
      </c>
      <c r="D143" s="374" t="s">
        <v>1773</v>
      </c>
    </row>
    <row r="144" spans="1:12">
      <c r="B144" s="372">
        <v>1</v>
      </c>
      <c r="C144" s="372" t="s">
        <v>1098</v>
      </c>
      <c r="D144" s="374" t="s">
        <v>1774</v>
      </c>
    </row>
    <row r="145" spans="1:12">
      <c r="B145" s="372">
        <v>1</v>
      </c>
      <c r="C145" s="372" t="s">
        <v>1098</v>
      </c>
      <c r="D145" s="374" t="s">
        <v>1775</v>
      </c>
    </row>
    <row r="146" spans="1:12">
      <c r="A146" s="367">
        <v>33</v>
      </c>
      <c r="B146" s="368" t="s">
        <v>1776</v>
      </c>
      <c r="C146" s="367"/>
      <c r="D146" s="369"/>
      <c r="E146" s="367" t="s">
        <v>360</v>
      </c>
      <c r="F146" s="367">
        <v>1</v>
      </c>
      <c r="G146" s="370"/>
      <c r="H146" s="371">
        <f>$F146*$G146</f>
        <v>0</v>
      </c>
      <c r="I146" s="370"/>
      <c r="J146" s="371">
        <f>$F146*$I146</f>
        <v>0</v>
      </c>
      <c r="K146" s="370">
        <f>$G146+$I146</f>
        <v>0</v>
      </c>
      <c r="L146" s="371">
        <f>$H146+$J146</f>
        <v>0</v>
      </c>
    </row>
    <row r="147" spans="1:12" ht="25.5">
      <c r="B147" s="373"/>
      <c r="D147" s="374" t="s">
        <v>1588</v>
      </c>
      <c r="H147" s="375"/>
      <c r="J147" s="375"/>
      <c r="L147" s="375"/>
    </row>
    <row r="148" spans="1:12">
      <c r="B148" s="372">
        <v>1</v>
      </c>
      <c r="C148" s="372" t="s">
        <v>1098</v>
      </c>
      <c r="D148" s="374" t="s">
        <v>1777</v>
      </c>
    </row>
    <row r="149" spans="1:12">
      <c r="B149" s="372">
        <v>1</v>
      </c>
      <c r="C149" s="372" t="s">
        <v>1098</v>
      </c>
      <c r="D149" s="374" t="s">
        <v>1778</v>
      </c>
    </row>
    <row r="150" spans="1:12">
      <c r="B150" s="372">
        <v>1</v>
      </c>
      <c r="C150" s="372" t="s">
        <v>1098</v>
      </c>
      <c r="D150" s="374" t="s">
        <v>1779</v>
      </c>
    </row>
    <row r="151" spans="1:12">
      <c r="B151" s="372">
        <v>1</v>
      </c>
      <c r="C151" s="372" t="s">
        <v>1098</v>
      </c>
      <c r="D151" s="374" t="s">
        <v>1780</v>
      </c>
    </row>
    <row r="152" spans="1:12">
      <c r="B152" s="372">
        <v>1</v>
      </c>
      <c r="C152" s="372" t="s">
        <v>1098</v>
      </c>
      <c r="D152" s="374" t="s">
        <v>1780</v>
      </c>
    </row>
    <row r="153" spans="1:12">
      <c r="A153" s="367">
        <v>34</v>
      </c>
      <c r="B153" s="368" t="s">
        <v>1781</v>
      </c>
      <c r="C153" s="367"/>
      <c r="D153" s="369"/>
      <c r="E153" s="367" t="s">
        <v>360</v>
      </c>
      <c r="F153" s="367">
        <v>1</v>
      </c>
      <c r="G153" s="370"/>
      <c r="H153" s="371">
        <f>$F153*$G153</f>
        <v>0</v>
      </c>
      <c r="I153" s="370"/>
      <c r="J153" s="371">
        <f>$F153*$I153</f>
        <v>0</v>
      </c>
      <c r="K153" s="370">
        <f>$G153+$I153</f>
        <v>0</v>
      </c>
      <c r="L153" s="371">
        <f>$H153+$J153</f>
        <v>0</v>
      </c>
    </row>
    <row r="154" spans="1:12" ht="25.5">
      <c r="B154" s="373"/>
      <c r="D154" s="374" t="s">
        <v>1588</v>
      </c>
      <c r="H154" s="375"/>
      <c r="J154" s="375"/>
      <c r="L154" s="375"/>
    </row>
    <row r="155" spans="1:12">
      <c r="B155" s="372">
        <v>1</v>
      </c>
      <c r="C155" s="372" t="s">
        <v>1098</v>
      </c>
      <c r="D155" s="374" t="s">
        <v>1782</v>
      </c>
    </row>
    <row r="156" spans="1:12">
      <c r="B156" s="372">
        <v>1</v>
      </c>
      <c r="C156" s="372" t="s">
        <v>1098</v>
      </c>
      <c r="D156" s="374" t="s">
        <v>1783</v>
      </c>
    </row>
    <row r="157" spans="1:12">
      <c r="B157" s="372">
        <v>1</v>
      </c>
      <c r="C157" s="372" t="s">
        <v>1098</v>
      </c>
      <c r="D157" s="374" t="s">
        <v>1783</v>
      </c>
    </row>
    <row r="158" spans="1:12">
      <c r="A158" s="367">
        <v>35</v>
      </c>
      <c r="B158" s="368" t="s">
        <v>1784</v>
      </c>
      <c r="C158" s="367"/>
      <c r="D158" s="369"/>
      <c r="E158" s="367" t="s">
        <v>360</v>
      </c>
      <c r="F158" s="367">
        <v>1</v>
      </c>
      <c r="G158" s="370"/>
      <c r="H158" s="371">
        <f>$F158*$G158</f>
        <v>0</v>
      </c>
      <c r="I158" s="370"/>
      <c r="J158" s="371">
        <f>$F158*$I158</f>
        <v>0</v>
      </c>
      <c r="K158" s="370">
        <f>$G158+$I158</f>
        <v>0</v>
      </c>
      <c r="L158" s="371">
        <f>$H158+$J158</f>
        <v>0</v>
      </c>
    </row>
    <row r="159" spans="1:12" ht="25.5">
      <c r="B159" s="373"/>
      <c r="D159" s="374" t="s">
        <v>1588</v>
      </c>
      <c r="H159" s="375"/>
      <c r="J159" s="375"/>
      <c r="L159" s="375"/>
    </row>
    <row r="160" spans="1:12">
      <c r="D160" s="374" t="s">
        <v>1767</v>
      </c>
    </row>
    <row r="161" spans="2:4" ht="25.5">
      <c r="D161" s="374" t="s">
        <v>1785</v>
      </c>
    </row>
    <row r="162" spans="2:4" ht="25.5">
      <c r="D162" s="374" t="s">
        <v>1786</v>
      </c>
    </row>
    <row r="163" spans="2:4">
      <c r="D163" s="374" t="s">
        <v>1787</v>
      </c>
    </row>
    <row r="164" spans="2:4">
      <c r="D164" s="374" t="s">
        <v>1788</v>
      </c>
    </row>
    <row r="165" spans="2:4">
      <c r="D165" s="374" t="s">
        <v>1789</v>
      </c>
    </row>
    <row r="166" spans="2:4">
      <c r="D166" s="374" t="s">
        <v>1790</v>
      </c>
    </row>
    <row r="167" spans="2:4">
      <c r="D167" s="374" t="s">
        <v>1791</v>
      </c>
    </row>
    <row r="168" spans="2:4">
      <c r="D168" s="374" t="s">
        <v>1792</v>
      </c>
    </row>
    <row r="169" spans="2:4">
      <c r="B169" s="372">
        <v>1</v>
      </c>
      <c r="C169" s="372" t="s">
        <v>1098</v>
      </c>
      <c r="D169" s="374" t="s">
        <v>1793</v>
      </c>
    </row>
    <row r="170" spans="2:4">
      <c r="B170" s="372">
        <v>1</v>
      </c>
      <c r="C170" s="372" t="s">
        <v>1098</v>
      </c>
      <c r="D170" s="374" t="s">
        <v>1794</v>
      </c>
    </row>
    <row r="171" spans="2:4">
      <c r="B171" s="372">
        <v>1</v>
      </c>
      <c r="C171" s="372" t="s">
        <v>1098</v>
      </c>
      <c r="D171" s="374" t="s">
        <v>1795</v>
      </c>
    </row>
    <row r="172" spans="2:4">
      <c r="B172" s="372">
        <v>1</v>
      </c>
      <c r="C172" s="372" t="s">
        <v>1098</v>
      </c>
      <c r="D172" s="374" t="s">
        <v>1796</v>
      </c>
    </row>
    <row r="173" spans="2:4">
      <c r="B173" s="372">
        <v>1</v>
      </c>
      <c r="C173" s="372" t="s">
        <v>1098</v>
      </c>
      <c r="D173" s="374" t="s">
        <v>1797</v>
      </c>
    </row>
    <row r="174" spans="2:4">
      <c r="B174" s="372">
        <v>1</v>
      </c>
      <c r="C174" s="372" t="s">
        <v>1098</v>
      </c>
      <c r="D174" s="374" t="s">
        <v>1798</v>
      </c>
    </row>
    <row r="175" spans="2:4">
      <c r="B175" s="372">
        <v>1</v>
      </c>
      <c r="C175" s="372" t="s">
        <v>1098</v>
      </c>
      <c r="D175" s="374" t="s">
        <v>1799</v>
      </c>
    </row>
    <row r="176" spans="2:4">
      <c r="B176" s="372">
        <v>1</v>
      </c>
      <c r="C176" s="372" t="s">
        <v>1098</v>
      </c>
      <c r="D176" s="374" t="s">
        <v>1800</v>
      </c>
    </row>
    <row r="177" spans="1:12">
      <c r="B177" s="372">
        <v>1</v>
      </c>
      <c r="C177" s="372" t="s">
        <v>1098</v>
      </c>
      <c r="D177" s="374" t="s">
        <v>1801</v>
      </c>
    </row>
    <row r="178" spans="1:12">
      <c r="B178" s="372">
        <v>1</v>
      </c>
      <c r="C178" s="372" t="s">
        <v>1098</v>
      </c>
      <c r="D178" s="374" t="s">
        <v>1802</v>
      </c>
    </row>
    <row r="179" spans="1:12">
      <c r="B179" s="372">
        <v>1</v>
      </c>
      <c r="C179" s="372" t="s">
        <v>1098</v>
      </c>
      <c r="D179" s="374" t="s">
        <v>1803</v>
      </c>
    </row>
    <row r="180" spans="1:12">
      <c r="B180" s="372">
        <v>1</v>
      </c>
      <c r="C180" s="372" t="s">
        <v>1098</v>
      </c>
      <c r="D180" s="374" t="s">
        <v>1804</v>
      </c>
    </row>
    <row r="181" spans="1:12">
      <c r="B181" s="372">
        <v>1</v>
      </c>
      <c r="C181" s="372" t="s">
        <v>1098</v>
      </c>
      <c r="D181" s="374" t="s">
        <v>1805</v>
      </c>
    </row>
    <row r="182" spans="1:12">
      <c r="A182" s="367">
        <v>36</v>
      </c>
      <c r="B182" s="368" t="s">
        <v>1806</v>
      </c>
      <c r="C182" s="367"/>
      <c r="D182" s="369"/>
      <c r="E182" s="367" t="s">
        <v>360</v>
      </c>
      <c r="F182" s="367">
        <v>1</v>
      </c>
      <c r="G182" s="370"/>
      <c r="H182" s="371">
        <f>$F182*$G182</f>
        <v>0</v>
      </c>
      <c r="I182" s="370"/>
      <c r="J182" s="371">
        <f>$F182*$I182</f>
        <v>0</v>
      </c>
      <c r="K182" s="370">
        <f>$G182+$I182</f>
        <v>0</v>
      </c>
      <c r="L182" s="371">
        <f>$H182+$J182</f>
        <v>0</v>
      </c>
    </row>
    <row r="183" spans="1:12" ht="25.5">
      <c r="B183" s="373"/>
      <c r="D183" s="374" t="s">
        <v>1588</v>
      </c>
      <c r="H183" s="375"/>
      <c r="J183" s="375"/>
      <c r="L183" s="375"/>
    </row>
    <row r="184" spans="1:12">
      <c r="B184" s="372">
        <v>1</v>
      </c>
      <c r="C184" s="372" t="s">
        <v>1098</v>
      </c>
      <c r="D184" s="374" t="s">
        <v>1807</v>
      </c>
    </row>
    <row r="185" spans="1:12">
      <c r="A185" s="367">
        <v>37</v>
      </c>
      <c r="B185" s="368" t="s">
        <v>1599</v>
      </c>
      <c r="C185" s="367"/>
      <c r="D185" s="369"/>
      <c r="E185" s="367" t="s">
        <v>360</v>
      </c>
      <c r="F185" s="367">
        <v>1</v>
      </c>
      <c r="G185" s="370"/>
      <c r="H185" s="371">
        <f>$F185*$G185</f>
        <v>0</v>
      </c>
      <c r="I185" s="370"/>
      <c r="J185" s="371">
        <f>$F185*$I185</f>
        <v>0</v>
      </c>
      <c r="K185" s="370">
        <f>$G185+$I185</f>
        <v>0</v>
      </c>
      <c r="L185" s="371">
        <f>$H185+$J185</f>
        <v>0</v>
      </c>
    </row>
    <row r="186" spans="1:12">
      <c r="D186" s="374" t="s">
        <v>1549</v>
      </c>
    </row>
    <row r="187" spans="1:12" ht="13.5" thickBot="1">
      <c r="D187" s="374" t="s">
        <v>1600</v>
      </c>
    </row>
    <row r="188" spans="1:12" ht="15">
      <c r="A188" s="363"/>
      <c r="B188" s="364" t="s">
        <v>1601</v>
      </c>
      <c r="C188" s="363"/>
      <c r="D188" s="365"/>
      <c r="E188" s="363"/>
      <c r="F188" s="363"/>
      <c r="G188" s="366"/>
      <c r="H188" s="366">
        <f>SUM(H189:H234)</f>
        <v>0</v>
      </c>
      <c r="I188" s="366"/>
      <c r="J188" s="366">
        <f>SUM(J189:J234)</f>
        <v>0</v>
      </c>
      <c r="K188" s="366"/>
      <c r="L188" s="366">
        <f>SUM(L189:L234)</f>
        <v>0</v>
      </c>
    </row>
    <row r="189" spans="1:12">
      <c r="A189" s="367">
        <v>38</v>
      </c>
      <c r="B189" s="368" t="s">
        <v>1602</v>
      </c>
      <c r="C189" s="367"/>
      <c r="D189" s="369"/>
      <c r="E189" s="367" t="s">
        <v>1098</v>
      </c>
      <c r="F189" s="367">
        <v>2</v>
      </c>
      <c r="G189" s="370"/>
      <c r="H189" s="371">
        <f>$F189*$G189</f>
        <v>0</v>
      </c>
      <c r="I189" s="370"/>
      <c r="J189" s="371">
        <f>$F189*$I189</f>
        <v>0</v>
      </c>
      <c r="K189" s="370">
        <f>$G189+$I189</f>
        <v>0</v>
      </c>
      <c r="L189" s="371">
        <f>$H189+$J189</f>
        <v>0</v>
      </c>
    </row>
    <row r="190" spans="1:12">
      <c r="D190" s="374" t="s">
        <v>1603</v>
      </c>
    </row>
    <row r="191" spans="1:12">
      <c r="A191" s="367">
        <v>39</v>
      </c>
      <c r="B191" s="368" t="s">
        <v>1604</v>
      </c>
      <c r="C191" s="367"/>
      <c r="D191" s="369"/>
      <c r="E191" s="367" t="s">
        <v>1098</v>
      </c>
      <c r="F191" s="367">
        <v>2</v>
      </c>
      <c r="G191" s="370"/>
      <c r="H191" s="371">
        <f>$F191*$G191</f>
        <v>0</v>
      </c>
      <c r="I191" s="370"/>
      <c r="J191" s="371">
        <f>$F191*$I191</f>
        <v>0</v>
      </c>
      <c r="K191" s="370">
        <f>$G191+$I191</f>
        <v>0</v>
      </c>
      <c r="L191" s="371">
        <f>$H191+$J191</f>
        <v>0</v>
      </c>
    </row>
    <row r="192" spans="1:12">
      <c r="D192" s="374" t="s">
        <v>1603</v>
      </c>
    </row>
    <row r="193" spans="1:12">
      <c r="A193" s="367">
        <v>40</v>
      </c>
      <c r="B193" s="368" t="s">
        <v>1605</v>
      </c>
      <c r="C193" s="367"/>
      <c r="D193" s="369"/>
      <c r="E193" s="367" t="s">
        <v>360</v>
      </c>
      <c r="F193" s="367">
        <v>1</v>
      </c>
      <c r="G193" s="370"/>
      <c r="H193" s="371">
        <f>$F193*$G193</f>
        <v>0</v>
      </c>
      <c r="I193" s="370"/>
      <c r="J193" s="371">
        <f>$F193*$I193</f>
        <v>0</v>
      </c>
      <c r="K193" s="370">
        <f>$G193+$I193</f>
        <v>0</v>
      </c>
      <c r="L193" s="371">
        <f>$H193+$J193</f>
        <v>0</v>
      </c>
    </row>
    <row r="194" spans="1:12">
      <c r="D194" s="374" t="s">
        <v>1549</v>
      </c>
    </row>
    <row r="195" spans="1:12">
      <c r="B195" s="372">
        <v>1</v>
      </c>
      <c r="C195" s="372" t="s">
        <v>360</v>
      </c>
      <c r="D195" s="374" t="s">
        <v>1606</v>
      </c>
    </row>
    <row r="196" spans="1:12">
      <c r="A196" s="367">
        <v>41</v>
      </c>
      <c r="B196" s="368" t="s">
        <v>1607</v>
      </c>
      <c r="C196" s="367"/>
      <c r="D196" s="369"/>
      <c r="E196" s="367" t="s">
        <v>360</v>
      </c>
      <c r="F196" s="367">
        <v>1</v>
      </c>
      <c r="G196" s="370"/>
      <c r="H196" s="371">
        <f>$F196*$G196</f>
        <v>0</v>
      </c>
      <c r="I196" s="370"/>
      <c r="J196" s="371">
        <f>$F196*$I196</f>
        <v>0</v>
      </c>
      <c r="K196" s="370">
        <f>$G196+$I196</f>
        <v>0</v>
      </c>
      <c r="L196" s="371">
        <f>$H196+$J196</f>
        <v>0</v>
      </c>
    </row>
    <row r="197" spans="1:12">
      <c r="B197" s="372">
        <v>1</v>
      </c>
      <c r="C197" s="372" t="s">
        <v>1098</v>
      </c>
      <c r="D197" s="374" t="s">
        <v>1808</v>
      </c>
    </row>
    <row r="198" spans="1:12">
      <c r="A198" s="367">
        <v>42</v>
      </c>
      <c r="B198" s="368" t="s">
        <v>1609</v>
      </c>
      <c r="C198" s="367"/>
      <c r="D198" s="369"/>
      <c r="E198" s="367" t="s">
        <v>360</v>
      </c>
      <c r="F198" s="367">
        <v>1</v>
      </c>
      <c r="G198" s="370"/>
      <c r="H198" s="371">
        <f>$F198*$G198</f>
        <v>0</v>
      </c>
      <c r="I198" s="370"/>
      <c r="J198" s="371">
        <f>$F198*$I198</f>
        <v>0</v>
      </c>
      <c r="K198" s="370">
        <f>$G198+$I198</f>
        <v>0</v>
      </c>
      <c r="L198" s="371">
        <f>$H198+$J198</f>
        <v>0</v>
      </c>
    </row>
    <row r="199" spans="1:12" ht="25.5">
      <c r="B199" s="372">
        <v>1</v>
      </c>
      <c r="C199" s="372" t="s">
        <v>1098</v>
      </c>
      <c r="D199" s="374" t="s">
        <v>1610</v>
      </c>
    </row>
    <row r="200" spans="1:12">
      <c r="A200" s="367">
        <v>43</v>
      </c>
      <c r="B200" s="368" t="s">
        <v>1611</v>
      </c>
      <c r="C200" s="367"/>
      <c r="D200" s="369"/>
      <c r="E200" s="367" t="s">
        <v>360</v>
      </c>
      <c r="F200" s="367">
        <v>1</v>
      </c>
      <c r="G200" s="370"/>
      <c r="H200" s="371">
        <f>$F200*$G200</f>
        <v>0</v>
      </c>
      <c r="I200" s="370"/>
      <c r="J200" s="371">
        <f>$F200*$I200</f>
        <v>0</v>
      </c>
      <c r="K200" s="370">
        <f>$G200+$I200</f>
        <v>0</v>
      </c>
      <c r="L200" s="371">
        <f>$H200+$J200</f>
        <v>0</v>
      </c>
    </row>
    <row r="201" spans="1:12" ht="25.5">
      <c r="B201" s="372">
        <v>2</v>
      </c>
      <c r="C201" s="372" t="s">
        <v>1098</v>
      </c>
      <c r="D201" s="374" t="s">
        <v>1809</v>
      </c>
    </row>
    <row r="202" spans="1:12">
      <c r="B202" s="372">
        <v>1</v>
      </c>
      <c r="C202" s="372" t="s">
        <v>1098</v>
      </c>
      <c r="D202" s="374" t="s">
        <v>1613</v>
      </c>
    </row>
    <row r="203" spans="1:12" ht="25.5">
      <c r="B203" s="372">
        <v>1</v>
      </c>
      <c r="C203" s="372" t="s">
        <v>1098</v>
      </c>
      <c r="D203" s="374" t="s">
        <v>1614</v>
      </c>
    </row>
    <row r="204" spans="1:12" ht="25.5">
      <c r="B204" s="372">
        <v>2</v>
      </c>
      <c r="C204" s="372" t="s">
        <v>1098</v>
      </c>
      <c r="D204" s="374" t="s">
        <v>1810</v>
      </c>
    </row>
    <row r="205" spans="1:12" ht="25.5">
      <c r="B205" s="372">
        <v>1</v>
      </c>
      <c r="C205" s="372" t="s">
        <v>1098</v>
      </c>
      <c r="D205" s="374" t="s">
        <v>1811</v>
      </c>
    </row>
    <row r="206" spans="1:12" ht="25.5">
      <c r="B206" s="372">
        <v>7</v>
      </c>
      <c r="C206" s="372" t="s">
        <v>1098</v>
      </c>
      <c r="D206" s="374" t="s">
        <v>1616</v>
      </c>
    </row>
    <row r="207" spans="1:12">
      <c r="B207" s="372">
        <v>2</v>
      </c>
      <c r="C207" s="372" t="s">
        <v>1098</v>
      </c>
      <c r="D207" s="374" t="s">
        <v>1812</v>
      </c>
    </row>
    <row r="208" spans="1:12">
      <c r="B208" s="372">
        <v>1</v>
      </c>
      <c r="C208" s="372" t="s">
        <v>1098</v>
      </c>
      <c r="D208" s="374" t="s">
        <v>1618</v>
      </c>
    </row>
    <row r="209" spans="1:12">
      <c r="B209" s="372">
        <v>1</v>
      </c>
      <c r="C209" s="372" t="s">
        <v>1098</v>
      </c>
      <c r="D209" s="374" t="s">
        <v>1813</v>
      </c>
    </row>
    <row r="210" spans="1:12">
      <c r="B210" s="372">
        <v>1</v>
      </c>
      <c r="C210" s="372" t="s">
        <v>1098</v>
      </c>
      <c r="D210" s="374" t="s">
        <v>1619</v>
      </c>
    </row>
    <row r="211" spans="1:12">
      <c r="B211" s="372">
        <v>1</v>
      </c>
      <c r="C211" s="372" t="s">
        <v>1098</v>
      </c>
      <c r="D211" s="374" t="s">
        <v>1814</v>
      </c>
    </row>
    <row r="212" spans="1:12" ht="25.5">
      <c r="B212" s="372">
        <v>1</v>
      </c>
      <c r="C212" s="372" t="s">
        <v>1098</v>
      </c>
      <c r="D212" s="374" t="s">
        <v>1815</v>
      </c>
    </row>
    <row r="213" spans="1:12">
      <c r="B213" s="372">
        <v>1</v>
      </c>
      <c r="C213" s="372" t="s">
        <v>1098</v>
      </c>
      <c r="D213" s="374" t="s">
        <v>1816</v>
      </c>
    </row>
    <row r="214" spans="1:12">
      <c r="A214" s="367">
        <v>44</v>
      </c>
      <c r="B214" s="368" t="s">
        <v>1621</v>
      </c>
      <c r="C214" s="367"/>
      <c r="D214" s="369"/>
      <c r="E214" s="367" t="s">
        <v>360</v>
      </c>
      <c r="F214" s="367">
        <v>1</v>
      </c>
      <c r="G214" s="370"/>
      <c r="H214" s="371">
        <f>$F214*$G214</f>
        <v>0</v>
      </c>
      <c r="I214" s="370"/>
      <c r="J214" s="371">
        <f>$F214*$I214</f>
        <v>0</v>
      </c>
      <c r="K214" s="370">
        <f>$G214+$I214</f>
        <v>0</v>
      </c>
      <c r="L214" s="371">
        <f>$H214+$J214</f>
        <v>0</v>
      </c>
    </row>
    <row r="215" spans="1:12" ht="25.5">
      <c r="B215" s="372">
        <v>1</v>
      </c>
      <c r="C215" s="372" t="s">
        <v>1098</v>
      </c>
      <c r="D215" s="374" t="s">
        <v>1622</v>
      </c>
    </row>
    <row r="216" spans="1:12">
      <c r="B216" s="372">
        <v>1</v>
      </c>
      <c r="C216" s="372" t="s">
        <v>1098</v>
      </c>
      <c r="D216" s="374" t="s">
        <v>1623</v>
      </c>
    </row>
    <row r="217" spans="1:12">
      <c r="B217" s="372">
        <v>1</v>
      </c>
      <c r="C217" s="372" t="s">
        <v>1098</v>
      </c>
      <c r="D217" s="374" t="s">
        <v>1624</v>
      </c>
    </row>
    <row r="218" spans="1:12">
      <c r="B218" s="372">
        <v>2</v>
      </c>
      <c r="C218" s="372" t="s">
        <v>1098</v>
      </c>
      <c r="D218" s="374" t="s">
        <v>1625</v>
      </c>
    </row>
    <row r="219" spans="1:12">
      <c r="B219" s="372">
        <v>4</v>
      </c>
      <c r="C219" s="372" t="s">
        <v>1098</v>
      </c>
      <c r="D219" s="374" t="s">
        <v>1626</v>
      </c>
    </row>
    <row r="220" spans="1:12">
      <c r="B220" s="372">
        <v>4</v>
      </c>
      <c r="C220" s="372" t="s">
        <v>1098</v>
      </c>
      <c r="D220" s="374" t="s">
        <v>1627</v>
      </c>
    </row>
    <row r="221" spans="1:12">
      <c r="B221" s="372">
        <v>4</v>
      </c>
      <c r="C221" s="372" t="s">
        <v>1098</v>
      </c>
      <c r="D221" s="374" t="s">
        <v>1628</v>
      </c>
    </row>
    <row r="222" spans="1:12">
      <c r="A222" s="367">
        <v>45</v>
      </c>
      <c r="B222" s="368" t="s">
        <v>1629</v>
      </c>
      <c r="C222" s="367"/>
      <c r="D222" s="369"/>
      <c r="E222" s="367" t="s">
        <v>360</v>
      </c>
      <c r="F222" s="367">
        <v>1</v>
      </c>
      <c r="G222" s="370"/>
      <c r="H222" s="371">
        <f>$F222*$G222</f>
        <v>0</v>
      </c>
      <c r="I222" s="370"/>
      <c r="J222" s="371">
        <f>$F222*$I222</f>
        <v>0</v>
      </c>
      <c r="K222" s="370">
        <f>$G222+$I222</f>
        <v>0</v>
      </c>
      <c r="L222" s="371">
        <f>$H222+$J222</f>
        <v>0</v>
      </c>
    </row>
    <row r="223" spans="1:12" ht="25.5">
      <c r="B223" s="372">
        <v>1</v>
      </c>
      <c r="C223" s="372" t="s">
        <v>1098</v>
      </c>
      <c r="D223" s="374" t="s">
        <v>1630</v>
      </c>
    </row>
    <row r="224" spans="1:12">
      <c r="A224" s="367">
        <v>46</v>
      </c>
      <c r="B224" s="368" t="s">
        <v>1638</v>
      </c>
      <c r="C224" s="367"/>
      <c r="D224" s="369"/>
      <c r="E224" s="367" t="s">
        <v>360</v>
      </c>
      <c r="F224" s="367">
        <v>1</v>
      </c>
      <c r="G224" s="370"/>
      <c r="H224" s="371">
        <f>$F224*$G224</f>
        <v>0</v>
      </c>
      <c r="I224" s="370"/>
      <c r="J224" s="371">
        <f>$F224*$I224</f>
        <v>0</v>
      </c>
      <c r="K224" s="370">
        <f>$G224+$I224</f>
        <v>0</v>
      </c>
      <c r="L224" s="371">
        <f>$H224+$J224</f>
        <v>0</v>
      </c>
    </row>
    <row r="225" spans="1:12">
      <c r="B225" s="372">
        <v>1</v>
      </c>
      <c r="C225" s="372" t="s">
        <v>1098</v>
      </c>
      <c r="D225" s="374" t="s">
        <v>1639</v>
      </c>
    </row>
    <row r="226" spans="1:12">
      <c r="B226" s="372">
        <v>1</v>
      </c>
      <c r="C226" s="372" t="s">
        <v>1098</v>
      </c>
      <c r="D226" s="374" t="s">
        <v>1640</v>
      </c>
    </row>
    <row r="227" spans="1:12">
      <c r="B227" s="372">
        <v>1</v>
      </c>
      <c r="C227" s="372" t="s">
        <v>1098</v>
      </c>
      <c r="D227" s="374" t="s">
        <v>1641</v>
      </c>
    </row>
    <row r="228" spans="1:12">
      <c r="A228" s="367">
        <v>47</v>
      </c>
      <c r="B228" s="368" t="s">
        <v>1642</v>
      </c>
      <c r="C228" s="367"/>
      <c r="D228" s="369"/>
      <c r="E228" s="367" t="s">
        <v>360</v>
      </c>
      <c r="F228" s="367">
        <v>1</v>
      </c>
      <c r="G228" s="370"/>
      <c r="H228" s="371">
        <f>$F228*$G228</f>
        <v>0</v>
      </c>
      <c r="I228" s="370"/>
      <c r="J228" s="371">
        <f>$F228*$I228</f>
        <v>0</v>
      </c>
      <c r="K228" s="370">
        <f>$G228+$I228</f>
        <v>0</v>
      </c>
      <c r="L228" s="371">
        <f>$H228+$J228</f>
        <v>0</v>
      </c>
    </row>
    <row r="229" spans="1:12">
      <c r="B229" s="372">
        <v>1</v>
      </c>
      <c r="C229" s="372" t="s">
        <v>1098</v>
      </c>
      <c r="D229" s="374" t="s">
        <v>1643</v>
      </c>
    </row>
    <row r="230" spans="1:12">
      <c r="A230" s="367">
        <v>48</v>
      </c>
      <c r="B230" s="368" t="s">
        <v>1644</v>
      </c>
      <c r="C230" s="367"/>
      <c r="D230" s="369"/>
      <c r="E230" s="367" t="s">
        <v>360</v>
      </c>
      <c r="F230" s="367">
        <v>1</v>
      </c>
      <c r="G230" s="370"/>
      <c r="H230" s="371">
        <f>$F230*$G230</f>
        <v>0</v>
      </c>
      <c r="I230" s="370"/>
      <c r="J230" s="371">
        <f>$F230*$I230</f>
        <v>0</v>
      </c>
      <c r="K230" s="370">
        <f>$G230+$I230</f>
        <v>0</v>
      </c>
      <c r="L230" s="371">
        <f>$H230+$J230</f>
        <v>0</v>
      </c>
    </row>
    <row r="231" spans="1:12">
      <c r="B231" s="372">
        <v>1</v>
      </c>
      <c r="C231" s="372" t="s">
        <v>1098</v>
      </c>
      <c r="D231" s="374" t="s">
        <v>1645</v>
      </c>
    </row>
    <row r="232" spans="1:12">
      <c r="A232" s="367">
        <v>49</v>
      </c>
      <c r="B232" s="368" t="s">
        <v>1646</v>
      </c>
      <c r="C232" s="367"/>
      <c r="D232" s="369"/>
      <c r="E232" s="367" t="s">
        <v>360</v>
      </c>
      <c r="F232" s="367">
        <v>1</v>
      </c>
      <c r="G232" s="370"/>
      <c r="H232" s="371">
        <f>$F232*$G232</f>
        <v>0</v>
      </c>
      <c r="I232" s="370"/>
      <c r="J232" s="371">
        <f>$F232*$I232</f>
        <v>0</v>
      </c>
      <c r="K232" s="370">
        <f>$G232+$I232</f>
        <v>0</v>
      </c>
      <c r="L232" s="371">
        <f>$H232+$J232</f>
        <v>0</v>
      </c>
    </row>
    <row r="233" spans="1:12">
      <c r="D233" s="374" t="s">
        <v>1549</v>
      </c>
    </row>
    <row r="234" spans="1:12">
      <c r="D234" s="374" t="s">
        <v>1647</v>
      </c>
    </row>
  </sheetData>
  <mergeCells count="4">
    <mergeCell ref="B1:D1"/>
    <mergeCell ref="B2:D2"/>
    <mergeCell ref="B3:D3"/>
    <mergeCell ref="B4:D4"/>
  </mergeCells>
  <printOptions gridLines="1"/>
  <pageMargins left="0.39370078740157483" right="0.39370078740157483" top="0.78740157480314965" bottom="0.39370078740157483" header="0.39370078740157483" footer="0.19685039370078741"/>
  <pageSetup paperSize="9" scale="88" fitToHeight="50" orientation="landscape" horizontalDpi="300" r:id="rId1"/>
  <headerFooter alignWithMargins="0">
    <oddHeader>&amp;CModernizace ČOV Dvůr Králové nad Labem - I. etapa</oddHeader>
    <oddFooter>&amp;R&amp;8&amp;P/&amp;N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014C8-D53D-4E18-A315-09FCFFE2ECAE}">
  <sheetPr>
    <tabColor theme="4" tint="0.39997558519241921"/>
    <pageSetUpPr fitToPage="1"/>
  </sheetPr>
  <dimension ref="A1:L303"/>
  <sheetViews>
    <sheetView zoomScale="85" zoomScaleNormal="100" zoomScaleSheetLayoutView="100" workbookViewId="0">
      <pane ySplit="6" topLeftCell="A7" activePane="bottomLeft" state="frozen"/>
      <selection activeCell="J29" sqref="J29"/>
      <selection pane="bottomLeft" activeCell="I9" sqref="I9:I301"/>
    </sheetView>
  </sheetViews>
  <sheetFormatPr defaultRowHeight="12.75"/>
  <cols>
    <col min="1" max="1" width="9.83203125" style="372" bestFit="1" customWidth="1"/>
    <col min="2" max="2" width="6.83203125" style="372" customWidth="1"/>
    <col min="3" max="3" width="5.5" style="372" customWidth="1"/>
    <col min="4" max="4" width="68.1640625" style="374" customWidth="1"/>
    <col min="5" max="5" width="10.1640625" style="372" customWidth="1"/>
    <col min="6" max="6" width="9.33203125" style="372"/>
    <col min="7" max="12" width="12.5" style="348" customWidth="1"/>
    <col min="13" max="16384" width="9.33203125" style="346"/>
  </cols>
  <sheetData>
    <row r="1" spans="1:12" ht="20.25">
      <c r="A1" s="344"/>
      <c r="B1" s="438" t="s">
        <v>1433</v>
      </c>
      <c r="C1" s="438"/>
      <c r="D1" s="438"/>
      <c r="E1" s="345"/>
      <c r="F1" s="346"/>
      <c r="G1" s="347"/>
      <c r="I1" s="349"/>
      <c r="K1" s="349"/>
    </row>
    <row r="2" spans="1:12">
      <c r="A2" s="346"/>
      <c r="B2" s="438"/>
      <c r="C2" s="438"/>
      <c r="D2" s="438"/>
      <c r="E2" s="345"/>
      <c r="F2" s="346"/>
      <c r="G2" s="350"/>
      <c r="H2" s="351"/>
      <c r="I2" s="352"/>
      <c r="J2" s="352"/>
      <c r="K2" s="352"/>
      <c r="L2" s="352"/>
    </row>
    <row r="3" spans="1:12">
      <c r="A3" s="346"/>
      <c r="B3" s="439"/>
      <c r="C3" s="439"/>
      <c r="D3" s="439"/>
      <c r="E3" s="345"/>
      <c r="F3" s="346"/>
      <c r="G3" s="351"/>
      <c r="H3" s="351"/>
      <c r="I3" s="352"/>
      <c r="J3" s="352"/>
      <c r="K3" s="352"/>
      <c r="L3" s="352"/>
    </row>
    <row r="4" spans="1:12" ht="25.5">
      <c r="A4" s="353" t="s">
        <v>1439</v>
      </c>
      <c r="B4" s="440" t="s">
        <v>1440</v>
      </c>
      <c r="C4" s="440"/>
      <c r="D4" s="440"/>
      <c r="E4" s="354" t="s">
        <v>1441</v>
      </c>
      <c r="F4" s="354" t="s">
        <v>1442</v>
      </c>
      <c r="G4" s="355" t="s">
        <v>1443</v>
      </c>
      <c r="H4" s="355" t="s">
        <v>1444</v>
      </c>
      <c r="I4" s="355" t="s">
        <v>1445</v>
      </c>
      <c r="J4" s="355" t="s">
        <v>1446</v>
      </c>
      <c r="K4" s="355" t="s">
        <v>1447</v>
      </c>
      <c r="L4" s="355" t="s">
        <v>1448</v>
      </c>
    </row>
    <row r="5" spans="1:12">
      <c r="A5" s="356">
        <v>1</v>
      </c>
      <c r="B5" s="356">
        <v>2</v>
      </c>
      <c r="C5" s="356">
        <v>3</v>
      </c>
      <c r="D5" s="356">
        <v>4</v>
      </c>
      <c r="E5" s="356">
        <v>5</v>
      </c>
      <c r="F5" s="356">
        <v>6</v>
      </c>
      <c r="G5" s="356">
        <v>7</v>
      </c>
      <c r="H5" s="356">
        <v>8</v>
      </c>
      <c r="I5" s="356">
        <v>9</v>
      </c>
      <c r="J5" s="356">
        <v>10</v>
      </c>
      <c r="K5" s="356">
        <v>11</v>
      </c>
      <c r="L5" s="356">
        <v>12</v>
      </c>
    </row>
    <row r="6" spans="1:12" ht="13.5" thickBot="1">
      <c r="A6" s="357" t="s">
        <v>1449</v>
      </c>
      <c r="B6" s="357" t="s">
        <v>1449</v>
      </c>
      <c r="C6" s="357" t="s">
        <v>1449</v>
      </c>
      <c r="D6" s="358" t="s">
        <v>1449</v>
      </c>
      <c r="E6" s="357" t="s">
        <v>1449</v>
      </c>
      <c r="F6" s="357" t="s">
        <v>1449</v>
      </c>
      <c r="G6" s="357" t="s">
        <v>44</v>
      </c>
      <c r="H6" s="357" t="s">
        <v>44</v>
      </c>
      <c r="I6" s="357" t="s">
        <v>44</v>
      </c>
      <c r="J6" s="357" t="s">
        <v>44</v>
      </c>
      <c r="K6" s="357" t="s">
        <v>44</v>
      </c>
      <c r="L6" s="357" t="s">
        <v>44</v>
      </c>
    </row>
    <row r="7" spans="1:12" ht="16.5" thickBot="1">
      <c r="A7" s="359"/>
      <c r="B7" s="360" t="s">
        <v>132</v>
      </c>
      <c r="C7" s="359"/>
      <c r="D7" s="361"/>
      <c r="E7" s="359"/>
      <c r="F7" s="359"/>
      <c r="G7" s="359"/>
      <c r="H7" s="362">
        <f>SUM(H$8,H$141,H$191,H$208,H$252)</f>
        <v>0</v>
      </c>
      <c r="I7" s="359"/>
      <c r="J7" s="362">
        <f>SUM(J$8,J$141,J$191,J$208,J$252)</f>
        <v>0</v>
      </c>
      <c r="K7" s="359"/>
      <c r="L7" s="362">
        <f>SUM(L$8,L$141,L$191,L$208,L$252)</f>
        <v>0</v>
      </c>
    </row>
    <row r="8" spans="1:12" ht="15">
      <c r="A8" s="363"/>
      <c r="B8" s="364" t="s">
        <v>1450</v>
      </c>
      <c r="C8" s="363"/>
      <c r="D8" s="365"/>
      <c r="E8" s="363"/>
      <c r="F8" s="363"/>
      <c r="G8" s="363"/>
      <c r="H8" s="366">
        <f>SUM(H9:H140)</f>
        <v>0</v>
      </c>
      <c r="I8" s="363"/>
      <c r="J8" s="366">
        <f>SUM(J9:J140)</f>
        <v>0</v>
      </c>
      <c r="K8" s="363"/>
      <c r="L8" s="366">
        <f>SUM(L9:L140)</f>
        <v>0</v>
      </c>
    </row>
    <row r="9" spans="1:12">
      <c r="A9" s="367">
        <v>1</v>
      </c>
      <c r="B9" s="368" t="s">
        <v>1817</v>
      </c>
      <c r="C9" s="367"/>
      <c r="D9" s="369"/>
      <c r="E9" s="367" t="s">
        <v>360</v>
      </c>
      <c r="F9" s="367">
        <v>1</v>
      </c>
      <c r="G9" s="370"/>
      <c r="H9" s="371">
        <f>$F9*$G9</f>
        <v>0</v>
      </c>
      <c r="I9" s="370"/>
      <c r="J9" s="371">
        <f>$F9*$I9</f>
        <v>0</v>
      </c>
      <c r="K9" s="370">
        <f>$G9+$I9</f>
        <v>0</v>
      </c>
      <c r="L9" s="371">
        <f>$H9+$J9</f>
        <v>0</v>
      </c>
    </row>
    <row r="10" spans="1:12" ht="63.75">
      <c r="B10" s="373"/>
      <c r="D10" s="374" t="s">
        <v>1452</v>
      </c>
      <c r="H10" s="375"/>
      <c r="J10" s="375"/>
      <c r="L10" s="375"/>
    </row>
    <row r="11" spans="1:12">
      <c r="D11" s="374" t="s">
        <v>1453</v>
      </c>
    </row>
    <row r="12" spans="1:12">
      <c r="D12" s="374" t="s">
        <v>1454</v>
      </c>
    </row>
    <row r="13" spans="1:12">
      <c r="D13" s="374" t="s">
        <v>1455</v>
      </c>
    </row>
    <row r="14" spans="1:12">
      <c r="B14" s="372">
        <v>1</v>
      </c>
      <c r="C14" s="372" t="s">
        <v>1098</v>
      </c>
      <c r="D14" s="374" t="s">
        <v>1456</v>
      </c>
    </row>
    <row r="15" spans="1:12">
      <c r="B15" s="372">
        <v>1</v>
      </c>
      <c r="C15" s="372" t="s">
        <v>1098</v>
      </c>
      <c r="D15" s="374" t="s">
        <v>1457</v>
      </c>
    </row>
    <row r="16" spans="1:12">
      <c r="B16" s="372">
        <v>1</v>
      </c>
      <c r="C16" s="372" t="s">
        <v>1098</v>
      </c>
      <c r="D16" s="374" t="s">
        <v>1458</v>
      </c>
    </row>
    <row r="17" spans="2:4">
      <c r="B17" s="372">
        <v>1</v>
      </c>
      <c r="C17" s="372" t="s">
        <v>1098</v>
      </c>
      <c r="D17" s="374" t="s">
        <v>1459</v>
      </c>
    </row>
    <row r="18" spans="2:4">
      <c r="B18" s="372">
        <v>1</v>
      </c>
      <c r="C18" s="372" t="s">
        <v>1098</v>
      </c>
      <c r="D18" s="374" t="s">
        <v>1460</v>
      </c>
    </row>
    <row r="19" spans="2:4">
      <c r="B19" s="372">
        <v>8</v>
      </c>
      <c r="C19" s="372" t="s">
        <v>1098</v>
      </c>
      <c r="D19" s="374" t="s">
        <v>1461</v>
      </c>
    </row>
    <row r="20" spans="2:4">
      <c r="B20" s="372">
        <v>8</v>
      </c>
      <c r="C20" s="372" t="s">
        <v>1098</v>
      </c>
      <c r="D20" s="374" t="s">
        <v>1462</v>
      </c>
    </row>
    <row r="21" spans="2:4">
      <c r="B21" s="372">
        <v>1</v>
      </c>
      <c r="C21" s="372" t="s">
        <v>1098</v>
      </c>
      <c r="D21" s="374" t="s">
        <v>1463</v>
      </c>
    </row>
    <row r="22" spans="2:4">
      <c r="B22" s="372">
        <v>1</v>
      </c>
      <c r="C22" s="372" t="s">
        <v>1098</v>
      </c>
      <c r="D22" s="374" t="s">
        <v>1464</v>
      </c>
    </row>
    <row r="23" spans="2:4">
      <c r="B23" s="372">
        <v>1</v>
      </c>
      <c r="C23" s="372" t="s">
        <v>1098</v>
      </c>
      <c r="D23" s="374" t="s">
        <v>1465</v>
      </c>
    </row>
    <row r="24" spans="2:4">
      <c r="B24" s="372">
        <v>1</v>
      </c>
      <c r="C24" s="372" t="s">
        <v>1098</v>
      </c>
      <c r="D24" s="374" t="s">
        <v>1466</v>
      </c>
    </row>
    <row r="25" spans="2:4">
      <c r="B25" s="372">
        <v>6</v>
      </c>
      <c r="C25" s="372" t="s">
        <v>1098</v>
      </c>
      <c r="D25" s="374" t="s">
        <v>1467</v>
      </c>
    </row>
    <row r="26" spans="2:4">
      <c r="B26" s="372">
        <v>4</v>
      </c>
      <c r="C26" s="372" t="s">
        <v>1098</v>
      </c>
      <c r="D26" s="374" t="s">
        <v>1468</v>
      </c>
    </row>
    <row r="27" spans="2:4">
      <c r="B27" s="372">
        <v>12</v>
      </c>
      <c r="C27" s="372" t="s">
        <v>1098</v>
      </c>
      <c r="D27" s="374" t="s">
        <v>1469</v>
      </c>
    </row>
    <row r="28" spans="2:4">
      <c r="B28" s="372">
        <v>2</v>
      </c>
      <c r="C28" s="372" t="s">
        <v>1098</v>
      </c>
      <c r="D28" s="374" t="s">
        <v>1470</v>
      </c>
    </row>
    <row r="29" spans="2:4">
      <c r="B29" s="372">
        <v>1</v>
      </c>
      <c r="C29" s="372" t="s">
        <v>1098</v>
      </c>
      <c r="D29" s="374" t="s">
        <v>1818</v>
      </c>
    </row>
    <row r="30" spans="2:4">
      <c r="B30" s="372">
        <v>1</v>
      </c>
      <c r="C30" s="372" t="s">
        <v>1098</v>
      </c>
      <c r="D30" s="374" t="s">
        <v>1472</v>
      </c>
    </row>
    <row r="31" spans="2:4">
      <c r="B31" s="372">
        <v>3</v>
      </c>
      <c r="C31" s="372" t="s">
        <v>1098</v>
      </c>
      <c r="D31" s="374" t="s">
        <v>1819</v>
      </c>
    </row>
    <row r="32" spans="2:4">
      <c r="B32" s="372">
        <v>2</v>
      </c>
      <c r="C32" s="372" t="s">
        <v>1098</v>
      </c>
      <c r="D32" s="374" t="s">
        <v>1473</v>
      </c>
    </row>
    <row r="33" spans="2:4">
      <c r="B33" s="372">
        <v>2</v>
      </c>
      <c r="C33" s="372" t="s">
        <v>1098</v>
      </c>
      <c r="D33" s="374" t="s">
        <v>1474</v>
      </c>
    </row>
    <row r="34" spans="2:4">
      <c r="B34" s="372">
        <v>9</v>
      </c>
      <c r="C34" s="372" t="s">
        <v>1098</v>
      </c>
      <c r="D34" s="374" t="s">
        <v>1476</v>
      </c>
    </row>
    <row r="35" spans="2:4">
      <c r="B35" s="372">
        <v>3</v>
      </c>
      <c r="C35" s="372" t="s">
        <v>1098</v>
      </c>
      <c r="D35" s="374" t="s">
        <v>1477</v>
      </c>
    </row>
    <row r="36" spans="2:4">
      <c r="B36" s="372">
        <v>5</v>
      </c>
      <c r="C36" s="372" t="s">
        <v>1098</v>
      </c>
      <c r="D36" s="374" t="s">
        <v>1478</v>
      </c>
    </row>
    <row r="37" spans="2:4">
      <c r="B37" s="372">
        <v>2</v>
      </c>
      <c r="C37" s="372" t="s">
        <v>1098</v>
      </c>
      <c r="D37" s="374" t="s">
        <v>1479</v>
      </c>
    </row>
    <row r="38" spans="2:4">
      <c r="B38" s="372">
        <v>8</v>
      </c>
      <c r="C38" s="372" t="s">
        <v>1098</v>
      </c>
      <c r="D38" s="374" t="s">
        <v>1659</v>
      </c>
    </row>
    <row r="39" spans="2:4">
      <c r="B39" s="372">
        <v>1</v>
      </c>
      <c r="C39" s="372" t="s">
        <v>1098</v>
      </c>
      <c r="D39" s="374" t="s">
        <v>1480</v>
      </c>
    </row>
    <row r="40" spans="2:4">
      <c r="B40" s="372">
        <v>1</v>
      </c>
      <c r="C40" s="372" t="s">
        <v>1098</v>
      </c>
      <c r="D40" s="374" t="s">
        <v>1820</v>
      </c>
    </row>
    <row r="41" spans="2:4">
      <c r="B41" s="372">
        <v>1</v>
      </c>
      <c r="C41" s="372" t="s">
        <v>1098</v>
      </c>
      <c r="D41" s="374" t="s">
        <v>1481</v>
      </c>
    </row>
    <row r="42" spans="2:4">
      <c r="B42" s="372">
        <v>1</v>
      </c>
      <c r="C42" s="372" t="s">
        <v>1098</v>
      </c>
      <c r="D42" s="374" t="s">
        <v>1482</v>
      </c>
    </row>
    <row r="43" spans="2:4">
      <c r="B43" s="372">
        <v>1</v>
      </c>
      <c r="C43" s="372" t="s">
        <v>1098</v>
      </c>
      <c r="D43" s="374" t="s">
        <v>1483</v>
      </c>
    </row>
    <row r="44" spans="2:4">
      <c r="B44" s="372">
        <v>8</v>
      </c>
      <c r="C44" s="372" t="s">
        <v>1098</v>
      </c>
      <c r="D44" s="374" t="s">
        <v>1661</v>
      </c>
    </row>
    <row r="45" spans="2:4">
      <c r="B45" s="372">
        <v>16</v>
      </c>
      <c r="C45" s="372" t="s">
        <v>1098</v>
      </c>
      <c r="D45" s="374" t="s">
        <v>1663</v>
      </c>
    </row>
    <row r="46" spans="2:4">
      <c r="B46" s="372">
        <v>5</v>
      </c>
      <c r="C46" s="372" t="s">
        <v>1098</v>
      </c>
      <c r="D46" s="374" t="s">
        <v>1484</v>
      </c>
    </row>
    <row r="47" spans="2:4">
      <c r="B47" s="372">
        <v>4</v>
      </c>
      <c r="C47" s="372" t="s">
        <v>1098</v>
      </c>
      <c r="D47" s="374" t="s">
        <v>1485</v>
      </c>
    </row>
    <row r="48" spans="2:4">
      <c r="B48" s="372">
        <v>1</v>
      </c>
      <c r="C48" s="372" t="s">
        <v>1098</v>
      </c>
      <c r="D48" s="374" t="s">
        <v>1487</v>
      </c>
    </row>
    <row r="49" spans="2:4">
      <c r="B49" s="372">
        <v>4</v>
      </c>
      <c r="C49" s="372" t="s">
        <v>1098</v>
      </c>
      <c r="D49" s="374" t="s">
        <v>1668</v>
      </c>
    </row>
    <row r="50" spans="2:4">
      <c r="B50" s="372">
        <v>2</v>
      </c>
      <c r="C50" s="372" t="s">
        <v>1098</v>
      </c>
      <c r="D50" s="374" t="s">
        <v>1670</v>
      </c>
    </row>
    <row r="51" spans="2:4">
      <c r="B51" s="372">
        <v>1</v>
      </c>
      <c r="C51" s="372" t="s">
        <v>1098</v>
      </c>
      <c r="D51" s="374" t="s">
        <v>1488</v>
      </c>
    </row>
    <row r="52" spans="2:4">
      <c r="B52" s="372">
        <v>1</v>
      </c>
      <c r="C52" s="372" t="s">
        <v>1098</v>
      </c>
      <c r="D52" s="374" t="s">
        <v>1489</v>
      </c>
    </row>
    <row r="53" spans="2:4">
      <c r="B53" s="372">
        <v>1</v>
      </c>
      <c r="C53" s="372" t="s">
        <v>1098</v>
      </c>
      <c r="D53" s="374" t="s">
        <v>1490</v>
      </c>
    </row>
    <row r="54" spans="2:4" ht="25.5">
      <c r="B54" s="372">
        <v>7</v>
      </c>
      <c r="C54" s="372" t="s">
        <v>1098</v>
      </c>
      <c r="D54" s="374" t="s">
        <v>1491</v>
      </c>
    </row>
    <row r="55" spans="2:4">
      <c r="B55" s="372">
        <v>4</v>
      </c>
      <c r="C55" s="372" t="s">
        <v>1098</v>
      </c>
      <c r="D55" s="374" t="s">
        <v>1821</v>
      </c>
    </row>
    <row r="56" spans="2:4">
      <c r="B56" s="372">
        <v>1</v>
      </c>
      <c r="C56" s="372" t="s">
        <v>1098</v>
      </c>
      <c r="D56" s="374" t="s">
        <v>1493</v>
      </c>
    </row>
    <row r="57" spans="2:4">
      <c r="B57" s="372">
        <v>2</v>
      </c>
      <c r="C57" s="372" t="s">
        <v>1098</v>
      </c>
      <c r="D57" s="374" t="s">
        <v>1822</v>
      </c>
    </row>
    <row r="58" spans="2:4">
      <c r="B58" s="372">
        <v>1</v>
      </c>
      <c r="C58" s="372" t="s">
        <v>1098</v>
      </c>
      <c r="D58" s="374" t="s">
        <v>1494</v>
      </c>
    </row>
    <row r="59" spans="2:4">
      <c r="B59" s="372">
        <v>3</v>
      </c>
      <c r="C59" s="372" t="s">
        <v>1098</v>
      </c>
      <c r="D59" s="374" t="s">
        <v>1823</v>
      </c>
    </row>
    <row r="60" spans="2:4">
      <c r="B60" s="372">
        <v>1</v>
      </c>
      <c r="C60" s="372" t="s">
        <v>1098</v>
      </c>
      <c r="D60" s="374" t="s">
        <v>1496</v>
      </c>
    </row>
    <row r="61" spans="2:4">
      <c r="B61" s="372">
        <v>1</v>
      </c>
      <c r="C61" s="372" t="s">
        <v>1098</v>
      </c>
      <c r="D61" s="374" t="s">
        <v>1497</v>
      </c>
    </row>
    <row r="62" spans="2:4">
      <c r="B62" s="372">
        <v>1</v>
      </c>
      <c r="C62" s="372" t="s">
        <v>1098</v>
      </c>
      <c r="D62" s="374" t="s">
        <v>1498</v>
      </c>
    </row>
    <row r="63" spans="2:4">
      <c r="B63" s="372">
        <v>1</v>
      </c>
      <c r="C63" s="372" t="s">
        <v>1098</v>
      </c>
      <c r="D63" s="374" t="s">
        <v>1499</v>
      </c>
    </row>
    <row r="64" spans="2:4">
      <c r="B64" s="372">
        <v>5</v>
      </c>
      <c r="C64" s="372" t="s">
        <v>1098</v>
      </c>
      <c r="D64" s="374" t="s">
        <v>1500</v>
      </c>
    </row>
    <row r="65" spans="2:4">
      <c r="B65" s="372">
        <v>4</v>
      </c>
      <c r="C65" s="372" t="s">
        <v>1098</v>
      </c>
      <c r="D65" s="374" t="s">
        <v>1501</v>
      </c>
    </row>
    <row r="66" spans="2:4">
      <c r="B66" s="372">
        <v>16</v>
      </c>
      <c r="C66" s="372" t="s">
        <v>1098</v>
      </c>
      <c r="D66" s="374" t="s">
        <v>1501</v>
      </c>
    </row>
    <row r="67" spans="2:4">
      <c r="B67" s="372">
        <v>16</v>
      </c>
      <c r="C67" s="372" t="s">
        <v>1098</v>
      </c>
      <c r="D67" s="374" t="s">
        <v>1673</v>
      </c>
    </row>
    <row r="68" spans="2:4">
      <c r="B68" s="372">
        <v>9</v>
      </c>
      <c r="C68" s="372" t="s">
        <v>1098</v>
      </c>
      <c r="D68" s="374" t="s">
        <v>1502</v>
      </c>
    </row>
    <row r="69" spans="2:4">
      <c r="B69" s="372">
        <v>4</v>
      </c>
      <c r="C69" s="372" t="s">
        <v>1098</v>
      </c>
      <c r="D69" s="374" t="s">
        <v>1752</v>
      </c>
    </row>
    <row r="70" spans="2:4">
      <c r="B70" s="372">
        <v>2</v>
      </c>
      <c r="C70" s="372" t="s">
        <v>1098</v>
      </c>
      <c r="D70" s="374" t="s">
        <v>1503</v>
      </c>
    </row>
    <row r="71" spans="2:4">
      <c r="B71" s="372">
        <v>1</v>
      </c>
      <c r="C71" s="372" t="s">
        <v>1098</v>
      </c>
      <c r="D71" s="374" t="s">
        <v>1504</v>
      </c>
    </row>
    <row r="72" spans="2:4">
      <c r="B72" s="372">
        <v>9</v>
      </c>
      <c r="C72" s="372" t="s">
        <v>1098</v>
      </c>
      <c r="D72" s="374" t="s">
        <v>1505</v>
      </c>
    </row>
    <row r="73" spans="2:4">
      <c r="B73" s="372">
        <v>8</v>
      </c>
      <c r="C73" s="372" t="s">
        <v>1098</v>
      </c>
      <c r="D73" s="374" t="s">
        <v>1506</v>
      </c>
    </row>
    <row r="74" spans="2:4">
      <c r="B74" s="372">
        <v>8</v>
      </c>
      <c r="C74" s="372" t="s">
        <v>1098</v>
      </c>
      <c r="D74" s="374" t="s">
        <v>1507</v>
      </c>
    </row>
    <row r="75" spans="2:4">
      <c r="B75" s="372">
        <v>1</v>
      </c>
      <c r="C75" s="372" t="s">
        <v>1098</v>
      </c>
      <c r="D75" s="374" t="s">
        <v>1508</v>
      </c>
    </row>
    <row r="76" spans="2:4">
      <c r="B76" s="372">
        <v>1</v>
      </c>
      <c r="C76" s="372" t="s">
        <v>1098</v>
      </c>
      <c r="D76" s="374" t="s">
        <v>1509</v>
      </c>
    </row>
    <row r="77" spans="2:4">
      <c r="B77" s="372">
        <v>60</v>
      </c>
      <c r="C77" s="372" t="s">
        <v>1098</v>
      </c>
      <c r="D77" s="374" t="s">
        <v>1510</v>
      </c>
    </row>
    <row r="78" spans="2:4">
      <c r="B78" s="372">
        <v>46</v>
      </c>
      <c r="C78" s="372" t="s">
        <v>1098</v>
      </c>
      <c r="D78" s="374" t="s">
        <v>1511</v>
      </c>
    </row>
    <row r="79" spans="2:4">
      <c r="B79" s="372">
        <v>9</v>
      </c>
      <c r="C79" s="372" t="s">
        <v>1098</v>
      </c>
      <c r="D79" s="374" t="s">
        <v>1512</v>
      </c>
    </row>
    <row r="80" spans="2:4">
      <c r="B80" s="372">
        <v>3</v>
      </c>
      <c r="C80" s="372" t="s">
        <v>1098</v>
      </c>
      <c r="D80" s="374" t="s">
        <v>1513</v>
      </c>
    </row>
    <row r="81" spans="1:12">
      <c r="B81" s="372">
        <v>9</v>
      </c>
      <c r="C81" s="372" t="s">
        <v>1098</v>
      </c>
      <c r="D81" s="374" t="s">
        <v>1824</v>
      </c>
    </row>
    <row r="82" spans="1:12">
      <c r="B82" s="372">
        <v>1</v>
      </c>
      <c r="C82" s="372" t="s">
        <v>1098</v>
      </c>
      <c r="D82" s="374" t="s">
        <v>1514</v>
      </c>
    </row>
    <row r="83" spans="1:12">
      <c r="B83" s="372">
        <v>3</v>
      </c>
      <c r="C83" s="372" t="s">
        <v>1098</v>
      </c>
      <c r="D83" s="374" t="s">
        <v>1825</v>
      </c>
    </row>
    <row r="84" spans="1:12">
      <c r="B84" s="372">
        <v>1</v>
      </c>
      <c r="C84" s="372" t="s">
        <v>1098</v>
      </c>
      <c r="D84" s="374" t="s">
        <v>1826</v>
      </c>
    </row>
    <row r="85" spans="1:12">
      <c r="B85" s="372">
        <v>5</v>
      </c>
      <c r="C85" s="372" t="s">
        <v>1098</v>
      </c>
      <c r="D85" s="374" t="s">
        <v>1515</v>
      </c>
    </row>
    <row r="86" spans="1:12">
      <c r="B86" s="372">
        <v>18</v>
      </c>
      <c r="C86" s="372" t="s">
        <v>1098</v>
      </c>
      <c r="D86" s="374" t="s">
        <v>1516</v>
      </c>
    </row>
    <row r="87" spans="1:12">
      <c r="B87" s="372">
        <v>3</v>
      </c>
      <c r="C87" s="372" t="s">
        <v>1098</v>
      </c>
      <c r="D87" s="374" t="s">
        <v>1517</v>
      </c>
    </row>
    <row r="88" spans="1:12">
      <c r="B88" s="372">
        <v>1</v>
      </c>
      <c r="C88" s="372" t="s">
        <v>1098</v>
      </c>
      <c r="D88" s="374" t="s">
        <v>1518</v>
      </c>
    </row>
    <row r="89" spans="1:12">
      <c r="B89" s="372">
        <v>3</v>
      </c>
      <c r="C89" s="372" t="s">
        <v>1098</v>
      </c>
      <c r="D89" s="374" t="s">
        <v>1827</v>
      </c>
    </row>
    <row r="90" spans="1:12">
      <c r="B90" s="372">
        <v>7</v>
      </c>
      <c r="C90" s="372" t="s">
        <v>1098</v>
      </c>
      <c r="D90" s="374" t="s">
        <v>1521</v>
      </c>
    </row>
    <row r="91" spans="1:12">
      <c r="B91" s="372">
        <v>1</v>
      </c>
      <c r="C91" s="372" t="s">
        <v>360</v>
      </c>
      <c r="D91" s="374" t="s">
        <v>1522</v>
      </c>
    </row>
    <row r="92" spans="1:12">
      <c r="A92" s="367">
        <v>2</v>
      </c>
      <c r="B92" s="368" t="s">
        <v>1828</v>
      </c>
      <c r="C92" s="367"/>
      <c r="D92" s="369"/>
      <c r="E92" s="367" t="s">
        <v>1098</v>
      </c>
      <c r="F92" s="367">
        <v>3</v>
      </c>
      <c r="G92" s="370"/>
      <c r="H92" s="371">
        <f>$F92*$G92</f>
        <v>0</v>
      </c>
      <c r="I92" s="370"/>
      <c r="J92" s="371">
        <f>$F92*$I92</f>
        <v>0</v>
      </c>
      <c r="K92" s="370">
        <f>$G92+$I92</f>
        <v>0</v>
      </c>
      <c r="L92" s="371">
        <f>$H92+$J92</f>
        <v>0</v>
      </c>
    </row>
    <row r="93" spans="1:12">
      <c r="D93" s="374" t="s">
        <v>1829</v>
      </c>
    </row>
    <row r="94" spans="1:12">
      <c r="A94" s="367">
        <v>3</v>
      </c>
      <c r="B94" s="368" t="s">
        <v>1525</v>
      </c>
      <c r="C94" s="367"/>
      <c r="D94" s="369"/>
      <c r="E94" s="367" t="s">
        <v>1098</v>
      </c>
      <c r="F94" s="367">
        <v>1</v>
      </c>
      <c r="G94" s="370"/>
      <c r="H94" s="371">
        <f>$F94*$G94</f>
        <v>0</v>
      </c>
      <c r="I94" s="370"/>
      <c r="J94" s="371">
        <f>$F94*$I94</f>
        <v>0</v>
      </c>
      <c r="K94" s="370">
        <f>$G94+$I94</f>
        <v>0</v>
      </c>
      <c r="L94" s="371">
        <f>$H94+$J94</f>
        <v>0</v>
      </c>
    </row>
    <row r="95" spans="1:12">
      <c r="D95" s="374" t="s">
        <v>1830</v>
      </c>
    </row>
    <row r="96" spans="1:12">
      <c r="A96" s="367">
        <v>4</v>
      </c>
      <c r="B96" s="368" t="s">
        <v>1683</v>
      </c>
      <c r="C96" s="367"/>
      <c r="D96" s="369"/>
      <c r="E96" s="367" t="s">
        <v>1098</v>
      </c>
      <c r="F96" s="367">
        <v>4</v>
      </c>
      <c r="G96" s="370"/>
      <c r="H96" s="371">
        <f>$F96*$G96</f>
        <v>0</v>
      </c>
      <c r="I96" s="370"/>
      <c r="J96" s="371">
        <f>$F96*$I96</f>
        <v>0</v>
      </c>
      <c r="K96" s="370">
        <f>$G96+$I96</f>
        <v>0</v>
      </c>
      <c r="L96" s="371">
        <f>$H96+$J96</f>
        <v>0</v>
      </c>
    </row>
    <row r="97" spans="1:12">
      <c r="D97" s="374" t="s">
        <v>1831</v>
      </c>
    </row>
    <row r="98" spans="1:12">
      <c r="A98" s="367">
        <v>5</v>
      </c>
      <c r="B98" s="368" t="s">
        <v>1527</v>
      </c>
      <c r="C98" s="367"/>
      <c r="D98" s="369"/>
      <c r="E98" s="367" t="s">
        <v>1098</v>
      </c>
      <c r="F98" s="367">
        <v>2</v>
      </c>
      <c r="G98" s="370"/>
      <c r="H98" s="371">
        <f>$F98*$G98</f>
        <v>0</v>
      </c>
      <c r="I98" s="370"/>
      <c r="J98" s="371">
        <f>$F98*$I98</f>
        <v>0</v>
      </c>
      <c r="K98" s="370">
        <f>$G98+$I98</f>
        <v>0</v>
      </c>
      <c r="L98" s="371">
        <f>$H98+$J98</f>
        <v>0</v>
      </c>
    </row>
    <row r="99" spans="1:12">
      <c r="D99" s="374" t="s">
        <v>1528</v>
      </c>
    </row>
    <row r="100" spans="1:12">
      <c r="A100" s="367">
        <v>6</v>
      </c>
      <c r="B100" s="368" t="s">
        <v>1832</v>
      </c>
      <c r="C100" s="367"/>
      <c r="D100" s="369"/>
      <c r="E100" s="367" t="s">
        <v>360</v>
      </c>
      <c r="F100" s="367">
        <v>1</v>
      </c>
      <c r="G100" s="370"/>
      <c r="H100" s="371">
        <f>$F100*$G100</f>
        <v>0</v>
      </c>
      <c r="I100" s="370"/>
      <c r="J100" s="371">
        <f>$F100*$I100</f>
        <v>0</v>
      </c>
      <c r="K100" s="370">
        <f>$G100+$I100</f>
        <v>0</v>
      </c>
      <c r="L100" s="371">
        <f>$H100+$J100</f>
        <v>0</v>
      </c>
    </row>
    <row r="101" spans="1:12">
      <c r="A101" s="376"/>
      <c r="B101" s="377"/>
      <c r="C101" s="376"/>
      <c r="D101" s="378" t="s">
        <v>1534</v>
      </c>
      <c r="E101" s="376"/>
      <c r="F101" s="376"/>
      <c r="G101" s="379"/>
      <c r="H101" s="380"/>
      <c r="I101" s="379"/>
      <c r="J101" s="380"/>
      <c r="K101" s="379"/>
      <c r="L101" s="380"/>
    </row>
    <row r="102" spans="1:12">
      <c r="A102" s="367">
        <v>7</v>
      </c>
      <c r="B102" s="368" t="s">
        <v>1833</v>
      </c>
      <c r="C102" s="367"/>
      <c r="D102" s="369"/>
      <c r="E102" s="367" t="s">
        <v>360</v>
      </c>
      <c r="F102" s="367">
        <v>1</v>
      </c>
      <c r="G102" s="370"/>
      <c r="H102" s="371">
        <f>$F102*$G102</f>
        <v>0</v>
      </c>
      <c r="I102" s="370"/>
      <c r="J102" s="371">
        <f>$F102*$I102</f>
        <v>0</v>
      </c>
      <c r="K102" s="370">
        <f>$G102+$I102</f>
        <v>0</v>
      </c>
      <c r="L102" s="371">
        <f>$H102+$J102</f>
        <v>0</v>
      </c>
    </row>
    <row r="103" spans="1:12">
      <c r="A103" s="376"/>
      <c r="B103" s="377"/>
      <c r="C103" s="376"/>
      <c r="D103" s="378" t="s">
        <v>1534</v>
      </c>
      <c r="E103" s="376"/>
      <c r="F103" s="376"/>
      <c r="G103" s="379"/>
      <c r="H103" s="380"/>
      <c r="I103" s="379"/>
      <c r="J103" s="380"/>
      <c r="K103" s="379"/>
      <c r="L103" s="380"/>
    </row>
    <row r="104" spans="1:12">
      <c r="A104" s="367">
        <v>8</v>
      </c>
      <c r="B104" s="368" t="s">
        <v>1834</v>
      </c>
      <c r="C104" s="367"/>
      <c r="D104" s="369"/>
      <c r="E104" s="367" t="s">
        <v>360</v>
      </c>
      <c r="F104" s="367">
        <v>1</v>
      </c>
      <c r="G104" s="370"/>
      <c r="H104" s="371">
        <f>$F104*$G104</f>
        <v>0</v>
      </c>
      <c r="I104" s="370"/>
      <c r="J104" s="371">
        <f>$F104*$I104</f>
        <v>0</v>
      </c>
      <c r="K104" s="370">
        <f>$G104+$I104</f>
        <v>0</v>
      </c>
      <c r="L104" s="371">
        <f>$H104+$J104</f>
        <v>0</v>
      </c>
    </row>
    <row r="105" spans="1:12">
      <c r="A105" s="376"/>
      <c r="B105" s="377"/>
      <c r="C105" s="376"/>
      <c r="D105" s="378" t="s">
        <v>1534</v>
      </c>
      <c r="E105" s="376"/>
      <c r="F105" s="376"/>
      <c r="G105" s="379"/>
      <c r="H105" s="380"/>
      <c r="I105" s="379"/>
      <c r="J105" s="380"/>
      <c r="K105" s="379"/>
      <c r="L105" s="380"/>
    </row>
    <row r="106" spans="1:12">
      <c r="A106" s="367">
        <v>9</v>
      </c>
      <c r="B106" s="368" t="s">
        <v>1835</v>
      </c>
      <c r="C106" s="367"/>
      <c r="D106" s="369"/>
      <c r="E106" s="367" t="s">
        <v>360</v>
      </c>
      <c r="F106" s="367">
        <v>1</v>
      </c>
      <c r="G106" s="370"/>
      <c r="H106" s="371">
        <f>$F106*$G106</f>
        <v>0</v>
      </c>
      <c r="I106" s="370"/>
      <c r="J106" s="371">
        <f>$F106*$I106</f>
        <v>0</v>
      </c>
      <c r="K106" s="370">
        <f>$G106+$I106</f>
        <v>0</v>
      </c>
      <c r="L106" s="371">
        <f>$H106+$J106</f>
        <v>0</v>
      </c>
    </row>
    <row r="107" spans="1:12">
      <c r="A107" s="376"/>
      <c r="B107" s="377"/>
      <c r="C107" s="376"/>
      <c r="D107" s="378" t="s">
        <v>1694</v>
      </c>
      <c r="E107" s="376"/>
      <c r="F107" s="376"/>
      <c r="G107" s="379"/>
      <c r="H107" s="380"/>
      <c r="I107" s="379"/>
      <c r="J107" s="380"/>
      <c r="K107" s="379"/>
      <c r="L107" s="380"/>
    </row>
    <row r="108" spans="1:12">
      <c r="A108" s="367">
        <v>10</v>
      </c>
      <c r="B108" s="368" t="s">
        <v>1836</v>
      </c>
      <c r="C108" s="367"/>
      <c r="D108" s="369"/>
      <c r="E108" s="367" t="s">
        <v>360</v>
      </c>
      <c r="F108" s="367">
        <v>1</v>
      </c>
      <c r="G108" s="370"/>
      <c r="H108" s="371">
        <f>$F108*$G108</f>
        <v>0</v>
      </c>
      <c r="I108" s="370"/>
      <c r="J108" s="371">
        <f>$F108*$I108</f>
        <v>0</v>
      </c>
      <c r="K108" s="370">
        <f>$G108+$I108</f>
        <v>0</v>
      </c>
      <c r="L108" s="371">
        <f>$H108+$J108</f>
        <v>0</v>
      </c>
    </row>
    <row r="109" spans="1:12">
      <c r="A109" s="376"/>
      <c r="B109" s="377"/>
      <c r="C109" s="376"/>
      <c r="D109" s="378" t="s">
        <v>1694</v>
      </c>
      <c r="E109" s="376"/>
      <c r="F109" s="376"/>
      <c r="G109" s="379"/>
      <c r="H109" s="380"/>
      <c r="I109" s="379"/>
      <c r="J109" s="380"/>
      <c r="K109" s="379"/>
      <c r="L109" s="380"/>
    </row>
    <row r="110" spans="1:12">
      <c r="A110" s="367">
        <v>11</v>
      </c>
      <c r="B110" s="368" t="s">
        <v>1837</v>
      </c>
      <c r="C110" s="367"/>
      <c r="D110" s="369"/>
      <c r="E110" s="367" t="s">
        <v>360</v>
      </c>
      <c r="F110" s="367">
        <v>1</v>
      </c>
      <c r="G110" s="370"/>
      <c r="H110" s="371">
        <f>$F110*$G110</f>
        <v>0</v>
      </c>
      <c r="I110" s="370"/>
      <c r="J110" s="371">
        <f>$F110*$I110</f>
        <v>0</v>
      </c>
      <c r="K110" s="370">
        <f>$G110+$I110</f>
        <v>0</v>
      </c>
      <c r="L110" s="371">
        <f>$H110+$J110</f>
        <v>0</v>
      </c>
    </row>
    <row r="111" spans="1:12">
      <c r="A111" s="376"/>
      <c r="B111" s="377"/>
      <c r="C111" s="376"/>
      <c r="D111" s="378" t="s">
        <v>1694</v>
      </c>
      <c r="E111" s="376"/>
      <c r="F111" s="376"/>
      <c r="G111" s="379"/>
      <c r="H111" s="380"/>
      <c r="I111" s="379"/>
      <c r="J111" s="380"/>
      <c r="K111" s="379"/>
      <c r="L111" s="380"/>
    </row>
    <row r="112" spans="1:12">
      <c r="A112" s="367">
        <v>12</v>
      </c>
      <c r="B112" s="368" t="s">
        <v>1838</v>
      </c>
      <c r="C112" s="367"/>
      <c r="D112" s="369"/>
      <c r="E112" s="367" t="s">
        <v>360</v>
      </c>
      <c r="F112" s="367">
        <v>1</v>
      </c>
      <c r="G112" s="370"/>
      <c r="H112" s="371">
        <f>$F112*$G112</f>
        <v>0</v>
      </c>
      <c r="I112" s="370"/>
      <c r="J112" s="371">
        <f>$F112*$I112</f>
        <v>0</v>
      </c>
      <c r="K112" s="370">
        <f>$G112+$I112</f>
        <v>0</v>
      </c>
      <c r="L112" s="371">
        <f>$H112+$J112</f>
        <v>0</v>
      </c>
    </row>
    <row r="113" spans="1:12">
      <c r="A113" s="376"/>
      <c r="B113" s="377"/>
      <c r="C113" s="376"/>
      <c r="D113" s="378" t="s">
        <v>1694</v>
      </c>
      <c r="E113" s="376"/>
      <c r="F113" s="376"/>
      <c r="G113" s="379"/>
      <c r="H113" s="380"/>
      <c r="I113" s="379"/>
      <c r="J113" s="380"/>
      <c r="K113" s="379"/>
      <c r="L113" s="380"/>
    </row>
    <row r="114" spans="1:12">
      <c r="A114" s="367">
        <v>13</v>
      </c>
      <c r="B114" s="368" t="s">
        <v>1839</v>
      </c>
      <c r="C114" s="367"/>
      <c r="D114" s="369"/>
      <c r="E114" s="367" t="s">
        <v>360</v>
      </c>
      <c r="F114" s="367">
        <v>1</v>
      </c>
      <c r="G114" s="370"/>
      <c r="H114" s="371">
        <f>$F114*$G114</f>
        <v>0</v>
      </c>
      <c r="I114" s="370"/>
      <c r="J114" s="371">
        <f>$F114*$I114</f>
        <v>0</v>
      </c>
      <c r="K114" s="370">
        <f>$G114+$I114</f>
        <v>0</v>
      </c>
      <c r="L114" s="371">
        <f>$H114+$J114</f>
        <v>0</v>
      </c>
    </row>
    <row r="115" spans="1:12">
      <c r="A115" s="376"/>
      <c r="B115" s="377"/>
      <c r="C115" s="376"/>
      <c r="D115" s="378" t="s">
        <v>1539</v>
      </c>
      <c r="E115" s="376"/>
      <c r="F115" s="376"/>
      <c r="G115" s="379"/>
      <c r="H115" s="380"/>
      <c r="I115" s="379"/>
      <c r="J115" s="380"/>
      <c r="K115" s="379"/>
      <c r="L115" s="380"/>
    </row>
    <row r="116" spans="1:12">
      <c r="A116" s="367">
        <v>14</v>
      </c>
      <c r="B116" s="368" t="s">
        <v>1541</v>
      </c>
      <c r="C116" s="367"/>
      <c r="D116" s="369"/>
      <c r="E116" s="367" t="s">
        <v>360</v>
      </c>
      <c r="F116" s="367">
        <v>1</v>
      </c>
      <c r="G116" s="370"/>
      <c r="H116" s="371">
        <f>$F116*$G116</f>
        <v>0</v>
      </c>
      <c r="I116" s="370"/>
      <c r="J116" s="371">
        <f>$F116*$I116</f>
        <v>0</v>
      </c>
      <c r="K116" s="370">
        <f>$G116+$I116</f>
        <v>0</v>
      </c>
      <c r="L116" s="371">
        <f>$H116+$J116</f>
        <v>0</v>
      </c>
    </row>
    <row r="117" spans="1:12">
      <c r="B117" s="372">
        <v>10</v>
      </c>
      <c r="C117" s="372" t="s">
        <v>1098</v>
      </c>
      <c r="D117" s="374" t="s">
        <v>1542</v>
      </c>
    </row>
    <row r="118" spans="1:12">
      <c r="A118" s="367">
        <v>15</v>
      </c>
      <c r="B118" s="368" t="s">
        <v>1543</v>
      </c>
      <c r="C118" s="367"/>
      <c r="D118" s="369"/>
      <c r="E118" s="367" t="s">
        <v>360</v>
      </c>
      <c r="F118" s="367">
        <v>1</v>
      </c>
      <c r="G118" s="370"/>
      <c r="H118" s="371">
        <f>$F118*$G118</f>
        <v>0</v>
      </c>
      <c r="I118" s="370"/>
      <c r="J118" s="371">
        <f>$F118*$I118</f>
        <v>0</v>
      </c>
      <c r="K118" s="370">
        <f>$G118+$I118</f>
        <v>0</v>
      </c>
      <c r="L118" s="371">
        <f>$H118+$J118</f>
        <v>0</v>
      </c>
    </row>
    <row r="119" spans="1:12">
      <c r="B119" s="372">
        <v>1</v>
      </c>
      <c r="C119" s="372" t="s">
        <v>1098</v>
      </c>
      <c r="D119" s="374" t="s">
        <v>1543</v>
      </c>
    </row>
    <row r="120" spans="1:12">
      <c r="A120" s="367">
        <v>16</v>
      </c>
      <c r="B120" s="368" t="s">
        <v>1544</v>
      </c>
      <c r="C120" s="367"/>
      <c r="D120" s="369"/>
      <c r="E120" s="367" t="s">
        <v>360</v>
      </c>
      <c r="F120" s="367">
        <v>1</v>
      </c>
      <c r="G120" s="370"/>
      <c r="H120" s="371">
        <f>$F120*$G120</f>
        <v>0</v>
      </c>
      <c r="I120" s="370"/>
      <c r="J120" s="371">
        <f>$F120*$I120</f>
        <v>0</v>
      </c>
      <c r="K120" s="370">
        <f>$G120+$I120</f>
        <v>0</v>
      </c>
      <c r="L120" s="371">
        <f>$H120+$J120</f>
        <v>0</v>
      </c>
    </row>
    <row r="121" spans="1:12">
      <c r="B121" s="372">
        <v>1</v>
      </c>
      <c r="C121" s="372" t="s">
        <v>1098</v>
      </c>
      <c r="D121" s="374" t="s">
        <v>1544</v>
      </c>
    </row>
    <row r="122" spans="1:12">
      <c r="A122" s="367">
        <v>17</v>
      </c>
      <c r="B122" s="368" t="s">
        <v>1545</v>
      </c>
      <c r="C122" s="367"/>
      <c r="D122" s="369"/>
      <c r="E122" s="367" t="s">
        <v>360</v>
      </c>
      <c r="F122" s="367">
        <v>1</v>
      </c>
      <c r="G122" s="370"/>
      <c r="H122" s="371">
        <f>$F122*$G122</f>
        <v>0</v>
      </c>
      <c r="I122" s="370"/>
      <c r="J122" s="371">
        <f>$F122*$I122</f>
        <v>0</v>
      </c>
      <c r="K122" s="370">
        <f>$G122+$I122</f>
        <v>0</v>
      </c>
      <c r="L122" s="371">
        <f>$H122+$J122</f>
        <v>0</v>
      </c>
    </row>
    <row r="123" spans="1:12">
      <c r="B123" s="372">
        <v>1</v>
      </c>
      <c r="C123" s="372" t="s">
        <v>1098</v>
      </c>
      <c r="D123" s="374" t="s">
        <v>1545</v>
      </c>
    </row>
    <row r="124" spans="1:12">
      <c r="A124" s="367">
        <v>18</v>
      </c>
      <c r="B124" s="368" t="s">
        <v>1546</v>
      </c>
      <c r="C124" s="367"/>
      <c r="D124" s="369"/>
      <c r="E124" s="367" t="s">
        <v>360</v>
      </c>
      <c r="F124" s="367">
        <v>1</v>
      </c>
      <c r="G124" s="370"/>
      <c r="H124" s="371">
        <f>$F124*$G124</f>
        <v>0</v>
      </c>
      <c r="I124" s="370"/>
      <c r="J124" s="371">
        <f>$F124*$I124</f>
        <v>0</v>
      </c>
      <c r="K124" s="370">
        <f>$G124+$I124</f>
        <v>0</v>
      </c>
      <c r="L124" s="371">
        <f>$H124+$J124</f>
        <v>0</v>
      </c>
    </row>
    <row r="125" spans="1:12" ht="25.5">
      <c r="B125" s="372">
        <v>1</v>
      </c>
      <c r="C125" s="372" t="s">
        <v>1098</v>
      </c>
      <c r="D125" s="374" t="s">
        <v>1547</v>
      </c>
    </row>
    <row r="126" spans="1:12">
      <c r="A126" s="367">
        <v>19</v>
      </c>
      <c r="B126" s="368" t="s">
        <v>1548</v>
      </c>
      <c r="C126" s="367"/>
      <c r="D126" s="369"/>
      <c r="E126" s="367" t="s">
        <v>360</v>
      </c>
      <c r="F126" s="367">
        <v>1</v>
      </c>
      <c r="G126" s="370"/>
      <c r="H126" s="371">
        <f>$F126*$G126</f>
        <v>0</v>
      </c>
      <c r="I126" s="370"/>
      <c r="J126" s="371">
        <f>$F126*$I126</f>
        <v>0</v>
      </c>
      <c r="K126" s="370">
        <f>$G126+$I126</f>
        <v>0</v>
      </c>
      <c r="L126" s="371">
        <f>$H126+$J126</f>
        <v>0</v>
      </c>
    </row>
    <row r="127" spans="1:12">
      <c r="D127" s="374" t="s">
        <v>1549</v>
      </c>
    </row>
    <row r="128" spans="1:12">
      <c r="D128" s="374" t="s">
        <v>1550</v>
      </c>
    </row>
    <row r="129" spans="1:12">
      <c r="B129" s="372">
        <v>1</v>
      </c>
      <c r="C129" s="372" t="s">
        <v>1098</v>
      </c>
      <c r="D129" s="374" t="s">
        <v>1551</v>
      </c>
    </row>
    <row r="130" spans="1:12">
      <c r="A130" s="367">
        <v>20</v>
      </c>
      <c r="B130" s="368" t="s">
        <v>1552</v>
      </c>
      <c r="C130" s="367"/>
      <c r="D130" s="369"/>
      <c r="E130" s="367" t="s">
        <v>360</v>
      </c>
      <c r="F130" s="367">
        <v>1</v>
      </c>
      <c r="G130" s="370"/>
      <c r="H130" s="371">
        <f>$F130*$G130</f>
        <v>0</v>
      </c>
      <c r="I130" s="370"/>
      <c r="J130" s="371">
        <f>$F130*$I130</f>
        <v>0</v>
      </c>
      <c r="K130" s="370">
        <f>$G130+$I130</f>
        <v>0</v>
      </c>
      <c r="L130" s="371">
        <f>$H130+$J130</f>
        <v>0</v>
      </c>
    </row>
    <row r="131" spans="1:12">
      <c r="B131" s="372">
        <v>1</v>
      </c>
      <c r="C131" s="372" t="s">
        <v>360</v>
      </c>
      <c r="D131" s="374" t="s">
        <v>1552</v>
      </c>
    </row>
    <row r="132" spans="1:12">
      <c r="A132" s="367">
        <v>21</v>
      </c>
      <c r="B132" s="368" t="s">
        <v>1553</v>
      </c>
      <c r="C132" s="367"/>
      <c r="D132" s="369"/>
      <c r="E132" s="367" t="s">
        <v>360</v>
      </c>
      <c r="F132" s="367">
        <v>1</v>
      </c>
      <c r="G132" s="370"/>
      <c r="H132" s="371">
        <f>$F132*$G132</f>
        <v>0</v>
      </c>
      <c r="I132" s="370"/>
      <c r="J132" s="371">
        <f>$F132*$I132</f>
        <v>0</v>
      </c>
      <c r="K132" s="370">
        <f>$G132+$I132</f>
        <v>0</v>
      </c>
      <c r="L132" s="371">
        <f>$H132+$J132</f>
        <v>0</v>
      </c>
    </row>
    <row r="133" spans="1:12">
      <c r="D133" s="374" t="s">
        <v>1549</v>
      </c>
    </row>
    <row r="134" spans="1:12">
      <c r="D134" s="374" t="s">
        <v>1554</v>
      </c>
    </row>
    <row r="135" spans="1:12">
      <c r="D135" s="374" t="s">
        <v>1555</v>
      </c>
    </row>
    <row r="136" spans="1:12">
      <c r="D136" s="374" t="s">
        <v>1556</v>
      </c>
    </row>
    <row r="137" spans="1:12">
      <c r="D137" s="374" t="s">
        <v>1557</v>
      </c>
    </row>
    <row r="138" spans="1:12">
      <c r="A138" s="367">
        <v>22</v>
      </c>
      <c r="B138" s="368" t="s">
        <v>1558</v>
      </c>
      <c r="C138" s="367"/>
      <c r="D138" s="369"/>
      <c r="E138" s="367" t="s">
        <v>360</v>
      </c>
      <c r="F138" s="367">
        <v>1</v>
      </c>
      <c r="G138" s="370"/>
      <c r="H138" s="371">
        <f>$F138*$G138</f>
        <v>0</v>
      </c>
      <c r="I138" s="370"/>
      <c r="J138" s="371">
        <f>$F138*$I138</f>
        <v>0</v>
      </c>
      <c r="K138" s="370">
        <f>$G138+$I138</f>
        <v>0</v>
      </c>
      <c r="L138" s="371">
        <f>$H138+$J138</f>
        <v>0</v>
      </c>
    </row>
    <row r="139" spans="1:12">
      <c r="D139" s="374" t="s">
        <v>1549</v>
      </c>
    </row>
    <row r="140" spans="1:12" ht="13.5" thickBot="1">
      <c r="D140" s="374" t="s">
        <v>1559</v>
      </c>
    </row>
    <row r="141" spans="1:12" ht="15">
      <c r="A141" s="363"/>
      <c r="B141" s="364" t="s">
        <v>1560</v>
      </c>
      <c r="C141" s="363"/>
      <c r="D141" s="365"/>
      <c r="E141" s="363"/>
      <c r="F141" s="363"/>
      <c r="G141" s="366"/>
      <c r="H141" s="366">
        <f>SUM(H142:H190)</f>
        <v>0</v>
      </c>
      <c r="I141" s="366"/>
      <c r="J141" s="366">
        <f>SUM(J142:J190)</f>
        <v>0</v>
      </c>
      <c r="K141" s="366"/>
      <c r="L141" s="366">
        <f>SUM(L142:L190)</f>
        <v>0</v>
      </c>
    </row>
    <row r="142" spans="1:12">
      <c r="A142" s="367">
        <v>23</v>
      </c>
      <c r="B142" s="368" t="s">
        <v>1561</v>
      </c>
      <c r="C142" s="367"/>
      <c r="D142" s="369"/>
      <c r="E142" s="367" t="s">
        <v>162</v>
      </c>
      <c r="F142" s="367">
        <v>220</v>
      </c>
      <c r="G142" s="370"/>
      <c r="H142" s="371">
        <f>$F142*$G142</f>
        <v>0</v>
      </c>
      <c r="I142" s="370"/>
      <c r="J142" s="371">
        <f>$F142*$I142</f>
        <v>0</v>
      </c>
      <c r="K142" s="370">
        <f>$G142+$I142</f>
        <v>0</v>
      </c>
      <c r="L142" s="371">
        <f>$H142+$J142</f>
        <v>0</v>
      </c>
    </row>
    <row r="143" spans="1:12">
      <c r="A143" s="376"/>
      <c r="B143" s="377"/>
      <c r="C143" s="376"/>
      <c r="D143" s="378" t="s">
        <v>1562</v>
      </c>
      <c r="E143" s="376"/>
      <c r="F143" s="376"/>
      <c r="G143" s="379"/>
      <c r="H143" s="380"/>
      <c r="I143" s="379"/>
      <c r="J143" s="380"/>
      <c r="K143" s="379"/>
      <c r="L143" s="380"/>
    </row>
    <row r="144" spans="1:12">
      <c r="A144" s="367">
        <v>24</v>
      </c>
      <c r="B144" s="368" t="s">
        <v>1563</v>
      </c>
      <c r="C144" s="367"/>
      <c r="D144" s="369"/>
      <c r="E144" s="367" t="s">
        <v>162</v>
      </c>
      <c r="F144" s="367">
        <v>220</v>
      </c>
      <c r="G144" s="370"/>
      <c r="H144" s="371">
        <f>$F144*$G144</f>
        <v>0</v>
      </c>
      <c r="I144" s="370"/>
      <c r="J144" s="371">
        <f>$F144*$I144</f>
        <v>0</v>
      </c>
      <c r="K144" s="370">
        <f>$G144+$I144</f>
        <v>0</v>
      </c>
      <c r="L144" s="371">
        <f>$H144+$J144</f>
        <v>0</v>
      </c>
    </row>
    <row r="145" spans="1:12">
      <c r="A145" s="376"/>
      <c r="B145" s="377"/>
      <c r="C145" s="376"/>
      <c r="D145" s="378" t="s">
        <v>1562</v>
      </c>
      <c r="E145" s="376"/>
      <c r="F145" s="376"/>
      <c r="G145" s="379"/>
      <c r="H145" s="380"/>
      <c r="I145" s="379"/>
      <c r="J145" s="380"/>
      <c r="K145" s="379"/>
      <c r="L145" s="380"/>
    </row>
    <row r="146" spans="1:12">
      <c r="A146" s="367">
        <v>25</v>
      </c>
      <c r="B146" s="368" t="s">
        <v>1565</v>
      </c>
      <c r="C146" s="367"/>
      <c r="D146" s="369"/>
      <c r="E146" s="367" t="s">
        <v>162</v>
      </c>
      <c r="F146" s="367">
        <v>400</v>
      </c>
      <c r="G146" s="370"/>
      <c r="H146" s="371">
        <f>$F146*$G146</f>
        <v>0</v>
      </c>
      <c r="I146" s="370"/>
      <c r="J146" s="371">
        <f>$F146*$I146</f>
        <v>0</v>
      </c>
      <c r="K146" s="370">
        <f>$G146+$I146</f>
        <v>0</v>
      </c>
      <c r="L146" s="371">
        <f>$H146+$J146</f>
        <v>0</v>
      </c>
    </row>
    <row r="147" spans="1:12">
      <c r="A147" s="376"/>
      <c r="B147" s="377"/>
      <c r="C147" s="376"/>
      <c r="D147" s="378" t="s">
        <v>1562</v>
      </c>
      <c r="E147" s="376"/>
      <c r="F147" s="376"/>
      <c r="G147" s="379"/>
      <c r="H147" s="380"/>
      <c r="I147" s="379"/>
      <c r="J147" s="380"/>
      <c r="K147" s="379"/>
      <c r="L147" s="380"/>
    </row>
    <row r="148" spans="1:12">
      <c r="A148" s="367">
        <v>26</v>
      </c>
      <c r="B148" s="368" t="s">
        <v>1758</v>
      </c>
      <c r="C148" s="367"/>
      <c r="D148" s="369"/>
      <c r="E148" s="367" t="s">
        <v>162</v>
      </c>
      <c r="F148" s="367">
        <v>30</v>
      </c>
      <c r="G148" s="370"/>
      <c r="H148" s="371">
        <f>$F148*$G148</f>
        <v>0</v>
      </c>
      <c r="I148" s="370"/>
      <c r="J148" s="371">
        <f>$F148*$I148</f>
        <v>0</v>
      </c>
      <c r="K148" s="370">
        <f>$G148+$I148</f>
        <v>0</v>
      </c>
      <c r="L148" s="371">
        <f>$H148+$J148</f>
        <v>0</v>
      </c>
    </row>
    <row r="149" spans="1:12">
      <c r="A149" s="376"/>
      <c r="B149" s="377"/>
      <c r="C149" s="376"/>
      <c r="D149" s="378" t="s">
        <v>1562</v>
      </c>
      <c r="E149" s="376"/>
      <c r="F149" s="376"/>
      <c r="G149" s="379"/>
      <c r="H149" s="380"/>
      <c r="I149" s="379"/>
      <c r="J149" s="380"/>
      <c r="K149" s="379"/>
      <c r="L149" s="380"/>
    </row>
    <row r="150" spans="1:12">
      <c r="A150" s="367">
        <v>27</v>
      </c>
      <c r="B150" s="368" t="s">
        <v>1840</v>
      </c>
      <c r="C150" s="367"/>
      <c r="D150" s="369"/>
      <c r="E150" s="367" t="s">
        <v>162</v>
      </c>
      <c r="F150" s="367">
        <v>240</v>
      </c>
      <c r="G150" s="370"/>
      <c r="H150" s="371">
        <f>$F150*$G150</f>
        <v>0</v>
      </c>
      <c r="I150" s="370"/>
      <c r="J150" s="371">
        <f>$F150*$I150</f>
        <v>0</v>
      </c>
      <c r="K150" s="370">
        <f>$G150+$I150</f>
        <v>0</v>
      </c>
      <c r="L150" s="371">
        <f>$H150+$J150</f>
        <v>0</v>
      </c>
    </row>
    <row r="151" spans="1:12">
      <c r="A151" s="376"/>
      <c r="B151" s="377"/>
      <c r="C151" s="376"/>
      <c r="D151" s="378" t="s">
        <v>1562</v>
      </c>
      <c r="E151" s="376"/>
      <c r="F151" s="376"/>
      <c r="G151" s="379"/>
      <c r="H151" s="380"/>
      <c r="I151" s="379"/>
      <c r="J151" s="380"/>
      <c r="K151" s="379"/>
      <c r="L151" s="380"/>
    </row>
    <row r="152" spans="1:12">
      <c r="A152" s="367">
        <v>28</v>
      </c>
      <c r="B152" s="368" t="s">
        <v>1841</v>
      </c>
      <c r="C152" s="367"/>
      <c r="D152" s="369"/>
      <c r="E152" s="367" t="s">
        <v>162</v>
      </c>
      <c r="F152" s="367">
        <v>60</v>
      </c>
      <c r="G152" s="370"/>
      <c r="H152" s="371">
        <f>$F152*$G152</f>
        <v>0</v>
      </c>
      <c r="I152" s="370"/>
      <c r="J152" s="371">
        <f>$F152*$I152</f>
        <v>0</v>
      </c>
      <c r="K152" s="370">
        <f>$G152+$I152</f>
        <v>0</v>
      </c>
      <c r="L152" s="371">
        <f>$H152+$J152</f>
        <v>0</v>
      </c>
    </row>
    <row r="153" spans="1:12">
      <c r="A153" s="376"/>
      <c r="B153" s="377"/>
      <c r="C153" s="376"/>
      <c r="D153" s="378" t="s">
        <v>1562</v>
      </c>
      <c r="E153" s="376"/>
      <c r="F153" s="376"/>
      <c r="G153" s="379"/>
      <c r="H153" s="380"/>
      <c r="I153" s="379"/>
      <c r="J153" s="380"/>
      <c r="K153" s="379"/>
      <c r="L153" s="380"/>
    </row>
    <row r="154" spans="1:12">
      <c r="A154" s="367">
        <v>29</v>
      </c>
      <c r="B154" s="368" t="s">
        <v>1568</v>
      </c>
      <c r="C154" s="367"/>
      <c r="D154" s="369"/>
      <c r="E154" s="367" t="s">
        <v>162</v>
      </c>
      <c r="F154" s="367">
        <v>80</v>
      </c>
      <c r="G154" s="370"/>
      <c r="H154" s="371">
        <f>$F154*$G154</f>
        <v>0</v>
      </c>
      <c r="I154" s="370"/>
      <c r="J154" s="371">
        <f>$F154*$I154</f>
        <v>0</v>
      </c>
      <c r="K154" s="370">
        <f>$G154+$I154</f>
        <v>0</v>
      </c>
      <c r="L154" s="371">
        <f>$H154+$J154</f>
        <v>0</v>
      </c>
    </row>
    <row r="155" spans="1:12">
      <c r="A155" s="376"/>
      <c r="B155" s="377"/>
      <c r="C155" s="376"/>
      <c r="D155" s="378" t="s">
        <v>1562</v>
      </c>
      <c r="E155" s="376"/>
      <c r="F155" s="376"/>
      <c r="G155" s="379"/>
      <c r="H155" s="380"/>
      <c r="I155" s="379"/>
      <c r="J155" s="380"/>
      <c r="K155" s="379"/>
      <c r="L155" s="380"/>
    </row>
    <row r="156" spans="1:12">
      <c r="A156" s="367">
        <v>30</v>
      </c>
      <c r="B156" s="368" t="s">
        <v>1721</v>
      </c>
      <c r="C156" s="367"/>
      <c r="D156" s="369"/>
      <c r="E156" s="367" t="s">
        <v>162</v>
      </c>
      <c r="F156" s="367">
        <v>20</v>
      </c>
      <c r="G156" s="370"/>
      <c r="H156" s="371">
        <f>$F156*$G156</f>
        <v>0</v>
      </c>
      <c r="I156" s="370"/>
      <c r="J156" s="371">
        <f>$F156*$I156</f>
        <v>0</v>
      </c>
      <c r="K156" s="370">
        <f>$G156+$I156</f>
        <v>0</v>
      </c>
      <c r="L156" s="371">
        <f>$H156+$J156</f>
        <v>0</v>
      </c>
    </row>
    <row r="157" spans="1:12">
      <c r="A157" s="376"/>
      <c r="B157" s="377"/>
      <c r="C157" s="376"/>
      <c r="D157" s="378" t="s">
        <v>1562</v>
      </c>
      <c r="E157" s="376"/>
      <c r="F157" s="376"/>
      <c r="G157" s="379"/>
      <c r="H157" s="380"/>
      <c r="I157" s="379"/>
      <c r="J157" s="380"/>
      <c r="K157" s="379"/>
      <c r="L157" s="380"/>
    </row>
    <row r="158" spans="1:12">
      <c r="A158" s="367">
        <v>31</v>
      </c>
      <c r="B158" s="368" t="s">
        <v>1842</v>
      </c>
      <c r="C158" s="367"/>
      <c r="D158" s="369"/>
      <c r="E158" s="367" t="s">
        <v>162</v>
      </c>
      <c r="F158" s="367">
        <v>60</v>
      </c>
      <c r="G158" s="370"/>
      <c r="H158" s="371">
        <f>$F158*$G158</f>
        <v>0</v>
      </c>
      <c r="I158" s="370"/>
      <c r="J158" s="371">
        <f>$F158*$I158</f>
        <v>0</v>
      </c>
      <c r="K158" s="370">
        <f>$G158+$I158</f>
        <v>0</v>
      </c>
      <c r="L158" s="371">
        <f>$H158+$J158</f>
        <v>0</v>
      </c>
    </row>
    <row r="159" spans="1:12">
      <c r="A159" s="376"/>
      <c r="B159" s="377"/>
      <c r="C159" s="376"/>
      <c r="D159" s="378" t="s">
        <v>1562</v>
      </c>
      <c r="E159" s="376"/>
      <c r="F159" s="376"/>
      <c r="G159" s="379"/>
      <c r="H159" s="380"/>
      <c r="I159" s="379"/>
      <c r="J159" s="380"/>
      <c r="K159" s="379"/>
      <c r="L159" s="380"/>
    </row>
    <row r="160" spans="1:12">
      <c r="A160" s="367">
        <v>32</v>
      </c>
      <c r="B160" s="368" t="s">
        <v>1723</v>
      </c>
      <c r="C160" s="367"/>
      <c r="D160" s="369"/>
      <c r="E160" s="367" t="s">
        <v>162</v>
      </c>
      <c r="F160" s="367">
        <v>120</v>
      </c>
      <c r="G160" s="370"/>
      <c r="H160" s="371">
        <f>$F160*$G160</f>
        <v>0</v>
      </c>
      <c r="I160" s="370"/>
      <c r="J160" s="371">
        <f>$F160*$I160</f>
        <v>0</v>
      </c>
      <c r="K160" s="370">
        <f>$G160+$I160</f>
        <v>0</v>
      </c>
      <c r="L160" s="371">
        <f>$H160+$J160</f>
        <v>0</v>
      </c>
    </row>
    <row r="161" spans="1:12">
      <c r="A161" s="376"/>
      <c r="B161" s="377"/>
      <c r="C161" s="376"/>
      <c r="D161" s="378" t="s">
        <v>1562</v>
      </c>
      <c r="E161" s="376"/>
      <c r="F161" s="376"/>
      <c r="G161" s="379"/>
      <c r="H161" s="380"/>
      <c r="I161" s="379"/>
      <c r="J161" s="380"/>
      <c r="K161" s="379"/>
      <c r="L161" s="380"/>
    </row>
    <row r="162" spans="1:12">
      <c r="A162" s="367">
        <v>33</v>
      </c>
      <c r="B162" s="368" t="s">
        <v>1571</v>
      </c>
      <c r="C162" s="367"/>
      <c r="D162" s="369"/>
      <c r="E162" s="367" t="s">
        <v>162</v>
      </c>
      <c r="F162" s="367">
        <v>135</v>
      </c>
      <c r="G162" s="370"/>
      <c r="H162" s="371">
        <f>$F162*$G162</f>
        <v>0</v>
      </c>
      <c r="I162" s="370"/>
      <c r="J162" s="371">
        <f>$F162*$I162</f>
        <v>0</v>
      </c>
      <c r="K162" s="370">
        <f>$G162+$I162</f>
        <v>0</v>
      </c>
      <c r="L162" s="371">
        <f>$H162+$J162</f>
        <v>0</v>
      </c>
    </row>
    <row r="163" spans="1:12">
      <c r="A163" s="376"/>
      <c r="B163" s="377"/>
      <c r="C163" s="376"/>
      <c r="D163" s="378" t="s">
        <v>1562</v>
      </c>
      <c r="E163" s="376"/>
      <c r="F163" s="376"/>
      <c r="G163" s="379"/>
      <c r="H163" s="380"/>
      <c r="I163" s="379"/>
      <c r="J163" s="380"/>
      <c r="K163" s="379"/>
      <c r="L163" s="380"/>
    </row>
    <row r="164" spans="1:12">
      <c r="A164" s="367">
        <v>34</v>
      </c>
      <c r="B164" s="368" t="s">
        <v>1724</v>
      </c>
      <c r="C164" s="367"/>
      <c r="D164" s="369"/>
      <c r="E164" s="367" t="s">
        <v>162</v>
      </c>
      <c r="F164" s="367">
        <v>190</v>
      </c>
      <c r="G164" s="370"/>
      <c r="H164" s="371">
        <f>$F164*$G164</f>
        <v>0</v>
      </c>
      <c r="I164" s="370"/>
      <c r="J164" s="371">
        <f>$F164*$I164</f>
        <v>0</v>
      </c>
      <c r="K164" s="370">
        <f>$G164+$I164</f>
        <v>0</v>
      </c>
      <c r="L164" s="371">
        <f>$H164+$J164</f>
        <v>0</v>
      </c>
    </row>
    <row r="165" spans="1:12">
      <c r="A165" s="376"/>
      <c r="B165" s="377"/>
      <c r="C165" s="376"/>
      <c r="D165" s="378" t="s">
        <v>1562</v>
      </c>
      <c r="E165" s="376"/>
      <c r="F165" s="376"/>
      <c r="G165" s="379"/>
      <c r="H165" s="380"/>
      <c r="I165" s="379"/>
      <c r="J165" s="380"/>
      <c r="K165" s="379"/>
      <c r="L165" s="380"/>
    </row>
    <row r="166" spans="1:12">
      <c r="A166" s="367">
        <v>35</v>
      </c>
      <c r="B166" s="368" t="s">
        <v>1725</v>
      </c>
      <c r="C166" s="367"/>
      <c r="D166" s="369"/>
      <c r="E166" s="367" t="s">
        <v>162</v>
      </c>
      <c r="F166" s="367">
        <v>96</v>
      </c>
      <c r="G166" s="370"/>
      <c r="H166" s="371">
        <f>$F166*$G166</f>
        <v>0</v>
      </c>
      <c r="I166" s="370"/>
      <c r="J166" s="371">
        <f>$F166*$I166</f>
        <v>0</v>
      </c>
      <c r="K166" s="370">
        <f>$G166+$I166</f>
        <v>0</v>
      </c>
      <c r="L166" s="371">
        <f>$H166+$J166</f>
        <v>0</v>
      </c>
    </row>
    <row r="167" spans="1:12">
      <c r="A167" s="376"/>
      <c r="B167" s="377"/>
      <c r="C167" s="376"/>
      <c r="D167" s="378" t="s">
        <v>1562</v>
      </c>
      <c r="E167" s="376"/>
      <c r="F167" s="376"/>
      <c r="G167" s="379"/>
      <c r="H167" s="380"/>
      <c r="I167" s="379"/>
      <c r="J167" s="380"/>
      <c r="K167" s="379"/>
      <c r="L167" s="380"/>
    </row>
    <row r="168" spans="1:12">
      <c r="A168" s="367">
        <v>36</v>
      </c>
      <c r="B168" s="368" t="s">
        <v>1726</v>
      </c>
      <c r="C168" s="367"/>
      <c r="D168" s="369"/>
      <c r="E168" s="367" t="s">
        <v>162</v>
      </c>
      <c r="F168" s="367">
        <v>48</v>
      </c>
      <c r="G168" s="370"/>
      <c r="H168" s="371">
        <f>$F168*$G168</f>
        <v>0</v>
      </c>
      <c r="I168" s="370"/>
      <c r="J168" s="371">
        <f>$F168*$I168</f>
        <v>0</v>
      </c>
      <c r="K168" s="370">
        <f>$G168+$I168</f>
        <v>0</v>
      </c>
      <c r="L168" s="371">
        <f>$H168+$J168</f>
        <v>0</v>
      </c>
    </row>
    <row r="169" spans="1:12">
      <c r="A169" s="376"/>
      <c r="B169" s="377"/>
      <c r="C169" s="376"/>
      <c r="D169" s="378" t="s">
        <v>1562</v>
      </c>
      <c r="E169" s="376"/>
      <c r="F169" s="376"/>
      <c r="G169" s="379"/>
      <c r="H169" s="380"/>
      <c r="I169" s="379"/>
      <c r="J169" s="380"/>
      <c r="K169" s="379"/>
      <c r="L169" s="380"/>
    </row>
    <row r="170" spans="1:12">
      <c r="A170" s="367">
        <v>37</v>
      </c>
      <c r="B170" s="368" t="s">
        <v>1727</v>
      </c>
      <c r="C170" s="367"/>
      <c r="D170" s="369"/>
      <c r="E170" s="367" t="s">
        <v>162</v>
      </c>
      <c r="F170" s="367">
        <v>48</v>
      </c>
      <c r="G170" s="370"/>
      <c r="H170" s="371">
        <f>$F170*$G170</f>
        <v>0</v>
      </c>
      <c r="I170" s="370"/>
      <c r="J170" s="371">
        <f>$F170*$I170</f>
        <v>0</v>
      </c>
      <c r="K170" s="370">
        <f>$G170+$I170</f>
        <v>0</v>
      </c>
      <c r="L170" s="371">
        <f>$H170+$J170</f>
        <v>0</v>
      </c>
    </row>
    <row r="171" spans="1:12">
      <c r="A171" s="376"/>
      <c r="B171" s="377"/>
      <c r="C171" s="376"/>
      <c r="D171" s="378" t="s">
        <v>1562</v>
      </c>
      <c r="E171" s="376"/>
      <c r="F171" s="376"/>
      <c r="G171" s="379"/>
      <c r="H171" s="380"/>
      <c r="I171" s="379"/>
      <c r="J171" s="380"/>
      <c r="K171" s="379"/>
      <c r="L171" s="380"/>
    </row>
    <row r="172" spans="1:12">
      <c r="A172" s="367">
        <v>38</v>
      </c>
      <c r="B172" s="368" t="s">
        <v>1574</v>
      </c>
      <c r="C172" s="367"/>
      <c r="D172" s="369"/>
      <c r="E172" s="367" t="s">
        <v>162</v>
      </c>
      <c r="F172" s="367">
        <v>220</v>
      </c>
      <c r="G172" s="370"/>
      <c r="H172" s="371">
        <f>$F172*$G172</f>
        <v>0</v>
      </c>
      <c r="I172" s="370"/>
      <c r="J172" s="371">
        <f>$F172*$I172</f>
        <v>0</v>
      </c>
      <c r="K172" s="370">
        <f>$G172+$I172</f>
        <v>0</v>
      </c>
      <c r="L172" s="371">
        <f>$H172+$J172</f>
        <v>0</v>
      </c>
    </row>
    <row r="173" spans="1:12">
      <c r="A173" s="376"/>
      <c r="B173" s="377"/>
      <c r="C173" s="376"/>
      <c r="D173" s="378" t="s">
        <v>1562</v>
      </c>
      <c r="E173" s="376"/>
      <c r="F173" s="376"/>
      <c r="G173" s="379"/>
      <c r="H173" s="380"/>
      <c r="I173" s="379"/>
      <c r="J173" s="380"/>
      <c r="K173" s="379"/>
      <c r="L173" s="380"/>
    </row>
    <row r="174" spans="1:12">
      <c r="A174" s="367">
        <v>39</v>
      </c>
      <c r="B174" s="368" t="s">
        <v>1577</v>
      </c>
      <c r="C174" s="367"/>
      <c r="D174" s="369"/>
      <c r="E174" s="367" t="s">
        <v>162</v>
      </c>
      <c r="F174" s="367">
        <v>100</v>
      </c>
      <c r="G174" s="370"/>
      <c r="H174" s="371">
        <f>$F174*$G174</f>
        <v>0</v>
      </c>
      <c r="I174" s="370"/>
      <c r="J174" s="371">
        <f>$F174*$I174</f>
        <v>0</v>
      </c>
      <c r="K174" s="370">
        <f>$G174+$I174</f>
        <v>0</v>
      </c>
      <c r="L174" s="371">
        <f>$H174+$J174</f>
        <v>0</v>
      </c>
    </row>
    <row r="175" spans="1:12">
      <c r="A175" s="376"/>
      <c r="B175" s="377"/>
      <c r="C175" s="376"/>
      <c r="D175" s="378" t="s">
        <v>1562</v>
      </c>
      <c r="E175" s="376"/>
      <c r="F175" s="376"/>
      <c r="G175" s="379"/>
      <c r="H175" s="380"/>
      <c r="I175" s="379"/>
      <c r="J175" s="380"/>
      <c r="K175" s="379"/>
      <c r="L175" s="380"/>
    </row>
    <row r="176" spans="1:12">
      <c r="A176" s="367">
        <v>40</v>
      </c>
      <c r="B176" s="368" t="s">
        <v>1843</v>
      </c>
      <c r="C176" s="367"/>
      <c r="D176" s="369"/>
      <c r="E176" s="367" t="s">
        <v>162</v>
      </c>
      <c r="F176" s="367">
        <v>10</v>
      </c>
      <c r="G176" s="370"/>
      <c r="H176" s="371">
        <f>$F176*$G176</f>
        <v>0</v>
      </c>
      <c r="I176" s="370"/>
      <c r="J176" s="371">
        <f>$F176*$I176</f>
        <v>0</v>
      </c>
      <c r="K176" s="370">
        <f>$G176+$I176</f>
        <v>0</v>
      </c>
      <c r="L176" s="371">
        <f>$H176+$J176</f>
        <v>0</v>
      </c>
    </row>
    <row r="177" spans="1:12">
      <c r="A177" s="376"/>
      <c r="B177" s="377"/>
      <c r="C177" s="376"/>
      <c r="D177" s="378" t="s">
        <v>1562</v>
      </c>
      <c r="E177" s="376"/>
      <c r="F177" s="376"/>
      <c r="G177" s="379"/>
      <c r="H177" s="380"/>
      <c r="I177" s="379"/>
      <c r="J177" s="380"/>
      <c r="K177" s="379"/>
      <c r="L177" s="380"/>
    </row>
    <row r="178" spans="1:12">
      <c r="A178" s="367">
        <v>41</v>
      </c>
      <c r="B178" s="368" t="s">
        <v>1578</v>
      </c>
      <c r="C178" s="367"/>
      <c r="D178" s="369"/>
      <c r="E178" s="367" t="s">
        <v>360</v>
      </c>
      <c r="F178" s="367">
        <v>1</v>
      </c>
      <c r="G178" s="370"/>
      <c r="H178" s="371">
        <f>$F178*$G178</f>
        <v>0</v>
      </c>
      <c r="I178" s="370"/>
      <c r="J178" s="371">
        <f>$F178*$I178</f>
        <v>0</v>
      </c>
      <c r="K178" s="370">
        <f>$G178+$I178</f>
        <v>0</v>
      </c>
      <c r="L178" s="371">
        <f>$H178+$J178</f>
        <v>0</v>
      </c>
    </row>
    <row r="179" spans="1:12" ht="25.5">
      <c r="B179" s="373"/>
      <c r="D179" s="374" t="s">
        <v>1579</v>
      </c>
      <c r="H179" s="375"/>
      <c r="J179" s="375"/>
      <c r="L179" s="375"/>
    </row>
    <row r="180" spans="1:12">
      <c r="B180" s="372">
        <v>1</v>
      </c>
      <c r="C180" s="372" t="s">
        <v>360</v>
      </c>
      <c r="D180" s="374" t="s">
        <v>1580</v>
      </c>
    </row>
    <row r="181" spans="1:12">
      <c r="B181" s="372">
        <v>1</v>
      </c>
      <c r="C181" s="372" t="s">
        <v>360</v>
      </c>
      <c r="D181" s="374" t="s">
        <v>1581</v>
      </c>
    </row>
    <row r="182" spans="1:12">
      <c r="A182" s="367">
        <v>42</v>
      </c>
      <c r="B182" s="368" t="s">
        <v>1553</v>
      </c>
      <c r="C182" s="367"/>
      <c r="D182" s="369"/>
      <c r="E182" s="367" t="s">
        <v>360</v>
      </c>
      <c r="F182" s="367">
        <v>1</v>
      </c>
      <c r="G182" s="370"/>
      <c r="H182" s="371">
        <f>$F182*$G182</f>
        <v>0</v>
      </c>
      <c r="I182" s="370"/>
      <c r="J182" s="371">
        <f>$F182*$I182</f>
        <v>0</v>
      </c>
      <c r="K182" s="370">
        <f>$G182+$I182</f>
        <v>0</v>
      </c>
      <c r="L182" s="371">
        <f>$H182+$J182</f>
        <v>0</v>
      </c>
    </row>
    <row r="183" spans="1:12">
      <c r="D183" s="374" t="s">
        <v>1549</v>
      </c>
    </row>
    <row r="184" spans="1:12">
      <c r="D184" s="374" t="s">
        <v>1554</v>
      </c>
    </row>
    <row r="185" spans="1:12">
      <c r="D185" s="374" t="s">
        <v>1555</v>
      </c>
    </row>
    <row r="186" spans="1:12">
      <c r="D186" s="374" t="s">
        <v>1556</v>
      </c>
    </row>
    <row r="187" spans="1:12">
      <c r="D187" s="374" t="s">
        <v>1557</v>
      </c>
    </row>
    <row r="188" spans="1:12">
      <c r="A188" s="367">
        <v>43</v>
      </c>
      <c r="B188" s="368" t="s">
        <v>1582</v>
      </c>
      <c r="C188" s="367"/>
      <c r="D188" s="369"/>
      <c r="E188" s="367" t="s">
        <v>360</v>
      </c>
      <c r="F188" s="367">
        <v>1</v>
      </c>
      <c r="G188" s="370"/>
      <c r="H188" s="371">
        <f>$F188*$G188</f>
        <v>0</v>
      </c>
      <c r="I188" s="370"/>
      <c r="J188" s="371">
        <f>$F188*$I188</f>
        <v>0</v>
      </c>
      <c r="K188" s="370">
        <f>$G188+$I188</f>
        <v>0</v>
      </c>
      <c r="L188" s="371">
        <f>$H188+$J188</f>
        <v>0</v>
      </c>
    </row>
    <row r="189" spans="1:12">
      <c r="D189" s="374" t="s">
        <v>1549</v>
      </c>
    </row>
    <row r="190" spans="1:12" ht="13.5" thickBot="1">
      <c r="D190" s="374" t="s">
        <v>1559</v>
      </c>
    </row>
    <row r="191" spans="1:12" ht="15">
      <c r="A191" s="363"/>
      <c r="B191" s="364" t="s">
        <v>1729</v>
      </c>
      <c r="C191" s="363"/>
      <c r="D191" s="365"/>
      <c r="E191" s="363"/>
      <c r="F191" s="363"/>
      <c r="G191" s="366"/>
      <c r="H191" s="366">
        <f>SUM(H192:H207)</f>
        <v>0</v>
      </c>
      <c r="I191" s="366"/>
      <c r="J191" s="366">
        <f>SUM(J192:J207)</f>
        <v>0</v>
      </c>
      <c r="K191" s="366"/>
      <c r="L191" s="366">
        <f>SUM(L192:L207)</f>
        <v>0</v>
      </c>
    </row>
    <row r="192" spans="1:12">
      <c r="A192" s="367">
        <v>44</v>
      </c>
      <c r="B192" s="368" t="s">
        <v>1844</v>
      </c>
      <c r="C192" s="367"/>
      <c r="D192" s="369"/>
      <c r="E192" s="367" t="s">
        <v>360</v>
      </c>
      <c r="F192" s="367">
        <v>1</v>
      </c>
      <c r="G192" s="370"/>
      <c r="H192" s="371">
        <f>$F192*$G192</f>
        <v>0</v>
      </c>
      <c r="I192" s="370"/>
      <c r="J192" s="371">
        <f>$F192*$I192</f>
        <v>0</v>
      </c>
      <c r="K192" s="370">
        <f>$G192+$I192</f>
        <v>0</v>
      </c>
      <c r="L192" s="371">
        <f>$H192+$J192</f>
        <v>0</v>
      </c>
    </row>
    <row r="193" spans="1:12">
      <c r="A193" s="376"/>
      <c r="B193" s="377"/>
      <c r="C193" s="376"/>
      <c r="D193" s="378" t="s">
        <v>1539</v>
      </c>
      <c r="E193" s="376"/>
      <c r="F193" s="376"/>
      <c r="G193" s="379"/>
      <c r="H193" s="380"/>
      <c r="I193" s="379"/>
      <c r="J193" s="380"/>
      <c r="K193" s="379"/>
      <c r="L193" s="380"/>
    </row>
    <row r="194" spans="1:12">
      <c r="A194" s="367">
        <v>45</v>
      </c>
      <c r="B194" s="368" t="s">
        <v>1845</v>
      </c>
      <c r="C194" s="367"/>
      <c r="D194" s="369"/>
      <c r="E194" s="367" t="s">
        <v>360</v>
      </c>
      <c r="F194" s="367">
        <v>1</v>
      </c>
      <c r="G194" s="370"/>
      <c r="H194" s="371">
        <f>$F194*$G194</f>
        <v>0</v>
      </c>
      <c r="I194" s="370"/>
      <c r="J194" s="371">
        <f>$F194*$I194</f>
        <v>0</v>
      </c>
      <c r="K194" s="370">
        <f>$G194+$I194</f>
        <v>0</v>
      </c>
      <c r="L194" s="371">
        <f>$H194+$J194</f>
        <v>0</v>
      </c>
    </row>
    <row r="195" spans="1:12">
      <c r="B195" s="372">
        <v>1</v>
      </c>
      <c r="C195" s="372" t="s">
        <v>1098</v>
      </c>
      <c r="D195" s="374" t="s">
        <v>1846</v>
      </c>
    </row>
    <row r="196" spans="1:12">
      <c r="B196" s="372">
        <v>1</v>
      </c>
      <c r="C196" s="372" t="s">
        <v>1098</v>
      </c>
      <c r="D196" s="374" t="s">
        <v>1847</v>
      </c>
    </row>
    <row r="197" spans="1:12">
      <c r="B197" s="372">
        <v>1</v>
      </c>
      <c r="C197" s="372" t="s">
        <v>1098</v>
      </c>
      <c r="D197" s="374" t="s">
        <v>1848</v>
      </c>
    </row>
    <row r="198" spans="1:12">
      <c r="B198" s="372">
        <v>2</v>
      </c>
      <c r="C198" s="372" t="s">
        <v>1098</v>
      </c>
      <c r="D198" s="374" t="s">
        <v>1849</v>
      </c>
    </row>
    <row r="199" spans="1:12">
      <c r="A199" s="367">
        <v>46</v>
      </c>
      <c r="B199" s="368" t="s">
        <v>1553</v>
      </c>
      <c r="C199" s="367"/>
      <c r="D199" s="369"/>
      <c r="E199" s="367" t="s">
        <v>360</v>
      </c>
      <c r="F199" s="367">
        <v>1</v>
      </c>
      <c r="G199" s="370"/>
      <c r="H199" s="371">
        <f>$F199*$G199</f>
        <v>0</v>
      </c>
      <c r="I199" s="370"/>
      <c r="J199" s="371">
        <f>$F199*$I199</f>
        <v>0</v>
      </c>
      <c r="K199" s="370">
        <f>$G199+$I199</f>
        <v>0</v>
      </c>
      <c r="L199" s="371">
        <f>$H199+$J199</f>
        <v>0</v>
      </c>
    </row>
    <row r="200" spans="1:12">
      <c r="D200" s="374" t="s">
        <v>1549</v>
      </c>
    </row>
    <row r="201" spans="1:12">
      <c r="D201" s="374" t="s">
        <v>1554</v>
      </c>
    </row>
    <row r="202" spans="1:12">
      <c r="D202" s="374" t="s">
        <v>1555</v>
      </c>
    </row>
    <row r="203" spans="1:12">
      <c r="D203" s="374" t="s">
        <v>1556</v>
      </c>
    </row>
    <row r="204" spans="1:12">
      <c r="D204" s="374" t="s">
        <v>1557</v>
      </c>
    </row>
    <row r="205" spans="1:12">
      <c r="A205" s="367">
        <v>47</v>
      </c>
      <c r="B205" s="368" t="s">
        <v>1750</v>
      </c>
      <c r="C205" s="367"/>
      <c r="D205" s="369"/>
      <c r="E205" s="367" t="s">
        <v>360</v>
      </c>
      <c r="F205" s="367">
        <v>1</v>
      </c>
      <c r="G205" s="370"/>
      <c r="H205" s="371">
        <f>$F205*$G205</f>
        <v>0</v>
      </c>
      <c r="I205" s="370"/>
      <c r="J205" s="371">
        <f>$F205*$I205</f>
        <v>0</v>
      </c>
      <c r="K205" s="370">
        <f>$G205+$I205</f>
        <v>0</v>
      </c>
      <c r="L205" s="371">
        <f>$H205+$J205</f>
        <v>0</v>
      </c>
    </row>
    <row r="206" spans="1:12">
      <c r="D206" s="374" t="s">
        <v>1549</v>
      </c>
    </row>
    <row r="207" spans="1:12" ht="13.5" thickBot="1">
      <c r="D207" s="374" t="s">
        <v>1559</v>
      </c>
    </row>
    <row r="208" spans="1:12" ht="15">
      <c r="A208" s="363"/>
      <c r="B208" s="364" t="s">
        <v>1583</v>
      </c>
      <c r="C208" s="363"/>
      <c r="D208" s="365"/>
      <c r="E208" s="363"/>
      <c r="F208" s="363"/>
      <c r="G208" s="366"/>
      <c r="H208" s="366">
        <f>SUM(H209:H251)</f>
        <v>0</v>
      </c>
      <c r="I208" s="366"/>
      <c r="J208" s="366">
        <f>SUM(J209:J251)</f>
        <v>0</v>
      </c>
      <c r="K208" s="366"/>
      <c r="L208" s="366">
        <f>SUM(L209:L251)</f>
        <v>0</v>
      </c>
    </row>
    <row r="209" spans="1:12">
      <c r="A209" s="367">
        <v>48</v>
      </c>
      <c r="B209" s="368" t="s">
        <v>1850</v>
      </c>
      <c r="C209" s="367"/>
      <c r="D209" s="369"/>
      <c r="E209" s="367" t="s">
        <v>360</v>
      </c>
      <c r="F209" s="367">
        <v>1</v>
      </c>
      <c r="G209" s="370"/>
      <c r="H209" s="371">
        <f>$F209*$G209</f>
        <v>0</v>
      </c>
      <c r="I209" s="370"/>
      <c r="J209" s="371">
        <f>$F209*$I209</f>
        <v>0</v>
      </c>
      <c r="K209" s="370">
        <f>$G209+$I209</f>
        <v>0</v>
      </c>
      <c r="L209" s="371">
        <f>$H209+$J209</f>
        <v>0</v>
      </c>
    </row>
    <row r="210" spans="1:12" ht="25.5">
      <c r="B210" s="373"/>
      <c r="D210" s="374" t="s">
        <v>1588</v>
      </c>
      <c r="H210" s="375"/>
      <c r="J210" s="375"/>
      <c r="L210" s="375"/>
    </row>
    <row r="211" spans="1:12">
      <c r="D211" s="374" t="s">
        <v>1767</v>
      </c>
    </row>
    <row r="212" spans="1:12" ht="25.5">
      <c r="D212" s="374" t="s">
        <v>1851</v>
      </c>
    </row>
    <row r="213" spans="1:12" ht="25.5">
      <c r="D213" s="374" t="s">
        <v>1852</v>
      </c>
    </row>
    <row r="214" spans="1:12">
      <c r="D214" s="374" t="s">
        <v>1853</v>
      </c>
    </row>
    <row r="215" spans="1:12">
      <c r="D215" s="374" t="s">
        <v>1854</v>
      </c>
    </row>
    <row r="216" spans="1:12">
      <c r="D216" s="374" t="s">
        <v>1789</v>
      </c>
    </row>
    <row r="217" spans="1:12">
      <c r="D217" s="374" t="s">
        <v>1855</v>
      </c>
    </row>
    <row r="218" spans="1:12">
      <c r="D218" s="374" t="s">
        <v>1792</v>
      </c>
    </row>
    <row r="219" spans="1:12" ht="25.5">
      <c r="B219" s="372">
        <v>1</v>
      </c>
      <c r="C219" s="372" t="s">
        <v>1098</v>
      </c>
      <c r="D219" s="374" t="s">
        <v>1856</v>
      </c>
    </row>
    <row r="220" spans="1:12" ht="25.5">
      <c r="B220" s="372">
        <v>1</v>
      </c>
      <c r="C220" s="372" t="s">
        <v>1098</v>
      </c>
      <c r="D220" s="374" t="s">
        <v>1857</v>
      </c>
    </row>
    <row r="221" spans="1:12">
      <c r="B221" s="372">
        <v>1</v>
      </c>
      <c r="C221" s="372" t="s">
        <v>1098</v>
      </c>
      <c r="D221" s="374" t="s">
        <v>1858</v>
      </c>
    </row>
    <row r="222" spans="1:12">
      <c r="B222" s="372">
        <v>1</v>
      </c>
      <c r="C222" s="372" t="s">
        <v>1098</v>
      </c>
      <c r="D222" s="374" t="s">
        <v>1859</v>
      </c>
    </row>
    <row r="223" spans="1:12">
      <c r="B223" s="372">
        <v>1</v>
      </c>
      <c r="C223" s="372" t="s">
        <v>1098</v>
      </c>
      <c r="D223" s="374" t="s">
        <v>1860</v>
      </c>
    </row>
    <row r="224" spans="1:12">
      <c r="B224" s="372">
        <v>1</v>
      </c>
      <c r="C224" s="372" t="s">
        <v>1098</v>
      </c>
      <c r="D224" s="374" t="s">
        <v>1861</v>
      </c>
    </row>
    <row r="225" spans="1:12">
      <c r="B225" s="372">
        <v>1</v>
      </c>
      <c r="C225" s="372" t="s">
        <v>1098</v>
      </c>
      <c r="D225" s="374" t="s">
        <v>1802</v>
      </c>
    </row>
    <row r="226" spans="1:12">
      <c r="B226" s="372">
        <v>1</v>
      </c>
      <c r="C226" s="372" t="s">
        <v>1098</v>
      </c>
      <c r="D226" s="374" t="s">
        <v>1803</v>
      </c>
    </row>
    <row r="227" spans="1:12">
      <c r="B227" s="372">
        <v>1</v>
      </c>
      <c r="C227" s="372" t="s">
        <v>1098</v>
      </c>
      <c r="D227" s="374" t="s">
        <v>1804</v>
      </c>
    </row>
    <row r="228" spans="1:12">
      <c r="B228" s="372">
        <v>1</v>
      </c>
      <c r="C228" s="372" t="s">
        <v>1098</v>
      </c>
      <c r="D228" s="374" t="s">
        <v>1805</v>
      </c>
    </row>
    <row r="229" spans="1:12">
      <c r="A229" s="367">
        <v>49</v>
      </c>
      <c r="B229" s="368" t="s">
        <v>1862</v>
      </c>
      <c r="C229" s="367"/>
      <c r="D229" s="369"/>
      <c r="E229" s="367" t="s">
        <v>360</v>
      </c>
      <c r="F229" s="367">
        <v>1</v>
      </c>
      <c r="G229" s="370"/>
      <c r="H229" s="371">
        <f>$F229*$G229</f>
        <v>0</v>
      </c>
      <c r="I229" s="370"/>
      <c r="J229" s="371">
        <f>$F229*$I229</f>
        <v>0</v>
      </c>
      <c r="K229" s="370">
        <f>$G229+$I229</f>
        <v>0</v>
      </c>
      <c r="L229" s="371">
        <f>$H229+$J229</f>
        <v>0</v>
      </c>
    </row>
    <row r="230" spans="1:12" ht="25.5">
      <c r="B230" s="373"/>
      <c r="D230" s="374" t="s">
        <v>1588</v>
      </c>
      <c r="H230" s="375"/>
      <c r="J230" s="375"/>
      <c r="L230" s="375"/>
    </row>
    <row r="231" spans="1:12">
      <c r="D231" s="374" t="s">
        <v>1767</v>
      </c>
    </row>
    <row r="232" spans="1:12" ht="25.5">
      <c r="D232" s="374" t="s">
        <v>1851</v>
      </c>
    </row>
    <row r="233" spans="1:12" ht="25.5">
      <c r="D233" s="374" t="s">
        <v>1852</v>
      </c>
    </row>
    <row r="234" spans="1:12">
      <c r="D234" s="374" t="s">
        <v>1853</v>
      </c>
    </row>
    <row r="235" spans="1:12">
      <c r="D235" s="374" t="s">
        <v>1854</v>
      </c>
    </row>
    <row r="236" spans="1:12">
      <c r="D236" s="374" t="s">
        <v>1789</v>
      </c>
    </row>
    <row r="237" spans="1:12">
      <c r="D237" s="374" t="s">
        <v>1855</v>
      </c>
    </row>
    <row r="238" spans="1:12">
      <c r="D238" s="374" t="s">
        <v>1792</v>
      </c>
    </row>
    <row r="239" spans="1:12" ht="25.5">
      <c r="B239" s="372">
        <v>1</v>
      </c>
      <c r="C239" s="372" t="s">
        <v>1098</v>
      </c>
      <c r="D239" s="374" t="s">
        <v>1863</v>
      </c>
    </row>
    <row r="240" spans="1:12" ht="25.5">
      <c r="B240" s="372">
        <v>1</v>
      </c>
      <c r="C240" s="372" t="s">
        <v>1098</v>
      </c>
      <c r="D240" s="374" t="s">
        <v>1864</v>
      </c>
    </row>
    <row r="241" spans="1:12">
      <c r="B241" s="372">
        <v>1</v>
      </c>
      <c r="C241" s="372" t="s">
        <v>1098</v>
      </c>
      <c r="D241" s="374" t="s">
        <v>1865</v>
      </c>
    </row>
    <row r="242" spans="1:12">
      <c r="B242" s="372">
        <v>1</v>
      </c>
      <c r="C242" s="372" t="s">
        <v>1098</v>
      </c>
      <c r="D242" s="374" t="s">
        <v>1866</v>
      </c>
    </row>
    <row r="243" spans="1:12">
      <c r="B243" s="372">
        <v>1</v>
      </c>
      <c r="C243" s="372" t="s">
        <v>1098</v>
      </c>
      <c r="D243" s="374" t="s">
        <v>1867</v>
      </c>
    </row>
    <row r="244" spans="1:12">
      <c r="B244" s="372">
        <v>1</v>
      </c>
      <c r="C244" s="372" t="s">
        <v>1098</v>
      </c>
      <c r="D244" s="374" t="s">
        <v>1868</v>
      </c>
    </row>
    <row r="245" spans="1:12">
      <c r="B245" s="372">
        <v>1</v>
      </c>
      <c r="C245" s="372" t="s">
        <v>1098</v>
      </c>
      <c r="D245" s="374" t="s">
        <v>1802</v>
      </c>
    </row>
    <row r="246" spans="1:12">
      <c r="B246" s="372">
        <v>1</v>
      </c>
      <c r="C246" s="372" t="s">
        <v>1098</v>
      </c>
      <c r="D246" s="374" t="s">
        <v>1803</v>
      </c>
    </row>
    <row r="247" spans="1:12">
      <c r="B247" s="372">
        <v>1</v>
      </c>
      <c r="C247" s="372" t="s">
        <v>1098</v>
      </c>
      <c r="D247" s="374" t="s">
        <v>1804</v>
      </c>
    </row>
    <row r="248" spans="1:12">
      <c r="B248" s="372">
        <v>1</v>
      </c>
      <c r="C248" s="372" t="s">
        <v>1098</v>
      </c>
      <c r="D248" s="374" t="s">
        <v>1805</v>
      </c>
    </row>
    <row r="249" spans="1:12">
      <c r="A249" s="367">
        <v>50</v>
      </c>
      <c r="B249" s="368" t="s">
        <v>1599</v>
      </c>
      <c r="C249" s="367"/>
      <c r="D249" s="369"/>
      <c r="E249" s="367" t="s">
        <v>360</v>
      </c>
      <c r="F249" s="367">
        <v>1</v>
      </c>
      <c r="G249" s="370"/>
      <c r="H249" s="371">
        <f>$F249*$G249</f>
        <v>0</v>
      </c>
      <c r="I249" s="370"/>
      <c r="J249" s="371">
        <f>$F249*$I249</f>
        <v>0</v>
      </c>
      <c r="K249" s="370">
        <f>$G249+$I249</f>
        <v>0</v>
      </c>
      <c r="L249" s="371">
        <f>$H249+$J249</f>
        <v>0</v>
      </c>
    </row>
    <row r="250" spans="1:12">
      <c r="D250" s="374" t="s">
        <v>1549</v>
      </c>
    </row>
    <row r="251" spans="1:12" ht="13.5" thickBot="1">
      <c r="D251" s="374" t="s">
        <v>1600</v>
      </c>
    </row>
    <row r="252" spans="1:12" ht="15">
      <c r="A252" s="363"/>
      <c r="B252" s="364" t="s">
        <v>1601</v>
      </c>
      <c r="C252" s="363"/>
      <c r="D252" s="365"/>
      <c r="E252" s="363"/>
      <c r="F252" s="363"/>
      <c r="G252" s="366"/>
      <c r="H252" s="366">
        <f>SUM(H253:H303)</f>
        <v>0</v>
      </c>
      <c r="I252" s="366"/>
      <c r="J252" s="366">
        <f>SUM(J253:J303)</f>
        <v>0</v>
      </c>
      <c r="K252" s="366"/>
      <c r="L252" s="366">
        <f>SUM(L253:L303)</f>
        <v>0</v>
      </c>
    </row>
    <row r="253" spans="1:12">
      <c r="A253" s="367">
        <v>51</v>
      </c>
      <c r="B253" s="368" t="s">
        <v>1602</v>
      </c>
      <c r="C253" s="367"/>
      <c r="D253" s="369"/>
      <c r="E253" s="367" t="s">
        <v>1098</v>
      </c>
      <c r="F253" s="367">
        <v>2</v>
      </c>
      <c r="G253" s="370"/>
      <c r="H253" s="371">
        <f>$F253*$G253</f>
        <v>0</v>
      </c>
      <c r="I253" s="370"/>
      <c r="J253" s="371">
        <f>$F253*$I253</f>
        <v>0</v>
      </c>
      <c r="K253" s="370">
        <f>$G253+$I253</f>
        <v>0</v>
      </c>
      <c r="L253" s="371">
        <f>$H253+$J253</f>
        <v>0</v>
      </c>
    </row>
    <row r="254" spans="1:12">
      <c r="D254" s="374" t="s">
        <v>1603</v>
      </c>
    </row>
    <row r="255" spans="1:12">
      <c r="A255" s="367">
        <v>52</v>
      </c>
      <c r="B255" s="368" t="s">
        <v>1604</v>
      </c>
      <c r="C255" s="367"/>
      <c r="D255" s="369"/>
      <c r="E255" s="367" t="s">
        <v>1098</v>
      </c>
      <c r="F255" s="367">
        <v>2</v>
      </c>
      <c r="G255" s="370"/>
      <c r="H255" s="371">
        <f>$F255*$G255</f>
        <v>0</v>
      </c>
      <c r="I255" s="370"/>
      <c r="J255" s="371">
        <f>$F255*$I255</f>
        <v>0</v>
      </c>
      <c r="K255" s="370">
        <f>$G255+$I255</f>
        <v>0</v>
      </c>
      <c r="L255" s="371">
        <f>$H255+$J255</f>
        <v>0</v>
      </c>
    </row>
    <row r="256" spans="1:12">
      <c r="D256" s="374" t="s">
        <v>1603</v>
      </c>
    </row>
    <row r="257" spans="1:12">
      <c r="A257" s="367">
        <v>53</v>
      </c>
      <c r="B257" s="368" t="s">
        <v>1605</v>
      </c>
      <c r="C257" s="367"/>
      <c r="D257" s="369"/>
      <c r="E257" s="367" t="s">
        <v>360</v>
      </c>
      <c r="F257" s="367">
        <v>1</v>
      </c>
      <c r="G257" s="370"/>
      <c r="H257" s="371">
        <f>$F257*$G257</f>
        <v>0</v>
      </c>
      <c r="I257" s="370"/>
      <c r="J257" s="371">
        <f>$F257*$I257</f>
        <v>0</v>
      </c>
      <c r="K257" s="370">
        <f>$G257+$I257</f>
        <v>0</v>
      </c>
      <c r="L257" s="371">
        <f>$H257+$J257</f>
        <v>0</v>
      </c>
    </row>
    <row r="258" spans="1:12">
      <c r="D258" s="374" t="s">
        <v>1549</v>
      </c>
    </row>
    <row r="259" spans="1:12">
      <c r="B259" s="372">
        <v>1</v>
      </c>
      <c r="C259" s="372" t="s">
        <v>360</v>
      </c>
      <c r="D259" s="374" t="s">
        <v>1606</v>
      </c>
    </row>
    <row r="260" spans="1:12">
      <c r="A260" s="367">
        <v>54</v>
      </c>
      <c r="B260" s="368" t="s">
        <v>1607</v>
      </c>
      <c r="C260" s="367"/>
      <c r="D260" s="369"/>
      <c r="E260" s="367" t="s">
        <v>360</v>
      </c>
      <c r="F260" s="367">
        <v>1</v>
      </c>
      <c r="G260" s="370"/>
      <c r="H260" s="371">
        <f>$F260*$G260</f>
        <v>0</v>
      </c>
      <c r="I260" s="370"/>
      <c r="J260" s="371">
        <f>$F260*$I260</f>
        <v>0</v>
      </c>
      <c r="K260" s="370">
        <f>$G260+$I260</f>
        <v>0</v>
      </c>
      <c r="L260" s="371">
        <f>$H260+$J260</f>
        <v>0</v>
      </c>
    </row>
    <row r="261" spans="1:12">
      <c r="B261" s="372">
        <v>1</v>
      </c>
      <c r="C261" s="372" t="s">
        <v>1098</v>
      </c>
      <c r="D261" s="374" t="s">
        <v>1608</v>
      </c>
    </row>
    <row r="262" spans="1:12">
      <c r="A262" s="367">
        <v>55</v>
      </c>
      <c r="B262" s="368" t="s">
        <v>1609</v>
      </c>
      <c r="C262" s="367"/>
      <c r="D262" s="369"/>
      <c r="E262" s="367" t="s">
        <v>360</v>
      </c>
      <c r="F262" s="367">
        <v>1</v>
      </c>
      <c r="G262" s="370"/>
      <c r="H262" s="371">
        <f>$F262*$G262</f>
        <v>0</v>
      </c>
      <c r="I262" s="370"/>
      <c r="J262" s="371">
        <f>$F262*$I262</f>
        <v>0</v>
      </c>
      <c r="K262" s="370">
        <f>$G262+$I262</f>
        <v>0</v>
      </c>
      <c r="L262" s="371">
        <f>$H262+$J262</f>
        <v>0</v>
      </c>
    </row>
    <row r="263" spans="1:12" ht="25.5">
      <c r="B263" s="372">
        <v>1</v>
      </c>
      <c r="C263" s="372" t="s">
        <v>1098</v>
      </c>
      <c r="D263" s="374" t="s">
        <v>1610</v>
      </c>
    </row>
    <row r="264" spans="1:12">
      <c r="A264" s="367">
        <v>56</v>
      </c>
      <c r="B264" s="368" t="s">
        <v>1611</v>
      </c>
      <c r="C264" s="367"/>
      <c r="D264" s="369"/>
      <c r="E264" s="367" t="s">
        <v>360</v>
      </c>
      <c r="F264" s="367">
        <v>1</v>
      </c>
      <c r="G264" s="370"/>
      <c r="H264" s="371">
        <f>$F264*$G264</f>
        <v>0</v>
      </c>
      <c r="I264" s="370"/>
      <c r="J264" s="371">
        <f>$F264*$I264</f>
        <v>0</v>
      </c>
      <c r="K264" s="370">
        <f>$G264+$I264</f>
        <v>0</v>
      </c>
      <c r="L264" s="371">
        <f>$H264+$J264</f>
        <v>0</v>
      </c>
    </row>
    <row r="265" spans="1:12" ht="25.5">
      <c r="B265" s="372">
        <v>1</v>
      </c>
      <c r="C265" s="372" t="s">
        <v>1098</v>
      </c>
      <c r="D265" s="374" t="s">
        <v>1809</v>
      </c>
    </row>
    <row r="266" spans="1:12" ht="25.5">
      <c r="B266" s="372">
        <v>1</v>
      </c>
      <c r="C266" s="372" t="s">
        <v>1098</v>
      </c>
      <c r="D266" s="374" t="s">
        <v>1612</v>
      </c>
    </row>
    <row r="267" spans="1:12">
      <c r="B267" s="372">
        <v>1</v>
      </c>
      <c r="C267" s="372" t="s">
        <v>1098</v>
      </c>
      <c r="D267" s="374" t="s">
        <v>1613</v>
      </c>
    </row>
    <row r="268" spans="1:12" ht="25.5">
      <c r="B268" s="372">
        <v>1</v>
      </c>
      <c r="C268" s="372" t="s">
        <v>1098</v>
      </c>
      <c r="D268" s="374" t="s">
        <v>1810</v>
      </c>
    </row>
    <row r="269" spans="1:12" ht="25.5">
      <c r="B269" s="372">
        <v>1</v>
      </c>
      <c r="C269" s="372" t="s">
        <v>1098</v>
      </c>
      <c r="D269" s="374" t="s">
        <v>1869</v>
      </c>
    </row>
    <row r="270" spans="1:12" ht="25.5">
      <c r="B270" s="372">
        <v>3</v>
      </c>
      <c r="C270" s="372" t="s">
        <v>1098</v>
      </c>
      <c r="D270" s="374" t="s">
        <v>1616</v>
      </c>
    </row>
    <row r="271" spans="1:12">
      <c r="B271" s="372">
        <v>1</v>
      </c>
      <c r="C271" s="372" t="s">
        <v>1098</v>
      </c>
      <c r="D271" s="374" t="s">
        <v>1617</v>
      </c>
    </row>
    <row r="272" spans="1:12">
      <c r="B272" s="372">
        <v>1</v>
      </c>
      <c r="C272" s="372" t="s">
        <v>1098</v>
      </c>
      <c r="D272" s="374" t="s">
        <v>1812</v>
      </c>
    </row>
    <row r="273" spans="1:12">
      <c r="B273" s="372">
        <v>1</v>
      </c>
      <c r="C273" s="372" t="s">
        <v>1098</v>
      </c>
      <c r="D273" s="374" t="s">
        <v>1618</v>
      </c>
    </row>
    <row r="274" spans="1:12">
      <c r="B274" s="372">
        <v>1</v>
      </c>
      <c r="C274" s="372" t="s">
        <v>1098</v>
      </c>
      <c r="D274" s="374" t="s">
        <v>1619</v>
      </c>
    </row>
    <row r="275" spans="1:12">
      <c r="B275" s="372">
        <v>1</v>
      </c>
      <c r="C275" s="372" t="s">
        <v>1098</v>
      </c>
      <c r="D275" s="374" t="s">
        <v>1620</v>
      </c>
    </row>
    <row r="276" spans="1:12">
      <c r="A276" s="367">
        <v>57</v>
      </c>
      <c r="B276" s="368" t="s">
        <v>1621</v>
      </c>
      <c r="C276" s="367"/>
      <c r="D276" s="369"/>
      <c r="E276" s="367" t="s">
        <v>360</v>
      </c>
      <c r="F276" s="367">
        <v>1</v>
      </c>
      <c r="G276" s="370"/>
      <c r="H276" s="371">
        <f>$F276*$G276</f>
        <v>0</v>
      </c>
      <c r="I276" s="370"/>
      <c r="J276" s="371">
        <f>$F276*$I276</f>
        <v>0</v>
      </c>
      <c r="K276" s="370">
        <f>$G276+$I276</f>
        <v>0</v>
      </c>
      <c r="L276" s="371">
        <f>$H276+$J276</f>
        <v>0</v>
      </c>
    </row>
    <row r="277" spans="1:12" ht="25.5">
      <c r="B277" s="372">
        <v>1</v>
      </c>
      <c r="C277" s="372" t="s">
        <v>1098</v>
      </c>
      <c r="D277" s="374" t="s">
        <v>1630</v>
      </c>
    </row>
    <row r="278" spans="1:12">
      <c r="B278" s="372">
        <v>1</v>
      </c>
      <c r="C278" s="372" t="s">
        <v>1098</v>
      </c>
      <c r="D278" s="374" t="s">
        <v>1623</v>
      </c>
    </row>
    <row r="279" spans="1:12">
      <c r="B279" s="372">
        <v>1</v>
      </c>
      <c r="C279" s="372" t="s">
        <v>1098</v>
      </c>
      <c r="D279" s="374" t="s">
        <v>1624</v>
      </c>
    </row>
    <row r="280" spans="1:12">
      <c r="B280" s="372">
        <v>2</v>
      </c>
      <c r="C280" s="372" t="s">
        <v>1098</v>
      </c>
      <c r="D280" s="374" t="s">
        <v>1625</v>
      </c>
    </row>
    <row r="281" spans="1:12">
      <c r="B281" s="372">
        <v>4</v>
      </c>
      <c r="C281" s="372" t="s">
        <v>1098</v>
      </c>
      <c r="D281" s="374" t="s">
        <v>1626</v>
      </c>
    </row>
    <row r="282" spans="1:12">
      <c r="B282" s="372">
        <v>4</v>
      </c>
      <c r="C282" s="372" t="s">
        <v>1098</v>
      </c>
      <c r="D282" s="374" t="s">
        <v>1627</v>
      </c>
    </row>
    <row r="283" spans="1:12">
      <c r="B283" s="372">
        <v>4</v>
      </c>
      <c r="C283" s="372" t="s">
        <v>1098</v>
      </c>
      <c r="D283" s="374" t="s">
        <v>1628</v>
      </c>
    </row>
    <row r="284" spans="1:12">
      <c r="A284" s="367">
        <v>58</v>
      </c>
      <c r="B284" s="368" t="s">
        <v>1629</v>
      </c>
      <c r="C284" s="367"/>
      <c r="D284" s="369"/>
      <c r="E284" s="367" t="s">
        <v>360</v>
      </c>
      <c r="F284" s="367">
        <v>1</v>
      </c>
      <c r="G284" s="370"/>
      <c r="H284" s="371">
        <f>$F284*$G284</f>
        <v>0</v>
      </c>
      <c r="I284" s="370"/>
      <c r="J284" s="371">
        <f>$F284*$I284</f>
        <v>0</v>
      </c>
      <c r="K284" s="370">
        <f>$G284+$I284</f>
        <v>0</v>
      </c>
      <c r="L284" s="371">
        <f>$H284+$J284</f>
        <v>0</v>
      </c>
    </row>
    <row r="285" spans="1:12">
      <c r="B285" s="372">
        <v>1</v>
      </c>
      <c r="C285" s="372" t="s">
        <v>1098</v>
      </c>
      <c r="D285" s="374" t="s">
        <v>1870</v>
      </c>
    </row>
    <row r="286" spans="1:12" ht="25.5">
      <c r="B286" s="372">
        <v>1</v>
      </c>
      <c r="C286" s="372" t="s">
        <v>1098</v>
      </c>
      <c r="D286" s="374" t="s">
        <v>1631</v>
      </c>
    </row>
    <row r="287" spans="1:12">
      <c r="B287" s="372">
        <v>1</v>
      </c>
      <c r="C287" s="372" t="s">
        <v>1098</v>
      </c>
      <c r="D287" s="374" t="s">
        <v>1871</v>
      </c>
    </row>
    <row r="288" spans="1:12">
      <c r="B288" s="372">
        <v>1</v>
      </c>
      <c r="C288" s="372" t="s">
        <v>1098</v>
      </c>
      <c r="D288" s="374" t="s">
        <v>1872</v>
      </c>
    </row>
    <row r="289" spans="1:12">
      <c r="B289" s="372">
        <v>1</v>
      </c>
      <c r="C289" s="372" t="s">
        <v>1098</v>
      </c>
      <c r="D289" s="374" t="s">
        <v>1873</v>
      </c>
    </row>
    <row r="290" spans="1:12">
      <c r="B290" s="372">
        <v>2</v>
      </c>
      <c r="C290" s="372" t="s">
        <v>1098</v>
      </c>
      <c r="D290" s="374" t="s">
        <v>1874</v>
      </c>
    </row>
    <row r="291" spans="1:12">
      <c r="B291" s="372">
        <v>2</v>
      </c>
      <c r="C291" s="372" t="s">
        <v>1098</v>
      </c>
      <c r="D291" s="374" t="s">
        <v>1875</v>
      </c>
    </row>
    <row r="292" spans="1:12">
      <c r="B292" s="372">
        <v>2</v>
      </c>
      <c r="C292" s="372" t="s">
        <v>1098</v>
      </c>
      <c r="D292" s="374" t="s">
        <v>1876</v>
      </c>
    </row>
    <row r="293" spans="1:12">
      <c r="A293" s="367">
        <v>59</v>
      </c>
      <c r="B293" s="368" t="s">
        <v>1638</v>
      </c>
      <c r="C293" s="367"/>
      <c r="D293" s="369"/>
      <c r="E293" s="367" t="s">
        <v>360</v>
      </c>
      <c r="F293" s="367">
        <v>1</v>
      </c>
      <c r="G293" s="370"/>
      <c r="H293" s="371">
        <f>$F293*$G293</f>
        <v>0</v>
      </c>
      <c r="I293" s="370"/>
      <c r="J293" s="371">
        <f>$F293*$I293</f>
        <v>0</v>
      </c>
      <c r="K293" s="370">
        <f>$G293+$I293</f>
        <v>0</v>
      </c>
      <c r="L293" s="371">
        <f>$H293+$J293</f>
        <v>0</v>
      </c>
    </row>
    <row r="294" spans="1:12">
      <c r="B294" s="372">
        <v>1</v>
      </c>
      <c r="C294" s="372" t="s">
        <v>1098</v>
      </c>
      <c r="D294" s="374" t="s">
        <v>1639</v>
      </c>
    </row>
    <row r="295" spans="1:12">
      <c r="B295" s="372">
        <v>1</v>
      </c>
      <c r="C295" s="372" t="s">
        <v>1098</v>
      </c>
      <c r="D295" s="374" t="s">
        <v>1640</v>
      </c>
    </row>
    <row r="296" spans="1:12">
      <c r="B296" s="372">
        <v>1</v>
      </c>
      <c r="C296" s="372" t="s">
        <v>1098</v>
      </c>
      <c r="D296" s="374" t="s">
        <v>1641</v>
      </c>
    </row>
    <row r="297" spans="1:12">
      <c r="A297" s="367">
        <v>60</v>
      </c>
      <c r="B297" s="368" t="s">
        <v>1642</v>
      </c>
      <c r="C297" s="367"/>
      <c r="D297" s="369"/>
      <c r="E297" s="367" t="s">
        <v>360</v>
      </c>
      <c r="F297" s="367">
        <v>1</v>
      </c>
      <c r="G297" s="370"/>
      <c r="H297" s="371">
        <f>$F297*$G297</f>
        <v>0</v>
      </c>
      <c r="I297" s="370"/>
      <c r="J297" s="371">
        <f>$F297*$I297</f>
        <v>0</v>
      </c>
      <c r="K297" s="370">
        <f>$G297+$I297</f>
        <v>0</v>
      </c>
      <c r="L297" s="371">
        <f>$H297+$J297</f>
        <v>0</v>
      </c>
    </row>
    <row r="298" spans="1:12">
      <c r="B298" s="372">
        <v>1</v>
      </c>
      <c r="C298" s="372" t="s">
        <v>1098</v>
      </c>
      <c r="D298" s="374" t="s">
        <v>1643</v>
      </c>
    </row>
    <row r="299" spans="1:12">
      <c r="A299" s="367">
        <v>61</v>
      </c>
      <c r="B299" s="368" t="s">
        <v>1644</v>
      </c>
      <c r="C299" s="367"/>
      <c r="D299" s="369"/>
      <c r="E299" s="367" t="s">
        <v>360</v>
      </c>
      <c r="F299" s="367">
        <v>1</v>
      </c>
      <c r="G299" s="370"/>
      <c r="H299" s="371">
        <f>$F299*$G299</f>
        <v>0</v>
      </c>
      <c r="I299" s="370"/>
      <c r="J299" s="371">
        <f>$F299*$I299</f>
        <v>0</v>
      </c>
      <c r="K299" s="370">
        <f>$G299+$I299</f>
        <v>0</v>
      </c>
      <c r="L299" s="371">
        <f>$H299+$J299</f>
        <v>0</v>
      </c>
    </row>
    <row r="300" spans="1:12">
      <c r="B300" s="372">
        <v>1</v>
      </c>
      <c r="C300" s="372" t="s">
        <v>1098</v>
      </c>
      <c r="D300" s="374" t="s">
        <v>1645</v>
      </c>
    </row>
    <row r="301" spans="1:12">
      <c r="A301" s="367">
        <v>62</v>
      </c>
      <c r="B301" s="368" t="s">
        <v>1646</v>
      </c>
      <c r="C301" s="367"/>
      <c r="D301" s="369"/>
      <c r="E301" s="367" t="s">
        <v>360</v>
      </c>
      <c r="F301" s="367">
        <v>1</v>
      </c>
      <c r="G301" s="370"/>
      <c r="H301" s="371">
        <f>$F301*$G301</f>
        <v>0</v>
      </c>
      <c r="I301" s="370"/>
      <c r="J301" s="371">
        <f>$F301*$I301</f>
        <v>0</v>
      </c>
      <c r="K301" s="370">
        <f>$G301+$I301</f>
        <v>0</v>
      </c>
      <c r="L301" s="371">
        <f>$H301+$J301</f>
        <v>0</v>
      </c>
    </row>
    <row r="302" spans="1:12">
      <c r="D302" s="374" t="s">
        <v>1549</v>
      </c>
    </row>
    <row r="303" spans="1:12">
      <c r="D303" s="374" t="s">
        <v>1647</v>
      </c>
    </row>
  </sheetData>
  <mergeCells count="4">
    <mergeCell ref="B1:D1"/>
    <mergeCell ref="B2:D2"/>
    <mergeCell ref="B3:D3"/>
    <mergeCell ref="B4:D4"/>
  </mergeCells>
  <printOptions gridLines="1"/>
  <pageMargins left="0.39370078740157483" right="0.39370078740157483" top="0.78740157480314965" bottom="0.39370078740157483" header="0.39370078740157483" footer="0.19685039370078741"/>
  <pageSetup paperSize="9" scale="88" fitToHeight="50" orientation="landscape" horizontalDpi="300" r:id="rId1"/>
  <headerFooter alignWithMargins="0">
    <oddHeader>&amp;CModernizace ČOV Dvůr Králové nad Labem - I. etapa</oddHeader>
    <oddFooter>&amp;R&amp;8&amp;P/&amp;N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E1BE2-F674-4034-A9E1-F1DB1BEA17EC}">
  <sheetPr>
    <tabColor theme="4" tint="0.39997558519241921"/>
    <pageSetUpPr fitToPage="1"/>
  </sheetPr>
  <dimension ref="A1:L213"/>
  <sheetViews>
    <sheetView zoomScale="85" zoomScaleNormal="100" zoomScaleSheetLayoutView="100" workbookViewId="0">
      <pane ySplit="6" topLeftCell="A7" activePane="bottomLeft" state="frozen"/>
      <selection activeCell="J29" sqref="J29"/>
      <selection pane="bottomLeft" activeCell="I9" sqref="I9"/>
    </sheetView>
  </sheetViews>
  <sheetFormatPr defaultRowHeight="12.75"/>
  <cols>
    <col min="1" max="1" width="9.83203125" style="372" bestFit="1" customWidth="1"/>
    <col min="2" max="2" width="6.83203125" style="372" customWidth="1"/>
    <col min="3" max="3" width="5.5" style="372" customWidth="1"/>
    <col min="4" max="4" width="68.1640625" style="374" customWidth="1"/>
    <col min="5" max="5" width="10.1640625" style="372" customWidth="1"/>
    <col min="6" max="6" width="9.33203125" style="372"/>
    <col min="7" max="12" width="12.5" style="348" customWidth="1"/>
    <col min="13" max="16384" width="9.33203125" style="346"/>
  </cols>
  <sheetData>
    <row r="1" spans="1:12" ht="20.25">
      <c r="A1" s="344"/>
      <c r="B1" s="438" t="s">
        <v>1434</v>
      </c>
      <c r="C1" s="438"/>
      <c r="D1" s="438"/>
      <c r="E1" s="345"/>
      <c r="F1" s="346"/>
      <c r="G1" s="347"/>
      <c r="I1" s="349"/>
      <c r="K1" s="349"/>
    </row>
    <row r="2" spans="1:12">
      <c r="A2" s="346"/>
      <c r="B2" s="438"/>
      <c r="C2" s="438"/>
      <c r="D2" s="438"/>
      <c r="E2" s="345"/>
      <c r="F2" s="346"/>
      <c r="G2" s="350"/>
      <c r="H2" s="351"/>
      <c r="I2" s="352"/>
      <c r="J2" s="352"/>
      <c r="K2" s="352"/>
      <c r="L2" s="352"/>
    </row>
    <row r="3" spans="1:12">
      <c r="A3" s="346"/>
      <c r="B3" s="439"/>
      <c r="C3" s="439"/>
      <c r="D3" s="439"/>
      <c r="E3" s="345"/>
      <c r="F3" s="346"/>
      <c r="G3" s="351"/>
      <c r="H3" s="351"/>
      <c r="I3" s="352"/>
      <c r="J3" s="352"/>
      <c r="K3" s="352"/>
      <c r="L3" s="352"/>
    </row>
    <row r="4" spans="1:12" ht="25.5">
      <c r="A4" s="353" t="s">
        <v>1439</v>
      </c>
      <c r="B4" s="440" t="s">
        <v>1440</v>
      </c>
      <c r="C4" s="440"/>
      <c r="D4" s="440"/>
      <c r="E4" s="354" t="s">
        <v>1441</v>
      </c>
      <c r="F4" s="354" t="s">
        <v>1442</v>
      </c>
      <c r="G4" s="355" t="s">
        <v>1443</v>
      </c>
      <c r="H4" s="355" t="s">
        <v>1444</v>
      </c>
      <c r="I4" s="355" t="s">
        <v>1445</v>
      </c>
      <c r="J4" s="355" t="s">
        <v>1446</v>
      </c>
      <c r="K4" s="355" t="s">
        <v>1447</v>
      </c>
      <c r="L4" s="355" t="s">
        <v>1448</v>
      </c>
    </row>
    <row r="5" spans="1:12">
      <c r="A5" s="356">
        <v>1</v>
      </c>
      <c r="B5" s="356">
        <v>2</v>
      </c>
      <c r="C5" s="356">
        <v>3</v>
      </c>
      <c r="D5" s="356">
        <v>4</v>
      </c>
      <c r="E5" s="356">
        <v>5</v>
      </c>
      <c r="F5" s="356">
        <v>6</v>
      </c>
      <c r="G5" s="356">
        <v>7</v>
      </c>
      <c r="H5" s="356">
        <v>8</v>
      </c>
      <c r="I5" s="356">
        <v>9</v>
      </c>
      <c r="J5" s="356">
        <v>10</v>
      </c>
      <c r="K5" s="356">
        <v>11</v>
      </c>
      <c r="L5" s="356">
        <v>12</v>
      </c>
    </row>
    <row r="6" spans="1:12" ht="13.5" thickBot="1">
      <c r="A6" s="357" t="s">
        <v>1449</v>
      </c>
      <c r="B6" s="357" t="s">
        <v>1449</v>
      </c>
      <c r="C6" s="357" t="s">
        <v>1449</v>
      </c>
      <c r="D6" s="358" t="s">
        <v>1449</v>
      </c>
      <c r="E6" s="357" t="s">
        <v>1449</v>
      </c>
      <c r="F6" s="357" t="s">
        <v>1449</v>
      </c>
      <c r="G6" s="357" t="s">
        <v>44</v>
      </c>
      <c r="H6" s="357" t="s">
        <v>44</v>
      </c>
      <c r="I6" s="357" t="s">
        <v>44</v>
      </c>
      <c r="J6" s="357" t="s">
        <v>44</v>
      </c>
      <c r="K6" s="357" t="s">
        <v>44</v>
      </c>
      <c r="L6" s="357" t="s">
        <v>44</v>
      </c>
    </row>
    <row r="7" spans="1:12" ht="16.5" thickBot="1">
      <c r="A7" s="359"/>
      <c r="B7" s="360" t="s">
        <v>132</v>
      </c>
      <c r="C7" s="359"/>
      <c r="D7" s="361"/>
      <c r="E7" s="359"/>
      <c r="F7" s="359"/>
      <c r="G7" s="359"/>
      <c r="H7" s="362">
        <f>SUM(H$8,H$126,H$158,H$178,H$209)</f>
        <v>0</v>
      </c>
      <c r="I7" s="359"/>
      <c r="J7" s="362">
        <f>SUM(J$8,J$126,J$158,J$178,J$209)</f>
        <v>0</v>
      </c>
      <c r="K7" s="359"/>
      <c r="L7" s="362">
        <f>SUM(L$8,L$126,L$158,L$178,L$209)</f>
        <v>0</v>
      </c>
    </row>
    <row r="8" spans="1:12" ht="15">
      <c r="A8" s="363"/>
      <c r="B8" s="364" t="s">
        <v>1450</v>
      </c>
      <c r="C8" s="363"/>
      <c r="D8" s="365"/>
      <c r="E8" s="363"/>
      <c r="F8" s="363"/>
      <c r="G8" s="363"/>
      <c r="H8" s="366">
        <f>SUM(H9:H125)</f>
        <v>0</v>
      </c>
      <c r="I8" s="363"/>
      <c r="J8" s="366">
        <f>SUM(J9:J125)</f>
        <v>0</v>
      </c>
      <c r="K8" s="363"/>
      <c r="L8" s="366">
        <f>SUM(L9:L125)</f>
        <v>0</v>
      </c>
    </row>
    <row r="9" spans="1:12">
      <c r="A9" s="367">
        <v>1</v>
      </c>
      <c r="B9" s="368" t="s">
        <v>1877</v>
      </c>
      <c r="C9" s="367"/>
      <c r="D9" s="369"/>
      <c r="E9" s="367" t="s">
        <v>360</v>
      </c>
      <c r="F9" s="367">
        <v>1</v>
      </c>
      <c r="G9" s="370"/>
      <c r="H9" s="371">
        <f>$F9*$G9</f>
        <v>0</v>
      </c>
      <c r="I9" s="370"/>
      <c r="J9" s="371">
        <f>$F9*$I9</f>
        <v>0</v>
      </c>
      <c r="K9" s="370">
        <f>$G9+$I9</f>
        <v>0</v>
      </c>
      <c r="L9" s="371">
        <f>$H9+$J9</f>
        <v>0</v>
      </c>
    </row>
    <row r="10" spans="1:12" ht="63.75">
      <c r="B10" s="373"/>
      <c r="D10" s="374" t="s">
        <v>1452</v>
      </c>
      <c r="H10" s="375"/>
      <c r="J10" s="375"/>
      <c r="L10" s="375"/>
    </row>
    <row r="11" spans="1:12">
      <c r="D11" s="374" t="s">
        <v>1453</v>
      </c>
    </row>
    <row r="12" spans="1:12">
      <c r="D12" s="374" t="s">
        <v>1454</v>
      </c>
    </row>
    <row r="13" spans="1:12">
      <c r="D13" s="374" t="s">
        <v>1455</v>
      </c>
    </row>
    <row r="14" spans="1:12">
      <c r="B14" s="372">
        <v>1</v>
      </c>
      <c r="C14" s="372" t="s">
        <v>1098</v>
      </c>
      <c r="D14" s="374" t="s">
        <v>1878</v>
      </c>
    </row>
    <row r="15" spans="1:12">
      <c r="B15" s="372">
        <v>1</v>
      </c>
      <c r="C15" s="372" t="s">
        <v>1098</v>
      </c>
      <c r="D15" s="374" t="s">
        <v>1879</v>
      </c>
    </row>
    <row r="16" spans="1:12">
      <c r="B16" s="372">
        <v>4</v>
      </c>
      <c r="C16" s="372" t="s">
        <v>1098</v>
      </c>
      <c r="D16" s="374" t="s">
        <v>1461</v>
      </c>
    </row>
    <row r="17" spans="2:4">
      <c r="B17" s="372">
        <v>4</v>
      </c>
      <c r="C17" s="372" t="s">
        <v>1098</v>
      </c>
      <c r="D17" s="374" t="s">
        <v>1462</v>
      </c>
    </row>
    <row r="18" spans="2:4">
      <c r="B18" s="372">
        <v>1</v>
      </c>
      <c r="C18" s="372" t="s">
        <v>1098</v>
      </c>
      <c r="D18" s="374" t="s">
        <v>1880</v>
      </c>
    </row>
    <row r="19" spans="2:4">
      <c r="B19" s="372">
        <v>1</v>
      </c>
      <c r="C19" s="372" t="s">
        <v>1098</v>
      </c>
      <c r="D19" s="374" t="s">
        <v>1650</v>
      </c>
    </row>
    <row r="20" spans="2:4">
      <c r="B20" s="372">
        <v>1</v>
      </c>
      <c r="C20" s="372" t="s">
        <v>1098</v>
      </c>
      <c r="D20" s="374" t="s">
        <v>1465</v>
      </c>
    </row>
    <row r="21" spans="2:4">
      <c r="B21" s="372">
        <v>1</v>
      </c>
      <c r="C21" s="372" t="s">
        <v>1098</v>
      </c>
      <c r="D21" s="374" t="s">
        <v>1466</v>
      </c>
    </row>
    <row r="22" spans="2:4">
      <c r="B22" s="372">
        <v>1</v>
      </c>
      <c r="C22" s="372" t="s">
        <v>1098</v>
      </c>
      <c r="D22" s="374" t="s">
        <v>1467</v>
      </c>
    </row>
    <row r="23" spans="2:4">
      <c r="B23" s="372">
        <v>7</v>
      </c>
      <c r="C23" s="372" t="s">
        <v>1098</v>
      </c>
      <c r="D23" s="374" t="s">
        <v>1469</v>
      </c>
    </row>
    <row r="24" spans="2:4">
      <c r="B24" s="372">
        <v>1</v>
      </c>
      <c r="C24" s="372" t="s">
        <v>1098</v>
      </c>
      <c r="D24" s="374" t="s">
        <v>1470</v>
      </c>
    </row>
    <row r="25" spans="2:4">
      <c r="B25" s="372">
        <v>2</v>
      </c>
      <c r="C25" s="372" t="s">
        <v>1098</v>
      </c>
      <c r="D25" s="374" t="s">
        <v>1472</v>
      </c>
    </row>
    <row r="26" spans="2:4">
      <c r="B26" s="372">
        <v>6</v>
      </c>
      <c r="C26" s="372" t="s">
        <v>1098</v>
      </c>
      <c r="D26" s="374" t="s">
        <v>1476</v>
      </c>
    </row>
    <row r="27" spans="2:4">
      <c r="B27" s="372">
        <v>2</v>
      </c>
      <c r="C27" s="372" t="s">
        <v>1098</v>
      </c>
      <c r="D27" s="374" t="s">
        <v>1655</v>
      </c>
    </row>
    <row r="28" spans="2:4">
      <c r="B28" s="372">
        <v>3</v>
      </c>
      <c r="C28" s="372" t="s">
        <v>1098</v>
      </c>
      <c r="D28" s="374" t="s">
        <v>1656</v>
      </c>
    </row>
    <row r="29" spans="2:4">
      <c r="B29" s="372">
        <v>2</v>
      </c>
      <c r="C29" s="372" t="s">
        <v>1098</v>
      </c>
      <c r="D29" s="374" t="s">
        <v>1881</v>
      </c>
    </row>
    <row r="30" spans="2:4">
      <c r="B30" s="372">
        <v>3</v>
      </c>
      <c r="C30" s="372" t="s">
        <v>1098</v>
      </c>
      <c r="D30" s="374" t="s">
        <v>1659</v>
      </c>
    </row>
    <row r="31" spans="2:4">
      <c r="B31" s="372">
        <v>1</v>
      </c>
      <c r="C31" s="372" t="s">
        <v>1098</v>
      </c>
      <c r="D31" s="374" t="s">
        <v>1882</v>
      </c>
    </row>
    <row r="32" spans="2:4">
      <c r="B32" s="372">
        <v>13</v>
      </c>
      <c r="C32" s="372" t="s">
        <v>1098</v>
      </c>
      <c r="D32" s="374" t="s">
        <v>1883</v>
      </c>
    </row>
    <row r="33" spans="2:4">
      <c r="B33" s="372">
        <v>1</v>
      </c>
      <c r="C33" s="372" t="s">
        <v>1098</v>
      </c>
      <c r="D33" s="374" t="s">
        <v>1884</v>
      </c>
    </row>
    <row r="34" spans="2:4">
      <c r="B34" s="372">
        <v>2</v>
      </c>
      <c r="C34" s="372" t="s">
        <v>1098</v>
      </c>
      <c r="D34" s="374" t="s">
        <v>1885</v>
      </c>
    </row>
    <row r="35" spans="2:4">
      <c r="B35" s="372">
        <v>6</v>
      </c>
      <c r="C35" s="372" t="s">
        <v>1098</v>
      </c>
      <c r="D35" s="374" t="s">
        <v>1886</v>
      </c>
    </row>
    <row r="36" spans="2:4">
      <c r="B36" s="372">
        <v>4</v>
      </c>
      <c r="C36" s="372" t="s">
        <v>1098</v>
      </c>
      <c r="D36" s="374" t="s">
        <v>1887</v>
      </c>
    </row>
    <row r="37" spans="2:4">
      <c r="B37" s="372">
        <v>2</v>
      </c>
      <c r="C37" s="372" t="s">
        <v>1098</v>
      </c>
      <c r="D37" s="374" t="s">
        <v>1888</v>
      </c>
    </row>
    <row r="38" spans="2:4">
      <c r="B38" s="372">
        <v>1</v>
      </c>
      <c r="C38" s="372" t="s">
        <v>1098</v>
      </c>
      <c r="D38" s="374" t="s">
        <v>1483</v>
      </c>
    </row>
    <row r="39" spans="2:4">
      <c r="B39" s="372">
        <v>4</v>
      </c>
      <c r="C39" s="372" t="s">
        <v>1098</v>
      </c>
      <c r="D39" s="374" t="s">
        <v>1662</v>
      </c>
    </row>
    <row r="40" spans="2:4">
      <c r="B40" s="372">
        <v>4</v>
      </c>
      <c r="C40" s="372" t="s">
        <v>1098</v>
      </c>
      <c r="D40" s="374" t="s">
        <v>1663</v>
      </c>
    </row>
    <row r="41" spans="2:4">
      <c r="B41" s="372">
        <v>1</v>
      </c>
      <c r="C41" s="372" t="s">
        <v>1098</v>
      </c>
      <c r="D41" s="374" t="s">
        <v>1485</v>
      </c>
    </row>
    <row r="42" spans="2:4">
      <c r="B42" s="372">
        <v>2</v>
      </c>
      <c r="C42" s="372" t="s">
        <v>1098</v>
      </c>
      <c r="D42" s="374" t="s">
        <v>1486</v>
      </c>
    </row>
    <row r="43" spans="2:4">
      <c r="B43" s="372">
        <v>3</v>
      </c>
      <c r="C43" s="372" t="s">
        <v>1098</v>
      </c>
      <c r="D43" s="374" t="s">
        <v>1889</v>
      </c>
    </row>
    <row r="44" spans="2:4">
      <c r="B44" s="372">
        <v>2</v>
      </c>
      <c r="C44" s="372" t="s">
        <v>1098</v>
      </c>
      <c r="D44" s="374" t="s">
        <v>1666</v>
      </c>
    </row>
    <row r="45" spans="2:4">
      <c r="B45" s="372">
        <v>1</v>
      </c>
      <c r="C45" s="372" t="s">
        <v>1098</v>
      </c>
      <c r="D45" s="374" t="s">
        <v>1668</v>
      </c>
    </row>
    <row r="46" spans="2:4">
      <c r="B46" s="372">
        <v>1</v>
      </c>
      <c r="C46" s="372" t="s">
        <v>1098</v>
      </c>
      <c r="D46" s="374" t="s">
        <v>1890</v>
      </c>
    </row>
    <row r="47" spans="2:4">
      <c r="B47" s="372">
        <v>1</v>
      </c>
      <c r="C47" s="372" t="s">
        <v>1098</v>
      </c>
      <c r="D47" s="374" t="s">
        <v>1488</v>
      </c>
    </row>
    <row r="48" spans="2:4">
      <c r="B48" s="372">
        <v>1</v>
      </c>
      <c r="C48" s="372" t="s">
        <v>1098</v>
      </c>
      <c r="D48" s="374" t="s">
        <v>1891</v>
      </c>
    </row>
    <row r="49" spans="2:4">
      <c r="B49" s="372">
        <v>1</v>
      </c>
      <c r="C49" s="372" t="s">
        <v>1098</v>
      </c>
      <c r="D49" s="374" t="s">
        <v>1489</v>
      </c>
    </row>
    <row r="50" spans="2:4" ht="25.5">
      <c r="B50" s="372">
        <v>8</v>
      </c>
      <c r="C50" s="372" t="s">
        <v>1098</v>
      </c>
      <c r="D50" s="374" t="s">
        <v>1491</v>
      </c>
    </row>
    <row r="51" spans="2:4">
      <c r="B51" s="372">
        <v>1</v>
      </c>
      <c r="C51" s="372" t="s">
        <v>1098</v>
      </c>
      <c r="D51" s="374" t="s">
        <v>1892</v>
      </c>
    </row>
    <row r="52" spans="2:4">
      <c r="B52" s="372">
        <v>3</v>
      </c>
      <c r="C52" s="372" t="s">
        <v>1098</v>
      </c>
      <c r="D52" s="374" t="s">
        <v>1822</v>
      </c>
    </row>
    <row r="53" spans="2:4">
      <c r="B53" s="372">
        <v>1</v>
      </c>
      <c r="C53" s="372" t="s">
        <v>1098</v>
      </c>
      <c r="D53" s="374" t="s">
        <v>1893</v>
      </c>
    </row>
    <row r="54" spans="2:4">
      <c r="B54" s="372">
        <v>1</v>
      </c>
      <c r="C54" s="372" t="s">
        <v>1098</v>
      </c>
      <c r="D54" s="374" t="s">
        <v>1494</v>
      </c>
    </row>
    <row r="55" spans="2:4">
      <c r="B55" s="372">
        <v>2</v>
      </c>
      <c r="C55" s="372" t="s">
        <v>1098</v>
      </c>
      <c r="D55" s="374" t="s">
        <v>1894</v>
      </c>
    </row>
    <row r="56" spans="2:4">
      <c r="B56" s="372">
        <v>1</v>
      </c>
      <c r="C56" s="372" t="s">
        <v>1098</v>
      </c>
      <c r="D56" s="374" t="s">
        <v>1895</v>
      </c>
    </row>
    <row r="57" spans="2:4">
      <c r="B57" s="372">
        <v>1</v>
      </c>
      <c r="C57" s="372" t="s">
        <v>1098</v>
      </c>
      <c r="D57" s="374" t="s">
        <v>1497</v>
      </c>
    </row>
    <row r="58" spans="2:4">
      <c r="B58" s="372">
        <v>1</v>
      </c>
      <c r="C58" s="372" t="s">
        <v>1098</v>
      </c>
      <c r="D58" s="374" t="s">
        <v>1498</v>
      </c>
    </row>
    <row r="59" spans="2:4">
      <c r="B59" s="372">
        <v>1</v>
      </c>
      <c r="C59" s="372" t="s">
        <v>1098</v>
      </c>
      <c r="D59" s="374" t="s">
        <v>1499</v>
      </c>
    </row>
    <row r="60" spans="2:4">
      <c r="B60" s="372">
        <v>2</v>
      </c>
      <c r="C60" s="372" t="s">
        <v>1098</v>
      </c>
      <c r="D60" s="374" t="s">
        <v>1896</v>
      </c>
    </row>
    <row r="61" spans="2:4">
      <c r="B61" s="372">
        <v>3</v>
      </c>
      <c r="C61" s="372" t="s">
        <v>1098</v>
      </c>
      <c r="D61" s="374" t="s">
        <v>1897</v>
      </c>
    </row>
    <row r="62" spans="2:4">
      <c r="B62" s="372">
        <v>2</v>
      </c>
      <c r="C62" s="372" t="s">
        <v>1098</v>
      </c>
      <c r="D62" s="374" t="s">
        <v>1500</v>
      </c>
    </row>
    <row r="63" spans="2:4">
      <c r="B63" s="372">
        <v>1</v>
      </c>
      <c r="C63" s="372" t="s">
        <v>1098</v>
      </c>
      <c r="D63" s="374" t="s">
        <v>1501</v>
      </c>
    </row>
    <row r="64" spans="2:4">
      <c r="B64" s="372">
        <v>4</v>
      </c>
      <c r="C64" s="372" t="s">
        <v>1098</v>
      </c>
      <c r="D64" s="374" t="s">
        <v>1501</v>
      </c>
    </row>
    <row r="65" spans="2:4">
      <c r="B65" s="372">
        <v>8</v>
      </c>
      <c r="C65" s="372" t="s">
        <v>1098</v>
      </c>
      <c r="D65" s="374" t="s">
        <v>1673</v>
      </c>
    </row>
    <row r="66" spans="2:4">
      <c r="B66" s="372">
        <v>1</v>
      </c>
      <c r="C66" s="372" t="s">
        <v>1098</v>
      </c>
      <c r="D66" s="374" t="s">
        <v>1502</v>
      </c>
    </row>
    <row r="67" spans="2:4">
      <c r="B67" s="372">
        <v>1</v>
      </c>
      <c r="C67" s="372" t="s">
        <v>1098</v>
      </c>
      <c r="D67" s="374" t="s">
        <v>1752</v>
      </c>
    </row>
    <row r="68" spans="2:4">
      <c r="B68" s="372">
        <v>1</v>
      </c>
      <c r="C68" s="372" t="s">
        <v>1098</v>
      </c>
      <c r="D68" s="374" t="s">
        <v>1503</v>
      </c>
    </row>
    <row r="69" spans="2:4">
      <c r="B69" s="372">
        <v>6</v>
      </c>
      <c r="C69" s="372" t="s">
        <v>1098</v>
      </c>
      <c r="D69" s="374" t="s">
        <v>1504</v>
      </c>
    </row>
    <row r="70" spans="2:4">
      <c r="B70" s="372">
        <v>1</v>
      </c>
      <c r="C70" s="372" t="s">
        <v>1098</v>
      </c>
      <c r="D70" s="374" t="s">
        <v>1505</v>
      </c>
    </row>
    <row r="71" spans="2:4">
      <c r="B71" s="372">
        <v>3</v>
      </c>
      <c r="C71" s="372" t="s">
        <v>1098</v>
      </c>
      <c r="D71" s="374" t="s">
        <v>1506</v>
      </c>
    </row>
    <row r="72" spans="2:4">
      <c r="B72" s="372">
        <v>4</v>
      </c>
      <c r="C72" s="372" t="s">
        <v>1098</v>
      </c>
      <c r="D72" s="374" t="s">
        <v>1507</v>
      </c>
    </row>
    <row r="73" spans="2:4">
      <c r="B73" s="372">
        <v>19</v>
      </c>
      <c r="C73" s="372" t="s">
        <v>1098</v>
      </c>
      <c r="D73" s="374" t="s">
        <v>1510</v>
      </c>
    </row>
    <row r="74" spans="2:4">
      <c r="B74" s="372">
        <v>27</v>
      </c>
      <c r="C74" s="372" t="s">
        <v>1098</v>
      </c>
      <c r="D74" s="374" t="s">
        <v>1511</v>
      </c>
    </row>
    <row r="75" spans="2:4">
      <c r="B75" s="372">
        <v>8</v>
      </c>
      <c r="C75" s="372" t="s">
        <v>1098</v>
      </c>
      <c r="D75" s="374" t="s">
        <v>1675</v>
      </c>
    </row>
    <row r="76" spans="2:4">
      <c r="B76" s="372">
        <v>5</v>
      </c>
      <c r="C76" s="372" t="s">
        <v>1098</v>
      </c>
      <c r="D76" s="374" t="s">
        <v>1515</v>
      </c>
    </row>
    <row r="77" spans="2:4">
      <c r="B77" s="372">
        <v>8</v>
      </c>
      <c r="C77" s="372" t="s">
        <v>1098</v>
      </c>
      <c r="D77" s="374" t="s">
        <v>1516</v>
      </c>
    </row>
    <row r="78" spans="2:4">
      <c r="B78" s="372">
        <v>3</v>
      </c>
      <c r="C78" s="372" t="s">
        <v>1098</v>
      </c>
      <c r="D78" s="374" t="s">
        <v>1517</v>
      </c>
    </row>
    <row r="79" spans="2:4">
      <c r="B79" s="372">
        <v>1</v>
      </c>
      <c r="C79" s="372" t="s">
        <v>1098</v>
      </c>
      <c r="D79" s="374" t="s">
        <v>1519</v>
      </c>
    </row>
    <row r="80" spans="2:4">
      <c r="B80" s="372">
        <v>3</v>
      </c>
      <c r="C80" s="372" t="s">
        <v>1098</v>
      </c>
      <c r="D80" s="374" t="s">
        <v>1521</v>
      </c>
    </row>
    <row r="81" spans="1:12">
      <c r="B81" s="372">
        <v>1</v>
      </c>
      <c r="C81" s="372" t="s">
        <v>1098</v>
      </c>
      <c r="D81" s="374" t="s">
        <v>1898</v>
      </c>
    </row>
    <row r="82" spans="1:12">
      <c r="B82" s="372">
        <v>1</v>
      </c>
      <c r="C82" s="372" t="s">
        <v>360</v>
      </c>
      <c r="D82" s="374" t="s">
        <v>1522</v>
      </c>
    </row>
    <row r="83" spans="1:12">
      <c r="A83" s="367">
        <v>2</v>
      </c>
      <c r="B83" s="368" t="s">
        <v>1899</v>
      </c>
      <c r="C83" s="367"/>
      <c r="D83" s="369"/>
      <c r="E83" s="367" t="s">
        <v>1098</v>
      </c>
      <c r="F83" s="367">
        <v>1</v>
      </c>
      <c r="G83" s="370"/>
      <c r="H83" s="371">
        <f>$F83*$G83</f>
        <v>0</v>
      </c>
      <c r="I83" s="370"/>
      <c r="J83" s="371">
        <f>$F83*$I83</f>
        <v>0</v>
      </c>
      <c r="K83" s="370">
        <f>$G83+$I83</f>
        <v>0</v>
      </c>
      <c r="L83" s="371">
        <f>$H83+$J83</f>
        <v>0</v>
      </c>
    </row>
    <row r="84" spans="1:12">
      <c r="D84" s="374" t="s">
        <v>1900</v>
      </c>
    </row>
    <row r="85" spans="1:12">
      <c r="A85" s="367">
        <v>3</v>
      </c>
      <c r="B85" s="368" t="s">
        <v>1529</v>
      </c>
      <c r="C85" s="367"/>
      <c r="D85" s="369"/>
      <c r="E85" s="367" t="s">
        <v>1098</v>
      </c>
      <c r="F85" s="367">
        <v>1</v>
      </c>
      <c r="G85" s="370"/>
      <c r="H85" s="371">
        <f>$F85*$G85</f>
        <v>0</v>
      </c>
      <c r="I85" s="370"/>
      <c r="J85" s="371">
        <f>$F85*$I85</f>
        <v>0</v>
      </c>
      <c r="K85" s="370">
        <f>$G85+$I85</f>
        <v>0</v>
      </c>
      <c r="L85" s="371">
        <f>$H85+$J85</f>
        <v>0</v>
      </c>
    </row>
    <row r="86" spans="1:12">
      <c r="D86" s="374" t="s">
        <v>1901</v>
      </c>
    </row>
    <row r="87" spans="1:12">
      <c r="A87" s="367">
        <v>4</v>
      </c>
      <c r="B87" s="368" t="s">
        <v>1685</v>
      </c>
      <c r="C87" s="367"/>
      <c r="D87" s="369"/>
      <c r="E87" s="367" t="s">
        <v>1098</v>
      </c>
      <c r="F87" s="367">
        <v>2</v>
      </c>
      <c r="G87" s="370"/>
      <c r="H87" s="371">
        <f>$F87*$G87</f>
        <v>0</v>
      </c>
      <c r="I87" s="370"/>
      <c r="J87" s="371">
        <f>$F87*$I87</f>
        <v>0</v>
      </c>
      <c r="K87" s="370">
        <f>$G87+$I87</f>
        <v>0</v>
      </c>
      <c r="L87" s="371">
        <f>$H87+$J87</f>
        <v>0</v>
      </c>
    </row>
    <row r="88" spans="1:12">
      <c r="A88" s="376"/>
      <c r="B88" s="377"/>
      <c r="C88" s="376"/>
      <c r="D88" s="378" t="s">
        <v>1532</v>
      </c>
      <c r="E88" s="376"/>
      <c r="F88" s="376"/>
      <c r="G88" s="379"/>
      <c r="H88" s="380"/>
      <c r="I88" s="379"/>
      <c r="J88" s="380"/>
      <c r="K88" s="379"/>
      <c r="L88" s="380"/>
    </row>
    <row r="89" spans="1:12">
      <c r="A89" s="367">
        <v>5</v>
      </c>
      <c r="B89" s="368" t="s">
        <v>1531</v>
      </c>
      <c r="C89" s="367"/>
      <c r="D89" s="369"/>
      <c r="E89" s="367" t="s">
        <v>1098</v>
      </c>
      <c r="F89" s="367">
        <v>2</v>
      </c>
      <c r="G89" s="370"/>
      <c r="H89" s="371">
        <f>$F89*$G89</f>
        <v>0</v>
      </c>
      <c r="I89" s="370"/>
      <c r="J89" s="371">
        <f>$F89*$I89</f>
        <v>0</v>
      </c>
      <c r="K89" s="370">
        <f>$G89+$I89</f>
        <v>0</v>
      </c>
      <c r="L89" s="371">
        <f>$H89+$J89</f>
        <v>0</v>
      </c>
    </row>
    <row r="90" spans="1:12">
      <c r="A90" s="376"/>
      <c r="B90" s="377"/>
      <c r="C90" s="376"/>
      <c r="D90" s="378" t="s">
        <v>1532</v>
      </c>
      <c r="E90" s="376"/>
      <c r="F90" s="376"/>
      <c r="G90" s="379"/>
      <c r="H90" s="380"/>
      <c r="I90" s="379"/>
      <c r="J90" s="380"/>
      <c r="K90" s="379"/>
      <c r="L90" s="380"/>
    </row>
    <row r="91" spans="1:12">
      <c r="A91" s="367">
        <v>6</v>
      </c>
      <c r="B91" s="368" t="s">
        <v>1902</v>
      </c>
      <c r="C91" s="367"/>
      <c r="D91" s="369"/>
      <c r="E91" s="367" t="s">
        <v>360</v>
      </c>
      <c r="F91" s="367">
        <v>1</v>
      </c>
      <c r="G91" s="370"/>
      <c r="H91" s="371">
        <f>$F91*$G91</f>
        <v>0</v>
      </c>
      <c r="I91" s="370"/>
      <c r="J91" s="371">
        <f>$F91*$I91</f>
        <v>0</v>
      </c>
      <c r="K91" s="370">
        <f>$G91+$I91</f>
        <v>0</v>
      </c>
      <c r="L91" s="371">
        <f>$H91+$J91</f>
        <v>0</v>
      </c>
    </row>
    <row r="92" spans="1:12">
      <c r="A92" s="376"/>
      <c r="B92" s="377"/>
      <c r="C92" s="376"/>
      <c r="D92" s="378" t="s">
        <v>1539</v>
      </c>
      <c r="E92" s="376"/>
      <c r="F92" s="376"/>
      <c r="G92" s="379"/>
      <c r="H92" s="380"/>
      <c r="I92" s="379"/>
      <c r="J92" s="380"/>
      <c r="K92" s="379"/>
      <c r="L92" s="380"/>
    </row>
    <row r="93" spans="1:12">
      <c r="A93" s="367">
        <v>7</v>
      </c>
      <c r="B93" s="368" t="s">
        <v>1903</v>
      </c>
      <c r="C93" s="367"/>
      <c r="D93" s="369"/>
      <c r="E93" s="367" t="s">
        <v>360</v>
      </c>
      <c r="F93" s="367">
        <v>1</v>
      </c>
      <c r="G93" s="370"/>
      <c r="H93" s="371">
        <f>$F93*$G93</f>
        <v>0</v>
      </c>
      <c r="I93" s="370"/>
      <c r="J93" s="371">
        <f>$F93*$I93</f>
        <v>0</v>
      </c>
      <c r="K93" s="370">
        <f>$G93+$I93</f>
        <v>0</v>
      </c>
      <c r="L93" s="371">
        <f>$H93+$J93</f>
        <v>0</v>
      </c>
    </row>
    <row r="94" spans="1:12">
      <c r="A94" s="376"/>
      <c r="B94" s="377"/>
      <c r="C94" s="376"/>
      <c r="D94" s="378" t="s">
        <v>1534</v>
      </c>
      <c r="E94" s="376"/>
      <c r="F94" s="376"/>
      <c r="G94" s="379"/>
      <c r="H94" s="380"/>
      <c r="I94" s="379"/>
      <c r="J94" s="380"/>
      <c r="K94" s="379"/>
      <c r="L94" s="380"/>
    </row>
    <row r="95" spans="1:12">
      <c r="A95" s="367">
        <v>8</v>
      </c>
      <c r="B95" s="368" t="s">
        <v>1904</v>
      </c>
      <c r="C95" s="367"/>
      <c r="D95" s="369"/>
      <c r="E95" s="367" t="s">
        <v>360</v>
      </c>
      <c r="F95" s="367">
        <v>1</v>
      </c>
      <c r="G95" s="370"/>
      <c r="H95" s="371">
        <f>$F95*$G95</f>
        <v>0</v>
      </c>
      <c r="I95" s="370"/>
      <c r="J95" s="371">
        <f>$F95*$I95</f>
        <v>0</v>
      </c>
      <c r="K95" s="370">
        <f>$G95+$I95</f>
        <v>0</v>
      </c>
      <c r="L95" s="371">
        <f>$H95+$J95</f>
        <v>0</v>
      </c>
    </row>
    <row r="96" spans="1:12">
      <c r="A96" s="376"/>
      <c r="B96" s="377"/>
      <c r="C96" s="376"/>
      <c r="D96" s="378" t="s">
        <v>1534</v>
      </c>
      <c r="E96" s="376"/>
      <c r="F96" s="376"/>
      <c r="G96" s="379"/>
      <c r="H96" s="380"/>
      <c r="I96" s="379"/>
      <c r="J96" s="380"/>
      <c r="K96" s="379"/>
      <c r="L96" s="380"/>
    </row>
    <row r="97" spans="1:12">
      <c r="A97" s="367">
        <v>9</v>
      </c>
      <c r="B97" s="368" t="s">
        <v>1905</v>
      </c>
      <c r="C97" s="367"/>
      <c r="D97" s="369"/>
      <c r="E97" s="367" t="s">
        <v>360</v>
      </c>
      <c r="F97" s="367">
        <v>1</v>
      </c>
      <c r="G97" s="370"/>
      <c r="H97" s="371">
        <f>$F97*$G97</f>
        <v>0</v>
      </c>
      <c r="I97" s="370"/>
      <c r="J97" s="371">
        <f>$F97*$I97</f>
        <v>0</v>
      </c>
      <c r="K97" s="370">
        <f>$G97+$I97</f>
        <v>0</v>
      </c>
      <c r="L97" s="371">
        <f>$H97+$J97</f>
        <v>0</v>
      </c>
    </row>
    <row r="98" spans="1:12">
      <c r="A98" s="376"/>
      <c r="B98" s="377"/>
      <c r="C98" s="376"/>
      <c r="D98" s="378" t="s">
        <v>1539</v>
      </c>
      <c r="E98" s="376"/>
      <c r="F98" s="376"/>
      <c r="G98" s="379"/>
      <c r="H98" s="380"/>
      <c r="I98" s="379"/>
      <c r="J98" s="380"/>
      <c r="K98" s="379"/>
      <c r="L98" s="380"/>
    </row>
    <row r="99" spans="1:12">
      <c r="A99" s="367">
        <v>10</v>
      </c>
      <c r="B99" s="368" t="s">
        <v>1906</v>
      </c>
      <c r="C99" s="367"/>
      <c r="D99" s="369"/>
      <c r="E99" s="367" t="s">
        <v>360</v>
      </c>
      <c r="F99" s="367">
        <v>1</v>
      </c>
      <c r="G99" s="370"/>
      <c r="H99" s="371">
        <f>$F99*$G99</f>
        <v>0</v>
      </c>
      <c r="I99" s="370"/>
      <c r="J99" s="371">
        <f>$F99*$I99</f>
        <v>0</v>
      </c>
      <c r="K99" s="370">
        <f>$G99+$I99</f>
        <v>0</v>
      </c>
      <c r="L99" s="371">
        <f>$H99+$J99</f>
        <v>0</v>
      </c>
    </row>
    <row r="100" spans="1:12" ht="25.5">
      <c r="D100" s="374" t="s">
        <v>1907</v>
      </c>
    </row>
    <row r="101" spans="1:12" ht="51">
      <c r="D101" s="374" t="s">
        <v>1908</v>
      </c>
    </row>
    <row r="102" spans="1:12" ht="63.75">
      <c r="D102" s="374" t="s">
        <v>1909</v>
      </c>
    </row>
    <row r="103" spans="1:12">
      <c r="B103" s="372">
        <v>1</v>
      </c>
      <c r="C103" s="372" t="s">
        <v>1910</v>
      </c>
      <c r="D103" s="374" t="s">
        <v>1911</v>
      </c>
    </row>
    <row r="104" spans="1:12">
      <c r="B104" s="372">
        <v>1</v>
      </c>
      <c r="C104" s="372" t="s">
        <v>1910</v>
      </c>
      <c r="D104" s="374" t="s">
        <v>1912</v>
      </c>
    </row>
    <row r="105" spans="1:12">
      <c r="A105" s="367">
        <v>11</v>
      </c>
      <c r="B105" s="368" t="s">
        <v>1543</v>
      </c>
      <c r="C105" s="367"/>
      <c r="D105" s="369"/>
      <c r="E105" s="367" t="s">
        <v>360</v>
      </c>
      <c r="F105" s="367">
        <v>1</v>
      </c>
      <c r="G105" s="370"/>
      <c r="H105" s="371">
        <f>$F105*$G105</f>
        <v>0</v>
      </c>
      <c r="I105" s="370"/>
      <c r="J105" s="371">
        <f>$F105*$I105</f>
        <v>0</v>
      </c>
      <c r="K105" s="370">
        <f>$G105+$I105</f>
        <v>0</v>
      </c>
      <c r="L105" s="371">
        <f>$H105+$J105</f>
        <v>0</v>
      </c>
    </row>
    <row r="106" spans="1:12">
      <c r="B106" s="372">
        <v>1</v>
      </c>
      <c r="C106" s="372" t="s">
        <v>1098</v>
      </c>
      <c r="D106" s="374" t="s">
        <v>1543</v>
      </c>
    </row>
    <row r="107" spans="1:12">
      <c r="A107" s="367">
        <v>12</v>
      </c>
      <c r="B107" s="368" t="s">
        <v>1544</v>
      </c>
      <c r="C107" s="367"/>
      <c r="D107" s="369"/>
      <c r="E107" s="367" t="s">
        <v>360</v>
      </c>
      <c r="F107" s="367">
        <v>1</v>
      </c>
      <c r="G107" s="370"/>
      <c r="H107" s="371">
        <f>$F107*$G107</f>
        <v>0</v>
      </c>
      <c r="I107" s="370"/>
      <c r="J107" s="371">
        <f>$F107*$I107</f>
        <v>0</v>
      </c>
      <c r="K107" s="370">
        <f>$G107+$I107</f>
        <v>0</v>
      </c>
      <c r="L107" s="371">
        <f>$H107+$J107</f>
        <v>0</v>
      </c>
    </row>
    <row r="108" spans="1:12">
      <c r="B108" s="372">
        <v>1</v>
      </c>
      <c r="C108" s="372" t="s">
        <v>1098</v>
      </c>
      <c r="D108" s="374" t="s">
        <v>1544</v>
      </c>
    </row>
    <row r="109" spans="1:12">
      <c r="A109" s="367">
        <v>13</v>
      </c>
      <c r="B109" s="368" t="s">
        <v>1545</v>
      </c>
      <c r="C109" s="367"/>
      <c r="D109" s="369"/>
      <c r="E109" s="367" t="s">
        <v>360</v>
      </c>
      <c r="F109" s="367">
        <v>1</v>
      </c>
      <c r="G109" s="370"/>
      <c r="H109" s="371">
        <f>$F109*$G109</f>
        <v>0</v>
      </c>
      <c r="I109" s="370"/>
      <c r="J109" s="371">
        <f>$F109*$I109</f>
        <v>0</v>
      </c>
      <c r="K109" s="370">
        <f>$G109+$I109</f>
        <v>0</v>
      </c>
      <c r="L109" s="371">
        <f>$H109+$J109</f>
        <v>0</v>
      </c>
    </row>
    <row r="110" spans="1:12">
      <c r="B110" s="372">
        <v>1</v>
      </c>
      <c r="C110" s="372" t="s">
        <v>1098</v>
      </c>
      <c r="D110" s="374" t="s">
        <v>1545</v>
      </c>
    </row>
    <row r="111" spans="1:12">
      <c r="A111" s="367">
        <v>14</v>
      </c>
      <c r="B111" s="368" t="s">
        <v>1546</v>
      </c>
      <c r="C111" s="367"/>
      <c r="D111" s="369"/>
      <c r="E111" s="367" t="s">
        <v>360</v>
      </c>
      <c r="F111" s="367">
        <v>1</v>
      </c>
      <c r="G111" s="370"/>
      <c r="H111" s="371">
        <f>$F111*$G111</f>
        <v>0</v>
      </c>
      <c r="I111" s="370"/>
      <c r="J111" s="371">
        <f>$F111*$I111</f>
        <v>0</v>
      </c>
      <c r="K111" s="370">
        <f>$G111+$I111</f>
        <v>0</v>
      </c>
      <c r="L111" s="371">
        <f>$H111+$J111</f>
        <v>0</v>
      </c>
    </row>
    <row r="112" spans="1:12" ht="25.5">
      <c r="B112" s="372">
        <v>1</v>
      </c>
      <c r="C112" s="372" t="s">
        <v>1098</v>
      </c>
      <c r="D112" s="374" t="s">
        <v>1547</v>
      </c>
    </row>
    <row r="113" spans="1:12">
      <c r="A113" s="367">
        <v>15</v>
      </c>
      <c r="B113" s="368" t="s">
        <v>1548</v>
      </c>
      <c r="C113" s="367"/>
      <c r="D113" s="369"/>
      <c r="E113" s="367" t="s">
        <v>360</v>
      </c>
      <c r="F113" s="367">
        <v>1</v>
      </c>
      <c r="G113" s="370"/>
      <c r="H113" s="371">
        <f>$F113*$G113</f>
        <v>0</v>
      </c>
      <c r="I113" s="370"/>
      <c r="J113" s="371">
        <f>$F113*$I113</f>
        <v>0</v>
      </c>
      <c r="K113" s="370">
        <f>$G113+$I113</f>
        <v>0</v>
      </c>
      <c r="L113" s="371">
        <f>$H113+$J113</f>
        <v>0</v>
      </c>
    </row>
    <row r="114" spans="1:12">
      <c r="D114" s="374" t="s">
        <v>1549</v>
      </c>
    </row>
    <row r="115" spans="1:12">
      <c r="D115" s="374" t="s">
        <v>1550</v>
      </c>
    </row>
    <row r="116" spans="1:12">
      <c r="B116" s="372">
        <v>1</v>
      </c>
      <c r="C116" s="372" t="s">
        <v>1098</v>
      </c>
      <c r="D116" s="374" t="s">
        <v>1551</v>
      </c>
    </row>
    <row r="117" spans="1:12">
      <c r="A117" s="367">
        <v>16</v>
      </c>
      <c r="B117" s="368" t="s">
        <v>1552</v>
      </c>
      <c r="C117" s="367"/>
      <c r="D117" s="369"/>
      <c r="E117" s="367" t="s">
        <v>360</v>
      </c>
      <c r="F117" s="367">
        <v>1</v>
      </c>
      <c r="G117" s="370"/>
      <c r="H117" s="371">
        <f>$F117*$G117</f>
        <v>0</v>
      </c>
      <c r="I117" s="370"/>
      <c r="J117" s="371">
        <f>$F117*$I117</f>
        <v>0</v>
      </c>
      <c r="K117" s="370">
        <f>$G117+$I117</f>
        <v>0</v>
      </c>
      <c r="L117" s="371">
        <f>$H117+$J117</f>
        <v>0</v>
      </c>
    </row>
    <row r="118" spans="1:12">
      <c r="B118" s="372">
        <v>1</v>
      </c>
      <c r="C118" s="372" t="s">
        <v>360</v>
      </c>
      <c r="D118" s="374" t="s">
        <v>1552</v>
      </c>
    </row>
    <row r="119" spans="1:12">
      <c r="A119" s="367">
        <v>17</v>
      </c>
      <c r="B119" s="368" t="s">
        <v>1553</v>
      </c>
      <c r="C119" s="367"/>
      <c r="D119" s="369"/>
      <c r="E119" s="367" t="s">
        <v>360</v>
      </c>
      <c r="F119" s="367">
        <v>1</v>
      </c>
      <c r="G119" s="370"/>
      <c r="H119" s="371">
        <f>$F119*$G119</f>
        <v>0</v>
      </c>
      <c r="I119" s="370"/>
      <c r="J119" s="371">
        <f>$F119*$I119</f>
        <v>0</v>
      </c>
      <c r="K119" s="370">
        <f>$G119+$I119</f>
        <v>0</v>
      </c>
      <c r="L119" s="371">
        <f>$H119+$J119</f>
        <v>0</v>
      </c>
    </row>
    <row r="120" spans="1:12">
      <c r="D120" s="374" t="s">
        <v>1549</v>
      </c>
    </row>
    <row r="121" spans="1:12">
      <c r="D121" s="374" t="s">
        <v>1555</v>
      </c>
    </row>
    <row r="122" spans="1:12">
      <c r="D122" s="374" t="s">
        <v>1557</v>
      </c>
    </row>
    <row r="123" spans="1:12">
      <c r="A123" s="367">
        <v>18</v>
      </c>
      <c r="B123" s="368" t="s">
        <v>1558</v>
      </c>
      <c r="C123" s="367"/>
      <c r="D123" s="369"/>
      <c r="E123" s="367" t="s">
        <v>360</v>
      </c>
      <c r="F123" s="367">
        <v>1</v>
      </c>
      <c r="G123" s="370"/>
      <c r="H123" s="371">
        <f>$F123*$G123</f>
        <v>0</v>
      </c>
      <c r="I123" s="370"/>
      <c r="J123" s="371">
        <f>$F123*$I123</f>
        <v>0</v>
      </c>
      <c r="K123" s="370">
        <f>$G123+$I123</f>
        <v>0</v>
      </c>
      <c r="L123" s="371">
        <f>$H123+$J123</f>
        <v>0</v>
      </c>
    </row>
    <row r="124" spans="1:12">
      <c r="D124" s="374" t="s">
        <v>1549</v>
      </c>
    </row>
    <row r="125" spans="1:12" ht="13.5" thickBot="1">
      <c r="D125" s="374" t="s">
        <v>1559</v>
      </c>
    </row>
    <row r="126" spans="1:12" ht="15">
      <c r="A126" s="363"/>
      <c r="B126" s="364" t="s">
        <v>1560</v>
      </c>
      <c r="C126" s="363"/>
      <c r="D126" s="365"/>
      <c r="E126" s="363"/>
      <c r="F126" s="363"/>
      <c r="G126" s="366"/>
      <c r="H126" s="366">
        <f>SUM(H127:H157)</f>
        <v>0</v>
      </c>
      <c r="I126" s="366"/>
      <c r="J126" s="366">
        <f>SUM(J127:J157)</f>
        <v>0</v>
      </c>
      <c r="K126" s="366"/>
      <c r="L126" s="366">
        <f>SUM(L127:L157)</f>
        <v>0</v>
      </c>
    </row>
    <row r="127" spans="1:12">
      <c r="A127" s="367">
        <v>19</v>
      </c>
      <c r="B127" s="368" t="s">
        <v>1561</v>
      </c>
      <c r="C127" s="367"/>
      <c r="D127" s="369"/>
      <c r="E127" s="367" t="s">
        <v>162</v>
      </c>
      <c r="F127" s="367">
        <v>2</v>
      </c>
      <c r="G127" s="370"/>
      <c r="H127" s="371">
        <f>$F127*$G127</f>
        <v>0</v>
      </c>
      <c r="I127" s="370"/>
      <c r="J127" s="371">
        <f>$F127*$I127</f>
        <v>0</v>
      </c>
      <c r="K127" s="370">
        <f>$G127+$I127</f>
        <v>0</v>
      </c>
      <c r="L127" s="371">
        <f>$H127+$J127</f>
        <v>0</v>
      </c>
    </row>
    <row r="128" spans="1:12">
      <c r="A128" s="376"/>
      <c r="B128" s="377"/>
      <c r="C128" s="376"/>
      <c r="D128" s="378" t="s">
        <v>1562</v>
      </c>
      <c r="E128" s="376"/>
      <c r="F128" s="376"/>
      <c r="G128" s="379"/>
      <c r="H128" s="380"/>
      <c r="I128" s="379"/>
      <c r="J128" s="380"/>
      <c r="K128" s="379"/>
      <c r="L128" s="380"/>
    </row>
    <row r="129" spans="1:12">
      <c r="A129" s="367">
        <v>20</v>
      </c>
      <c r="B129" s="368" t="s">
        <v>1564</v>
      </c>
      <c r="C129" s="367"/>
      <c r="D129" s="369"/>
      <c r="E129" s="367" t="s">
        <v>162</v>
      </c>
      <c r="F129" s="367">
        <v>30</v>
      </c>
      <c r="G129" s="370"/>
      <c r="H129" s="371">
        <f>$F129*$G129</f>
        <v>0</v>
      </c>
      <c r="I129" s="370"/>
      <c r="J129" s="371">
        <f>$F129*$I129</f>
        <v>0</v>
      </c>
      <c r="K129" s="370">
        <f>$G129+$I129</f>
        <v>0</v>
      </c>
      <c r="L129" s="371">
        <f>$H129+$J129</f>
        <v>0</v>
      </c>
    </row>
    <row r="130" spans="1:12">
      <c r="A130" s="376"/>
      <c r="B130" s="377"/>
      <c r="C130" s="376"/>
      <c r="D130" s="378" t="s">
        <v>1562</v>
      </c>
      <c r="E130" s="376"/>
      <c r="F130" s="376"/>
      <c r="G130" s="379"/>
      <c r="H130" s="380"/>
      <c r="I130" s="379"/>
      <c r="J130" s="380"/>
      <c r="K130" s="379"/>
      <c r="L130" s="380"/>
    </row>
    <row r="131" spans="1:12">
      <c r="A131" s="367">
        <v>21</v>
      </c>
      <c r="B131" s="368" t="s">
        <v>1757</v>
      </c>
      <c r="C131" s="367"/>
      <c r="D131" s="369"/>
      <c r="E131" s="367" t="s">
        <v>162</v>
      </c>
      <c r="F131" s="367">
        <v>20</v>
      </c>
      <c r="G131" s="370"/>
      <c r="H131" s="371">
        <f>$F131*$G131</f>
        <v>0</v>
      </c>
      <c r="I131" s="370"/>
      <c r="J131" s="371">
        <f>$F131*$I131</f>
        <v>0</v>
      </c>
      <c r="K131" s="370">
        <f>$G131+$I131</f>
        <v>0</v>
      </c>
      <c r="L131" s="371">
        <f>$H131+$J131</f>
        <v>0</v>
      </c>
    </row>
    <row r="132" spans="1:12">
      <c r="A132" s="376"/>
      <c r="B132" s="377"/>
      <c r="C132" s="376"/>
      <c r="D132" s="378" t="s">
        <v>1562</v>
      </c>
      <c r="E132" s="376"/>
      <c r="F132" s="376"/>
      <c r="G132" s="379"/>
      <c r="H132" s="380"/>
      <c r="I132" s="379"/>
      <c r="J132" s="380"/>
      <c r="K132" s="379"/>
      <c r="L132" s="380"/>
    </row>
    <row r="133" spans="1:12">
      <c r="A133" s="367">
        <v>22</v>
      </c>
      <c r="B133" s="368" t="s">
        <v>1565</v>
      </c>
      <c r="C133" s="367"/>
      <c r="D133" s="369"/>
      <c r="E133" s="367" t="s">
        <v>162</v>
      </c>
      <c r="F133" s="367">
        <v>175</v>
      </c>
      <c r="G133" s="370"/>
      <c r="H133" s="371">
        <f>$F133*$G133</f>
        <v>0</v>
      </c>
      <c r="I133" s="370"/>
      <c r="J133" s="371">
        <f>$F133*$I133</f>
        <v>0</v>
      </c>
      <c r="K133" s="370">
        <f>$G133+$I133</f>
        <v>0</v>
      </c>
      <c r="L133" s="371">
        <f>$H133+$J133</f>
        <v>0</v>
      </c>
    </row>
    <row r="134" spans="1:12">
      <c r="A134" s="376"/>
      <c r="B134" s="377"/>
      <c r="C134" s="376"/>
      <c r="D134" s="378" t="s">
        <v>1562</v>
      </c>
      <c r="E134" s="376"/>
      <c r="F134" s="376"/>
      <c r="G134" s="379"/>
      <c r="H134" s="380"/>
      <c r="I134" s="379"/>
      <c r="J134" s="380"/>
      <c r="K134" s="379"/>
      <c r="L134" s="380"/>
    </row>
    <row r="135" spans="1:12">
      <c r="A135" s="367">
        <v>23</v>
      </c>
      <c r="B135" s="368" t="s">
        <v>1913</v>
      </c>
      <c r="C135" s="367"/>
      <c r="D135" s="369"/>
      <c r="E135" s="367" t="s">
        <v>162</v>
      </c>
      <c r="F135" s="367">
        <v>20</v>
      </c>
      <c r="G135" s="370"/>
      <c r="H135" s="371">
        <f>$F135*$G135</f>
        <v>0</v>
      </c>
      <c r="I135" s="370"/>
      <c r="J135" s="371">
        <f>$F135*$I135</f>
        <v>0</v>
      </c>
      <c r="K135" s="370">
        <f>$G135+$I135</f>
        <v>0</v>
      </c>
      <c r="L135" s="371">
        <f>$H135+$J135</f>
        <v>0</v>
      </c>
    </row>
    <row r="136" spans="1:12">
      <c r="A136" s="376"/>
      <c r="B136" s="377"/>
      <c r="C136" s="376"/>
      <c r="D136" s="378" t="s">
        <v>1562</v>
      </c>
      <c r="E136" s="376"/>
      <c r="F136" s="376"/>
      <c r="G136" s="379"/>
      <c r="H136" s="380"/>
      <c r="I136" s="379"/>
      <c r="J136" s="380"/>
      <c r="K136" s="379"/>
      <c r="L136" s="380"/>
    </row>
    <row r="137" spans="1:12">
      <c r="A137" s="367">
        <v>24</v>
      </c>
      <c r="B137" s="368" t="s">
        <v>1568</v>
      </c>
      <c r="C137" s="367"/>
      <c r="D137" s="369"/>
      <c r="E137" s="367" t="s">
        <v>162</v>
      </c>
      <c r="F137" s="367">
        <v>61</v>
      </c>
      <c r="G137" s="370"/>
      <c r="H137" s="371">
        <f>$F137*$G137</f>
        <v>0</v>
      </c>
      <c r="I137" s="370"/>
      <c r="J137" s="371">
        <f>$F137*$I137</f>
        <v>0</v>
      </c>
      <c r="K137" s="370">
        <f>$G137+$I137</f>
        <v>0</v>
      </c>
      <c r="L137" s="371">
        <f>$H137+$J137</f>
        <v>0</v>
      </c>
    </row>
    <row r="138" spans="1:12">
      <c r="A138" s="376"/>
      <c r="B138" s="377"/>
      <c r="C138" s="376"/>
      <c r="D138" s="378" t="s">
        <v>1562</v>
      </c>
      <c r="E138" s="376"/>
      <c r="F138" s="376"/>
      <c r="G138" s="379"/>
      <c r="H138" s="380"/>
      <c r="I138" s="379"/>
      <c r="J138" s="380"/>
      <c r="K138" s="379"/>
      <c r="L138" s="380"/>
    </row>
    <row r="139" spans="1:12">
      <c r="A139" s="367">
        <v>25</v>
      </c>
      <c r="B139" s="368" t="s">
        <v>1569</v>
      </c>
      <c r="C139" s="367"/>
      <c r="D139" s="369"/>
      <c r="E139" s="367" t="s">
        <v>162</v>
      </c>
      <c r="F139" s="367">
        <v>150</v>
      </c>
      <c r="G139" s="370"/>
      <c r="H139" s="371">
        <f>$F139*$G139</f>
        <v>0</v>
      </c>
      <c r="I139" s="370"/>
      <c r="J139" s="371">
        <f>$F139*$I139</f>
        <v>0</v>
      </c>
      <c r="K139" s="370">
        <f>$G139+$I139</f>
        <v>0</v>
      </c>
      <c r="L139" s="371">
        <f>$H139+$J139</f>
        <v>0</v>
      </c>
    </row>
    <row r="140" spans="1:12">
      <c r="A140" s="376"/>
      <c r="B140" s="377"/>
      <c r="C140" s="376"/>
      <c r="D140" s="378" t="s">
        <v>1562</v>
      </c>
      <c r="E140" s="376"/>
      <c r="F140" s="376"/>
      <c r="G140" s="379"/>
      <c r="H140" s="380"/>
      <c r="I140" s="379"/>
      <c r="J140" s="380"/>
      <c r="K140" s="379"/>
      <c r="L140" s="380"/>
    </row>
    <row r="141" spans="1:12">
      <c r="A141" s="367">
        <v>26</v>
      </c>
      <c r="B141" s="368" t="s">
        <v>1914</v>
      </c>
      <c r="C141" s="367"/>
      <c r="D141" s="369"/>
      <c r="E141" s="367" t="s">
        <v>162</v>
      </c>
      <c r="F141" s="367">
        <v>15</v>
      </c>
      <c r="G141" s="370"/>
      <c r="H141" s="371">
        <f>$F141*$G141</f>
        <v>0</v>
      </c>
      <c r="I141" s="370"/>
      <c r="J141" s="371">
        <f>$F141*$I141</f>
        <v>0</v>
      </c>
      <c r="K141" s="370">
        <f>$G141+$I141</f>
        <v>0</v>
      </c>
      <c r="L141" s="371">
        <f>$H141+$J141</f>
        <v>0</v>
      </c>
    </row>
    <row r="142" spans="1:12">
      <c r="A142" s="376"/>
      <c r="B142" s="377"/>
      <c r="C142" s="376"/>
      <c r="D142" s="378" t="s">
        <v>1562</v>
      </c>
      <c r="E142" s="376"/>
      <c r="F142" s="376"/>
      <c r="G142" s="379"/>
      <c r="H142" s="380"/>
      <c r="I142" s="379"/>
      <c r="J142" s="380"/>
      <c r="K142" s="379"/>
      <c r="L142" s="380"/>
    </row>
    <row r="143" spans="1:12">
      <c r="A143" s="367">
        <v>27</v>
      </c>
      <c r="B143" s="368" t="s">
        <v>1571</v>
      </c>
      <c r="C143" s="367"/>
      <c r="D143" s="369"/>
      <c r="E143" s="367" t="s">
        <v>162</v>
      </c>
      <c r="F143" s="367">
        <v>20</v>
      </c>
      <c r="G143" s="370"/>
      <c r="H143" s="371">
        <f>$F143*$G143</f>
        <v>0</v>
      </c>
      <c r="I143" s="370"/>
      <c r="J143" s="371">
        <f>$F143*$I143</f>
        <v>0</v>
      </c>
      <c r="K143" s="370">
        <f>$G143+$I143</f>
        <v>0</v>
      </c>
      <c r="L143" s="371">
        <f>$H143+$J143</f>
        <v>0</v>
      </c>
    </row>
    <row r="144" spans="1:12">
      <c r="A144" s="376"/>
      <c r="B144" s="377"/>
      <c r="C144" s="376"/>
      <c r="D144" s="378" t="s">
        <v>1562</v>
      </c>
      <c r="E144" s="376"/>
      <c r="F144" s="376"/>
      <c r="G144" s="379"/>
      <c r="H144" s="380"/>
      <c r="I144" s="379"/>
      <c r="J144" s="380"/>
      <c r="K144" s="379"/>
      <c r="L144" s="380"/>
    </row>
    <row r="145" spans="1:12">
      <c r="A145" s="367">
        <v>28</v>
      </c>
      <c r="B145" s="368" t="s">
        <v>1577</v>
      </c>
      <c r="C145" s="367"/>
      <c r="D145" s="369"/>
      <c r="E145" s="367" t="s">
        <v>162</v>
      </c>
      <c r="F145" s="367">
        <v>73</v>
      </c>
      <c r="G145" s="370"/>
      <c r="H145" s="371">
        <f>$F145*$G145</f>
        <v>0</v>
      </c>
      <c r="I145" s="370"/>
      <c r="J145" s="371">
        <f>$F145*$I145</f>
        <v>0</v>
      </c>
      <c r="K145" s="370">
        <f>$G145+$I145</f>
        <v>0</v>
      </c>
      <c r="L145" s="371">
        <f>$H145+$J145</f>
        <v>0</v>
      </c>
    </row>
    <row r="146" spans="1:12">
      <c r="A146" s="376"/>
      <c r="B146" s="377"/>
      <c r="C146" s="376"/>
      <c r="D146" s="378" t="s">
        <v>1562</v>
      </c>
      <c r="E146" s="376"/>
      <c r="F146" s="376"/>
      <c r="G146" s="379"/>
      <c r="H146" s="380"/>
      <c r="I146" s="379"/>
      <c r="J146" s="380"/>
      <c r="K146" s="379"/>
      <c r="L146" s="380"/>
    </row>
    <row r="147" spans="1:12">
      <c r="A147" s="367">
        <v>29</v>
      </c>
      <c r="B147" s="368" t="s">
        <v>1578</v>
      </c>
      <c r="C147" s="367"/>
      <c r="D147" s="369"/>
      <c r="E147" s="367" t="s">
        <v>360</v>
      </c>
      <c r="F147" s="367">
        <v>1</v>
      </c>
      <c r="G147" s="370"/>
      <c r="H147" s="371">
        <f>$F147*$G147</f>
        <v>0</v>
      </c>
      <c r="I147" s="370"/>
      <c r="J147" s="371">
        <f>$F147*$I147</f>
        <v>0</v>
      </c>
      <c r="K147" s="370">
        <f>$G147+$I147</f>
        <v>0</v>
      </c>
      <c r="L147" s="371">
        <f>$H147+$J147</f>
        <v>0</v>
      </c>
    </row>
    <row r="148" spans="1:12" ht="25.5">
      <c r="B148" s="373"/>
      <c r="D148" s="374" t="s">
        <v>1579</v>
      </c>
      <c r="H148" s="375"/>
      <c r="J148" s="375"/>
      <c r="L148" s="375"/>
    </row>
    <row r="149" spans="1:12">
      <c r="B149" s="372">
        <v>1</v>
      </c>
      <c r="C149" s="372" t="s">
        <v>360</v>
      </c>
      <c r="D149" s="374" t="s">
        <v>1580</v>
      </c>
    </row>
    <row r="150" spans="1:12">
      <c r="B150" s="372">
        <v>1</v>
      </c>
      <c r="C150" s="372" t="s">
        <v>360</v>
      </c>
      <c r="D150" s="374" t="s">
        <v>1581</v>
      </c>
    </row>
    <row r="151" spans="1:12">
      <c r="A151" s="367">
        <v>30</v>
      </c>
      <c r="B151" s="368" t="s">
        <v>1553</v>
      </c>
      <c r="C151" s="367"/>
      <c r="D151" s="369"/>
      <c r="E151" s="367" t="s">
        <v>360</v>
      </c>
      <c r="F151" s="367">
        <v>1</v>
      </c>
      <c r="G151" s="370"/>
      <c r="H151" s="371">
        <f>$F151*$G151</f>
        <v>0</v>
      </c>
      <c r="I151" s="370"/>
      <c r="J151" s="371">
        <f>$F151*$I151</f>
        <v>0</v>
      </c>
      <c r="K151" s="370">
        <f>$G151+$I151</f>
        <v>0</v>
      </c>
      <c r="L151" s="371">
        <f>$H151+$J151</f>
        <v>0</v>
      </c>
    </row>
    <row r="152" spans="1:12">
      <c r="D152" s="374" t="s">
        <v>1549</v>
      </c>
    </row>
    <row r="153" spans="1:12">
      <c r="D153" s="374" t="s">
        <v>1555</v>
      </c>
    </row>
    <row r="154" spans="1:12">
      <c r="D154" s="374" t="s">
        <v>1557</v>
      </c>
    </row>
    <row r="155" spans="1:12">
      <c r="A155" s="367">
        <v>31</v>
      </c>
      <c r="B155" s="368" t="s">
        <v>1582</v>
      </c>
      <c r="C155" s="367"/>
      <c r="D155" s="369"/>
      <c r="E155" s="367" t="s">
        <v>360</v>
      </c>
      <c r="F155" s="367">
        <v>1</v>
      </c>
      <c r="G155" s="370"/>
      <c r="H155" s="371">
        <f>$F155*$G155</f>
        <v>0</v>
      </c>
      <c r="I155" s="370"/>
      <c r="J155" s="371">
        <f>$F155*$I155</f>
        <v>0</v>
      </c>
      <c r="K155" s="370">
        <f>$G155+$I155</f>
        <v>0</v>
      </c>
      <c r="L155" s="371">
        <f>$H155+$J155</f>
        <v>0</v>
      </c>
    </row>
    <row r="156" spans="1:12">
      <c r="D156" s="374" t="s">
        <v>1549</v>
      </c>
    </row>
    <row r="157" spans="1:12" ht="13.5" thickBot="1">
      <c r="D157" s="374" t="s">
        <v>1559</v>
      </c>
    </row>
    <row r="158" spans="1:12" ht="15">
      <c r="A158" s="363"/>
      <c r="B158" s="364" t="s">
        <v>1583</v>
      </c>
      <c r="C158" s="363"/>
      <c r="D158" s="365"/>
      <c r="E158" s="363"/>
      <c r="F158" s="363"/>
      <c r="G158" s="366"/>
      <c r="H158" s="366">
        <f>SUM(H159:H177)</f>
        <v>0</v>
      </c>
      <c r="I158" s="366"/>
      <c r="J158" s="366">
        <f>SUM(J159:J177)</f>
        <v>0</v>
      </c>
      <c r="K158" s="366"/>
      <c r="L158" s="366">
        <f>SUM(L159:L177)</f>
        <v>0</v>
      </c>
    </row>
    <row r="159" spans="1:12">
      <c r="A159" s="367">
        <v>32</v>
      </c>
      <c r="B159" s="368" t="s">
        <v>1915</v>
      </c>
      <c r="C159" s="367"/>
      <c r="D159" s="369"/>
      <c r="E159" s="367" t="s">
        <v>360</v>
      </c>
      <c r="F159" s="367">
        <v>1</v>
      </c>
      <c r="G159" s="370"/>
      <c r="H159" s="371">
        <f>$F159*$G159</f>
        <v>0</v>
      </c>
      <c r="I159" s="370"/>
      <c r="J159" s="371">
        <f>$F159*$I159</f>
        <v>0</v>
      </c>
      <c r="K159" s="370">
        <f>$G159+$I159</f>
        <v>0</v>
      </c>
      <c r="L159" s="371">
        <f>$H159+$J159</f>
        <v>0</v>
      </c>
    </row>
    <row r="160" spans="1:12">
      <c r="A160" s="376"/>
      <c r="B160" s="377"/>
      <c r="C160" s="376"/>
      <c r="D160" s="378" t="s">
        <v>1539</v>
      </c>
      <c r="E160" s="376"/>
      <c r="F160" s="376"/>
      <c r="G160" s="379"/>
      <c r="H160" s="380"/>
      <c r="I160" s="379"/>
      <c r="J160" s="380"/>
      <c r="K160" s="379"/>
      <c r="L160" s="380"/>
    </row>
    <row r="161" spans="1:12">
      <c r="A161" s="367">
        <v>33</v>
      </c>
      <c r="B161" s="368" t="s">
        <v>1916</v>
      </c>
      <c r="C161" s="367"/>
      <c r="D161" s="369"/>
      <c r="E161" s="367" t="s">
        <v>360</v>
      </c>
      <c r="F161" s="367">
        <v>1</v>
      </c>
      <c r="G161" s="370"/>
      <c r="H161" s="371">
        <f>$F161*$G161</f>
        <v>0</v>
      </c>
      <c r="I161" s="370"/>
      <c r="J161" s="371">
        <f>$F161*$I161</f>
        <v>0</v>
      </c>
      <c r="K161" s="370">
        <f>$G161+$I161</f>
        <v>0</v>
      </c>
      <c r="L161" s="371">
        <f>$H161+$J161</f>
        <v>0</v>
      </c>
    </row>
    <row r="162" spans="1:12">
      <c r="A162" s="376"/>
      <c r="B162" s="377"/>
      <c r="C162" s="376"/>
      <c r="D162" s="378" t="s">
        <v>1539</v>
      </c>
      <c r="E162" s="376"/>
      <c r="F162" s="376"/>
      <c r="G162" s="379"/>
      <c r="H162" s="380"/>
      <c r="I162" s="379"/>
      <c r="J162" s="380"/>
      <c r="K162" s="379"/>
      <c r="L162" s="380"/>
    </row>
    <row r="163" spans="1:12">
      <c r="A163" s="367">
        <v>34</v>
      </c>
      <c r="B163" s="368" t="s">
        <v>1917</v>
      </c>
      <c r="C163" s="367"/>
      <c r="D163" s="369"/>
      <c r="E163" s="367" t="s">
        <v>360</v>
      </c>
      <c r="F163" s="367">
        <v>1</v>
      </c>
      <c r="G163" s="370"/>
      <c r="H163" s="371">
        <f>$F163*$G163</f>
        <v>0</v>
      </c>
      <c r="I163" s="370"/>
      <c r="J163" s="371">
        <f>$F163*$I163</f>
        <v>0</v>
      </c>
      <c r="K163" s="370">
        <f>$G163+$I163</f>
        <v>0</v>
      </c>
      <c r="L163" s="371">
        <f>$H163+$J163</f>
        <v>0</v>
      </c>
    </row>
    <row r="164" spans="1:12" ht="25.5">
      <c r="B164" s="373"/>
      <c r="D164" s="374" t="s">
        <v>1588</v>
      </c>
      <c r="H164" s="375"/>
      <c r="J164" s="375"/>
      <c r="L164" s="375"/>
    </row>
    <row r="165" spans="1:12">
      <c r="B165" s="372">
        <v>1</v>
      </c>
      <c r="C165" s="372" t="s">
        <v>1098</v>
      </c>
      <c r="D165" s="374" t="s">
        <v>1918</v>
      </c>
    </row>
    <row r="166" spans="1:12">
      <c r="A166" s="367">
        <v>35</v>
      </c>
      <c r="B166" s="368" t="s">
        <v>1919</v>
      </c>
      <c r="C166" s="367"/>
      <c r="D166" s="369"/>
      <c r="E166" s="367" t="s">
        <v>360</v>
      </c>
      <c r="F166" s="367">
        <v>1</v>
      </c>
      <c r="G166" s="370"/>
      <c r="H166" s="371">
        <f>$F166*$G166</f>
        <v>0</v>
      </c>
      <c r="I166" s="370"/>
      <c r="J166" s="371">
        <f>$F166*$I166</f>
        <v>0</v>
      </c>
      <c r="K166" s="370">
        <f>$G166+$I166</f>
        <v>0</v>
      </c>
      <c r="L166" s="371">
        <f>$H166+$J166</f>
        <v>0</v>
      </c>
    </row>
    <row r="167" spans="1:12" ht="25.5">
      <c r="B167" s="373"/>
      <c r="D167" s="374" t="s">
        <v>1588</v>
      </c>
      <c r="H167" s="375"/>
      <c r="J167" s="375"/>
      <c r="L167" s="375"/>
    </row>
    <row r="168" spans="1:12">
      <c r="B168" s="372">
        <v>1</v>
      </c>
      <c r="C168" s="372" t="s">
        <v>1098</v>
      </c>
      <c r="D168" s="374" t="s">
        <v>1920</v>
      </c>
    </row>
    <row r="169" spans="1:12">
      <c r="A169" s="367">
        <v>36</v>
      </c>
      <c r="B169" s="368" t="s">
        <v>1921</v>
      </c>
      <c r="C169" s="367"/>
      <c r="D169" s="369"/>
      <c r="E169" s="367" t="s">
        <v>360</v>
      </c>
      <c r="F169" s="367">
        <v>1</v>
      </c>
      <c r="G169" s="370"/>
      <c r="H169" s="371">
        <f>$F169*$G169</f>
        <v>0</v>
      </c>
      <c r="I169" s="370"/>
      <c r="J169" s="371">
        <f>$F169*$I169</f>
        <v>0</v>
      </c>
      <c r="K169" s="370">
        <f>$G169+$I169</f>
        <v>0</v>
      </c>
      <c r="L169" s="371">
        <f>$H169+$J169</f>
        <v>0</v>
      </c>
    </row>
    <row r="170" spans="1:12" ht="25.5">
      <c r="B170" s="373"/>
      <c r="D170" s="374" t="s">
        <v>1588</v>
      </c>
      <c r="H170" s="375"/>
      <c r="J170" s="375"/>
      <c r="L170" s="375"/>
    </row>
    <row r="171" spans="1:12">
      <c r="B171" s="372">
        <v>1</v>
      </c>
      <c r="C171" s="372" t="s">
        <v>1098</v>
      </c>
      <c r="D171" s="374" t="s">
        <v>1922</v>
      </c>
    </row>
    <row r="172" spans="1:12">
      <c r="A172" s="367">
        <v>37</v>
      </c>
      <c r="B172" s="368" t="s">
        <v>1923</v>
      </c>
      <c r="C172" s="367"/>
      <c r="D172" s="369"/>
      <c r="E172" s="367" t="s">
        <v>360</v>
      </c>
      <c r="F172" s="367">
        <v>1</v>
      </c>
      <c r="G172" s="370"/>
      <c r="H172" s="371">
        <f>$F172*$G172</f>
        <v>0</v>
      </c>
      <c r="I172" s="370"/>
      <c r="J172" s="371">
        <f>$F172*$I172</f>
        <v>0</v>
      </c>
      <c r="K172" s="370">
        <f>$G172+$I172</f>
        <v>0</v>
      </c>
      <c r="L172" s="371">
        <f>$H172+$J172</f>
        <v>0</v>
      </c>
    </row>
    <row r="173" spans="1:12" ht="25.5">
      <c r="B173" s="373"/>
      <c r="D173" s="374" t="s">
        <v>1588</v>
      </c>
      <c r="H173" s="375"/>
      <c r="J173" s="375"/>
      <c r="L173" s="375"/>
    </row>
    <row r="174" spans="1:12">
      <c r="B174" s="372">
        <v>1</v>
      </c>
      <c r="C174" s="372" t="s">
        <v>1098</v>
      </c>
      <c r="D174" s="374" t="s">
        <v>1924</v>
      </c>
    </row>
    <row r="175" spans="1:12">
      <c r="A175" s="367">
        <v>38</v>
      </c>
      <c r="B175" s="368" t="s">
        <v>1599</v>
      </c>
      <c r="C175" s="367"/>
      <c r="D175" s="369"/>
      <c r="E175" s="367" t="s">
        <v>360</v>
      </c>
      <c r="F175" s="367">
        <v>1</v>
      </c>
      <c r="G175" s="370"/>
      <c r="H175" s="371">
        <f>$F175*$G175</f>
        <v>0</v>
      </c>
      <c r="I175" s="370"/>
      <c r="J175" s="371">
        <f>$F175*$I175</f>
        <v>0</v>
      </c>
      <c r="K175" s="370">
        <f>$G175+$I175</f>
        <v>0</v>
      </c>
      <c r="L175" s="371">
        <f>$H175+$J175</f>
        <v>0</v>
      </c>
    </row>
    <row r="176" spans="1:12">
      <c r="D176" s="374" t="s">
        <v>1549</v>
      </c>
    </row>
    <row r="177" spans="1:12" ht="13.5" thickBot="1">
      <c r="D177" s="374" t="s">
        <v>1600</v>
      </c>
    </row>
    <row r="178" spans="1:12" ht="15">
      <c r="A178" s="363"/>
      <c r="B178" s="364" t="s">
        <v>1601</v>
      </c>
      <c r="C178" s="363"/>
      <c r="D178" s="365"/>
      <c r="E178" s="363"/>
      <c r="F178" s="363"/>
      <c r="G178" s="366"/>
      <c r="H178" s="366">
        <f>SUM(H179:H208)</f>
        <v>0</v>
      </c>
      <c r="I178" s="366"/>
      <c r="J178" s="366">
        <f>SUM(J179:J208)</f>
        <v>0</v>
      </c>
      <c r="K178" s="366"/>
      <c r="L178" s="366">
        <f>SUM(L179:L208)</f>
        <v>0</v>
      </c>
    </row>
    <row r="179" spans="1:12">
      <c r="A179" s="367">
        <v>39</v>
      </c>
      <c r="B179" s="368" t="s">
        <v>1605</v>
      </c>
      <c r="C179" s="367"/>
      <c r="D179" s="369"/>
      <c r="E179" s="367" t="s">
        <v>360</v>
      </c>
      <c r="F179" s="367">
        <v>1</v>
      </c>
      <c r="G179" s="370"/>
      <c r="H179" s="371">
        <f>$F179*$G179</f>
        <v>0</v>
      </c>
      <c r="I179" s="370"/>
      <c r="J179" s="371">
        <f>$F179*$I179</f>
        <v>0</v>
      </c>
      <c r="K179" s="370">
        <f>$G179+$I179</f>
        <v>0</v>
      </c>
      <c r="L179" s="371">
        <f>$H179+$J179</f>
        <v>0</v>
      </c>
    </row>
    <row r="180" spans="1:12">
      <c r="D180" s="374" t="s">
        <v>1549</v>
      </c>
    </row>
    <row r="181" spans="1:12">
      <c r="B181" s="372">
        <v>1</v>
      </c>
      <c r="C181" s="372" t="s">
        <v>360</v>
      </c>
      <c r="D181" s="374" t="s">
        <v>1606</v>
      </c>
    </row>
    <row r="182" spans="1:12">
      <c r="A182" s="367">
        <v>40</v>
      </c>
      <c r="B182" s="368" t="s">
        <v>1925</v>
      </c>
      <c r="C182" s="367"/>
      <c r="D182" s="369"/>
      <c r="E182" s="367" t="s">
        <v>360</v>
      </c>
      <c r="F182" s="367">
        <v>1</v>
      </c>
      <c r="G182" s="370"/>
      <c r="H182" s="371">
        <f>$F182*$G182</f>
        <v>0</v>
      </c>
      <c r="I182" s="370"/>
      <c r="J182" s="371">
        <f>$F182*$I182</f>
        <v>0</v>
      </c>
      <c r="K182" s="370">
        <f>$G182+$I182</f>
        <v>0</v>
      </c>
      <c r="L182" s="371">
        <f>$H182+$J182</f>
        <v>0</v>
      </c>
    </row>
    <row r="183" spans="1:12">
      <c r="B183" s="372">
        <v>1</v>
      </c>
      <c r="C183" s="372" t="s">
        <v>1098</v>
      </c>
      <c r="D183" s="374" t="s">
        <v>1926</v>
      </c>
    </row>
    <row r="184" spans="1:12">
      <c r="A184" s="367">
        <v>41</v>
      </c>
      <c r="B184" s="368" t="s">
        <v>1611</v>
      </c>
      <c r="C184" s="367"/>
      <c r="D184" s="369"/>
      <c r="E184" s="367" t="s">
        <v>360</v>
      </c>
      <c r="F184" s="367">
        <v>1</v>
      </c>
      <c r="G184" s="370"/>
      <c r="H184" s="371">
        <f>$F184*$G184</f>
        <v>0</v>
      </c>
      <c r="I184" s="370"/>
      <c r="J184" s="371">
        <f>$F184*$I184</f>
        <v>0</v>
      </c>
      <c r="K184" s="370">
        <f>$G184+$I184</f>
        <v>0</v>
      </c>
      <c r="L184" s="371">
        <f>$H184+$J184</f>
        <v>0</v>
      </c>
    </row>
    <row r="185" spans="1:12" ht="25.5">
      <c r="B185" s="372">
        <v>1</v>
      </c>
      <c r="C185" s="372" t="s">
        <v>1098</v>
      </c>
      <c r="D185" s="374" t="s">
        <v>1612</v>
      </c>
    </row>
    <row r="186" spans="1:12">
      <c r="B186" s="372">
        <v>1</v>
      </c>
      <c r="C186" s="372" t="s">
        <v>1098</v>
      </c>
      <c r="D186" s="374" t="s">
        <v>1613</v>
      </c>
    </row>
    <row r="187" spans="1:12" ht="25.5">
      <c r="B187" s="372">
        <v>1</v>
      </c>
      <c r="C187" s="372" t="s">
        <v>1098</v>
      </c>
      <c r="D187" s="374" t="s">
        <v>1614</v>
      </c>
    </row>
    <row r="188" spans="1:12" ht="25.5">
      <c r="B188" s="372">
        <v>1</v>
      </c>
      <c r="C188" s="372" t="s">
        <v>1098</v>
      </c>
      <c r="D188" s="374" t="s">
        <v>1615</v>
      </c>
    </row>
    <row r="189" spans="1:12" ht="25.5">
      <c r="B189" s="372">
        <v>1</v>
      </c>
      <c r="C189" s="372" t="s">
        <v>1098</v>
      </c>
      <c r="D189" s="374" t="s">
        <v>1616</v>
      </c>
    </row>
    <row r="190" spans="1:12">
      <c r="B190" s="372">
        <v>2</v>
      </c>
      <c r="C190" s="372" t="s">
        <v>1098</v>
      </c>
      <c r="D190" s="374" t="s">
        <v>1617</v>
      </c>
    </row>
    <row r="191" spans="1:12">
      <c r="B191" s="372">
        <v>1</v>
      </c>
      <c r="C191" s="372" t="s">
        <v>1098</v>
      </c>
      <c r="D191" s="374" t="s">
        <v>1618</v>
      </c>
    </row>
    <row r="192" spans="1:12">
      <c r="B192" s="372">
        <v>1</v>
      </c>
      <c r="C192" s="372" t="s">
        <v>1098</v>
      </c>
      <c r="D192" s="374" t="s">
        <v>1813</v>
      </c>
    </row>
    <row r="193" spans="1:12">
      <c r="B193" s="372">
        <v>1</v>
      </c>
      <c r="C193" s="372" t="s">
        <v>1098</v>
      </c>
      <c r="D193" s="374" t="s">
        <v>1619</v>
      </c>
    </row>
    <row r="194" spans="1:12">
      <c r="B194" s="372">
        <v>1</v>
      </c>
      <c r="C194" s="372" t="s">
        <v>1098</v>
      </c>
      <c r="D194" s="374" t="s">
        <v>1620</v>
      </c>
    </row>
    <row r="195" spans="1:12" ht="25.5">
      <c r="B195" s="372">
        <v>1</v>
      </c>
      <c r="C195" s="372" t="s">
        <v>1098</v>
      </c>
      <c r="D195" s="374" t="s">
        <v>1815</v>
      </c>
    </row>
    <row r="196" spans="1:12">
      <c r="B196" s="372">
        <v>1</v>
      </c>
      <c r="C196" s="372" t="s">
        <v>1098</v>
      </c>
      <c r="D196" s="374" t="s">
        <v>1927</v>
      </c>
    </row>
    <row r="197" spans="1:12">
      <c r="B197" s="372">
        <v>1</v>
      </c>
      <c r="C197" s="372" t="s">
        <v>1098</v>
      </c>
      <c r="D197" s="374" t="s">
        <v>1816</v>
      </c>
    </row>
    <row r="198" spans="1:12">
      <c r="A198" s="367">
        <v>42</v>
      </c>
      <c r="B198" s="368" t="s">
        <v>1638</v>
      </c>
      <c r="C198" s="367"/>
      <c r="D198" s="369"/>
      <c r="E198" s="367" t="s">
        <v>360</v>
      </c>
      <c r="F198" s="367">
        <v>1</v>
      </c>
      <c r="G198" s="370"/>
      <c r="H198" s="371">
        <f>$F198*$G198</f>
        <v>0</v>
      </c>
      <c r="I198" s="370"/>
      <c r="J198" s="371">
        <f>$F198*$I198</f>
        <v>0</v>
      </c>
      <c r="K198" s="370">
        <f>$G198+$I198</f>
        <v>0</v>
      </c>
      <c r="L198" s="371">
        <f>$H198+$J198</f>
        <v>0</v>
      </c>
    </row>
    <row r="199" spans="1:12">
      <c r="B199" s="372">
        <v>1</v>
      </c>
      <c r="C199" s="372" t="s">
        <v>1098</v>
      </c>
      <c r="D199" s="374" t="s">
        <v>1639</v>
      </c>
    </row>
    <row r="200" spans="1:12">
      <c r="B200" s="372">
        <v>1</v>
      </c>
      <c r="C200" s="372" t="s">
        <v>1098</v>
      </c>
      <c r="D200" s="374" t="s">
        <v>1640</v>
      </c>
    </row>
    <row r="201" spans="1:12">
      <c r="B201" s="372">
        <v>1</v>
      </c>
      <c r="C201" s="372" t="s">
        <v>1098</v>
      </c>
      <c r="D201" s="374" t="s">
        <v>1641</v>
      </c>
    </row>
    <row r="202" spans="1:12">
      <c r="A202" s="367">
        <v>43</v>
      </c>
      <c r="B202" s="368" t="s">
        <v>1642</v>
      </c>
      <c r="C202" s="367"/>
      <c r="D202" s="369"/>
      <c r="E202" s="367" t="s">
        <v>360</v>
      </c>
      <c r="F202" s="367">
        <v>1</v>
      </c>
      <c r="G202" s="370"/>
      <c r="H202" s="371">
        <f>$F202*$G202</f>
        <v>0</v>
      </c>
      <c r="I202" s="370"/>
      <c r="J202" s="371">
        <f>$F202*$I202</f>
        <v>0</v>
      </c>
      <c r="K202" s="370">
        <f>$G202+$I202</f>
        <v>0</v>
      </c>
      <c r="L202" s="371">
        <f>$H202+$J202</f>
        <v>0</v>
      </c>
    </row>
    <row r="203" spans="1:12">
      <c r="B203" s="372">
        <v>1</v>
      </c>
      <c r="C203" s="372" t="s">
        <v>1098</v>
      </c>
      <c r="D203" s="374" t="s">
        <v>1643</v>
      </c>
    </row>
    <row r="204" spans="1:12">
      <c r="A204" s="367">
        <v>44</v>
      </c>
      <c r="B204" s="368" t="s">
        <v>1644</v>
      </c>
      <c r="C204" s="367"/>
      <c r="D204" s="369"/>
      <c r="E204" s="367" t="s">
        <v>360</v>
      </c>
      <c r="F204" s="367">
        <v>1</v>
      </c>
      <c r="G204" s="370"/>
      <c r="H204" s="371">
        <f>$F204*$G204</f>
        <v>0</v>
      </c>
      <c r="I204" s="370"/>
      <c r="J204" s="371">
        <f>$F204*$I204</f>
        <v>0</v>
      </c>
      <c r="K204" s="370">
        <f>$G204+$I204</f>
        <v>0</v>
      </c>
      <c r="L204" s="371">
        <f>$H204+$J204</f>
        <v>0</v>
      </c>
    </row>
    <row r="205" spans="1:12">
      <c r="B205" s="372">
        <v>1</v>
      </c>
      <c r="C205" s="372" t="s">
        <v>1098</v>
      </c>
      <c r="D205" s="374" t="s">
        <v>1645</v>
      </c>
    </row>
    <row r="206" spans="1:12">
      <c r="A206" s="367">
        <v>45</v>
      </c>
      <c r="B206" s="368" t="s">
        <v>1646</v>
      </c>
      <c r="C206" s="367"/>
      <c r="D206" s="369"/>
      <c r="E206" s="367" t="s">
        <v>360</v>
      </c>
      <c r="F206" s="367">
        <v>1</v>
      </c>
      <c r="G206" s="370"/>
      <c r="H206" s="371">
        <f>$F206*$G206</f>
        <v>0</v>
      </c>
      <c r="I206" s="370"/>
      <c r="J206" s="371">
        <f>$F206*$I206</f>
        <v>0</v>
      </c>
      <c r="K206" s="370">
        <f>$G206+$I206</f>
        <v>0</v>
      </c>
      <c r="L206" s="371">
        <f>$H206+$J206</f>
        <v>0</v>
      </c>
    </row>
    <row r="207" spans="1:12">
      <c r="D207" s="374" t="s">
        <v>1549</v>
      </c>
    </row>
    <row r="208" spans="1:12" ht="13.5" thickBot="1">
      <c r="D208" s="374" t="s">
        <v>1647</v>
      </c>
    </row>
    <row r="209" spans="1:12" ht="15">
      <c r="A209" s="363"/>
      <c r="B209" s="364" t="s">
        <v>1928</v>
      </c>
      <c r="C209" s="363"/>
      <c r="D209" s="365"/>
      <c r="E209" s="363"/>
      <c r="F209" s="363"/>
      <c r="G209" s="366"/>
      <c r="H209" s="366">
        <f>SUM(H210:H213)</f>
        <v>0</v>
      </c>
      <c r="I209" s="366"/>
      <c r="J209" s="366">
        <f>SUM(J210:J213)</f>
        <v>0</v>
      </c>
      <c r="K209" s="366"/>
      <c r="L209" s="366">
        <f>SUM(L210:L213)</f>
        <v>0</v>
      </c>
    </row>
    <row r="210" spans="1:12">
      <c r="A210" s="367">
        <v>46</v>
      </c>
      <c r="B210" s="368" t="s">
        <v>1929</v>
      </c>
      <c r="C210" s="367"/>
      <c r="D210" s="369"/>
      <c r="E210" s="367" t="s">
        <v>360</v>
      </c>
      <c r="F210" s="367">
        <v>1</v>
      </c>
      <c r="G210" s="370"/>
      <c r="H210" s="371">
        <f>$F210*$G210</f>
        <v>0</v>
      </c>
      <c r="I210" s="370"/>
      <c r="J210" s="371">
        <f>$F210*$I210</f>
        <v>0</v>
      </c>
      <c r="K210" s="370">
        <f>$G210+$I210</f>
        <v>0</v>
      </c>
      <c r="L210" s="371">
        <f>$H210+$J210</f>
        <v>0</v>
      </c>
    </row>
    <row r="211" spans="1:12">
      <c r="B211" s="372">
        <v>1</v>
      </c>
      <c r="C211" s="372" t="s">
        <v>1098</v>
      </c>
      <c r="D211" s="374" t="s">
        <v>1930</v>
      </c>
    </row>
    <row r="212" spans="1:12">
      <c r="A212" s="367">
        <v>47</v>
      </c>
      <c r="B212" s="368" t="s">
        <v>1931</v>
      </c>
      <c r="C212" s="367"/>
      <c r="D212" s="369"/>
      <c r="E212" s="367" t="s">
        <v>360</v>
      </c>
      <c r="F212" s="367">
        <v>1</v>
      </c>
      <c r="G212" s="370"/>
      <c r="H212" s="371">
        <f>$F212*$G212</f>
        <v>0</v>
      </c>
      <c r="I212" s="370"/>
      <c r="J212" s="371">
        <f>$F212*$I212</f>
        <v>0</v>
      </c>
      <c r="K212" s="370">
        <f>$G212+$I212</f>
        <v>0</v>
      </c>
      <c r="L212" s="371">
        <f>$H212+$J212</f>
        <v>0</v>
      </c>
    </row>
    <row r="213" spans="1:12">
      <c r="B213" s="372">
        <v>1</v>
      </c>
      <c r="C213" s="372" t="s">
        <v>1098</v>
      </c>
      <c r="D213" s="374" t="s">
        <v>1932</v>
      </c>
    </row>
  </sheetData>
  <mergeCells count="4">
    <mergeCell ref="B1:D1"/>
    <mergeCell ref="B2:D2"/>
    <mergeCell ref="B3:D3"/>
    <mergeCell ref="B4:D4"/>
  </mergeCells>
  <printOptions gridLines="1"/>
  <pageMargins left="0.39370078740157483" right="0.39370078740157483" top="0.78740157480314965" bottom="0.39370078740157483" header="0.39370078740157483" footer="0.19685039370078741"/>
  <pageSetup paperSize="9" scale="88" fitToHeight="50" orientation="landscape" horizontalDpi="300" r:id="rId1"/>
  <headerFooter alignWithMargins="0">
    <oddHeader>&amp;CModernizace ČOV Dvůr Králové nad Labem - I. etapa</oddHeader>
    <oddFooter>&amp;R&amp;8&amp;P/&amp;N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DD237-8B94-40AC-8BB6-82D2BB28E16C}">
  <sheetPr>
    <tabColor theme="4" tint="0.39997558519241921"/>
    <pageSetUpPr fitToPage="1"/>
  </sheetPr>
  <dimension ref="A1:L213"/>
  <sheetViews>
    <sheetView zoomScale="85" zoomScaleNormal="100" zoomScaleSheetLayoutView="100" workbookViewId="0">
      <pane ySplit="6" topLeftCell="A7" activePane="bottomLeft" state="frozen"/>
      <selection activeCell="J29" sqref="J29"/>
      <selection pane="bottomLeft" activeCell="I9" sqref="I9:I212"/>
    </sheetView>
  </sheetViews>
  <sheetFormatPr defaultRowHeight="12.75"/>
  <cols>
    <col min="1" max="1" width="9.83203125" style="372" bestFit="1" customWidth="1"/>
    <col min="2" max="2" width="6.83203125" style="372" customWidth="1"/>
    <col min="3" max="3" width="5.5" style="372" customWidth="1"/>
    <col min="4" max="4" width="68.1640625" style="374" customWidth="1"/>
    <col min="5" max="5" width="10.1640625" style="372" customWidth="1"/>
    <col min="6" max="6" width="9.33203125" style="372"/>
    <col min="7" max="12" width="12.5" style="348" customWidth="1"/>
    <col min="13" max="16384" width="9.33203125" style="346"/>
  </cols>
  <sheetData>
    <row r="1" spans="1:12" ht="20.25">
      <c r="A1" s="344"/>
      <c r="B1" s="438" t="s">
        <v>1435</v>
      </c>
      <c r="C1" s="438"/>
      <c r="D1" s="438"/>
      <c r="E1" s="345"/>
      <c r="F1" s="346"/>
      <c r="G1" s="347"/>
      <c r="I1" s="349"/>
      <c r="K1" s="349"/>
    </row>
    <row r="2" spans="1:12">
      <c r="A2" s="346"/>
      <c r="B2" s="438"/>
      <c r="C2" s="438"/>
      <c r="D2" s="438"/>
      <c r="E2" s="345"/>
      <c r="F2" s="346"/>
      <c r="G2" s="350"/>
      <c r="H2" s="351"/>
      <c r="I2" s="352"/>
      <c r="J2" s="352"/>
      <c r="K2" s="352"/>
      <c r="L2" s="352"/>
    </row>
    <row r="3" spans="1:12">
      <c r="A3" s="346"/>
      <c r="B3" s="439"/>
      <c r="C3" s="439"/>
      <c r="D3" s="439"/>
      <c r="E3" s="345"/>
      <c r="F3" s="346"/>
      <c r="G3" s="351"/>
      <c r="H3" s="351"/>
      <c r="I3" s="352"/>
      <c r="J3" s="352"/>
      <c r="K3" s="352"/>
      <c r="L3" s="352"/>
    </row>
    <row r="4" spans="1:12" ht="25.5">
      <c r="A4" s="353" t="s">
        <v>1439</v>
      </c>
      <c r="B4" s="440" t="s">
        <v>1440</v>
      </c>
      <c r="C4" s="440"/>
      <c r="D4" s="440"/>
      <c r="E4" s="354" t="s">
        <v>1441</v>
      </c>
      <c r="F4" s="354" t="s">
        <v>1442</v>
      </c>
      <c r="G4" s="355" t="s">
        <v>1443</v>
      </c>
      <c r="H4" s="355" t="s">
        <v>1444</v>
      </c>
      <c r="I4" s="355" t="s">
        <v>1445</v>
      </c>
      <c r="J4" s="355" t="s">
        <v>1446</v>
      </c>
      <c r="K4" s="355" t="s">
        <v>1447</v>
      </c>
      <c r="L4" s="355" t="s">
        <v>1448</v>
      </c>
    </row>
    <row r="5" spans="1:12">
      <c r="A5" s="356">
        <v>1</v>
      </c>
      <c r="B5" s="356">
        <v>2</v>
      </c>
      <c r="C5" s="356">
        <v>3</v>
      </c>
      <c r="D5" s="356">
        <v>4</v>
      </c>
      <c r="E5" s="356">
        <v>5</v>
      </c>
      <c r="F5" s="356">
        <v>6</v>
      </c>
      <c r="G5" s="356">
        <v>7</v>
      </c>
      <c r="H5" s="356">
        <v>8</v>
      </c>
      <c r="I5" s="356">
        <v>9</v>
      </c>
      <c r="J5" s="356">
        <v>10</v>
      </c>
      <c r="K5" s="356">
        <v>11</v>
      </c>
      <c r="L5" s="356">
        <v>12</v>
      </c>
    </row>
    <row r="6" spans="1:12" ht="13.5" thickBot="1">
      <c r="A6" s="357" t="s">
        <v>1449</v>
      </c>
      <c r="B6" s="357" t="s">
        <v>1449</v>
      </c>
      <c r="C6" s="357" t="s">
        <v>1449</v>
      </c>
      <c r="D6" s="358" t="s">
        <v>1449</v>
      </c>
      <c r="E6" s="357" t="s">
        <v>1449</v>
      </c>
      <c r="F6" s="357" t="s">
        <v>1449</v>
      </c>
      <c r="G6" s="357" t="s">
        <v>44</v>
      </c>
      <c r="H6" s="357" t="s">
        <v>44</v>
      </c>
      <c r="I6" s="357" t="s">
        <v>44</v>
      </c>
      <c r="J6" s="357" t="s">
        <v>44</v>
      </c>
      <c r="K6" s="357" t="s">
        <v>44</v>
      </c>
      <c r="L6" s="357" t="s">
        <v>44</v>
      </c>
    </row>
    <row r="7" spans="1:12" ht="16.5" thickBot="1">
      <c r="A7" s="359"/>
      <c r="B7" s="360" t="s">
        <v>132</v>
      </c>
      <c r="C7" s="359"/>
      <c r="D7" s="361"/>
      <c r="E7" s="359"/>
      <c r="F7" s="359"/>
      <c r="G7" s="359"/>
      <c r="H7" s="362">
        <f>SUM(H$8,H$126,H$158,H$178,H$209)</f>
        <v>0</v>
      </c>
      <c r="I7" s="359"/>
      <c r="J7" s="362">
        <f>SUM(J$8,J$126,J$158,J$178,J$209)</f>
        <v>0</v>
      </c>
      <c r="K7" s="359"/>
      <c r="L7" s="362">
        <f>SUM(L$8,L$126,L$158,L$178,L$209)</f>
        <v>0</v>
      </c>
    </row>
    <row r="8" spans="1:12" ht="15">
      <c r="A8" s="363"/>
      <c r="B8" s="364" t="s">
        <v>1450</v>
      </c>
      <c r="C8" s="363"/>
      <c r="D8" s="365"/>
      <c r="E8" s="363"/>
      <c r="F8" s="363"/>
      <c r="G8" s="363"/>
      <c r="H8" s="366">
        <f>SUM(H9:H125)</f>
        <v>0</v>
      </c>
      <c r="I8" s="363"/>
      <c r="J8" s="366">
        <f>SUM(J9:J125)</f>
        <v>0</v>
      </c>
      <c r="K8" s="363"/>
      <c r="L8" s="366">
        <f>SUM(L9:L125)</f>
        <v>0</v>
      </c>
    </row>
    <row r="9" spans="1:12">
      <c r="A9" s="367">
        <v>1</v>
      </c>
      <c r="B9" s="368" t="s">
        <v>1933</v>
      </c>
      <c r="C9" s="367"/>
      <c r="D9" s="369"/>
      <c r="E9" s="367" t="s">
        <v>360</v>
      </c>
      <c r="F9" s="367">
        <v>1</v>
      </c>
      <c r="G9" s="370"/>
      <c r="H9" s="371">
        <f>$F9*$G9</f>
        <v>0</v>
      </c>
      <c r="I9" s="370"/>
      <c r="J9" s="371">
        <f>$F9*$I9</f>
        <v>0</v>
      </c>
      <c r="K9" s="370">
        <f>$G9+$I9</f>
        <v>0</v>
      </c>
      <c r="L9" s="371">
        <f>$H9+$J9</f>
        <v>0</v>
      </c>
    </row>
    <row r="10" spans="1:12" ht="63.75">
      <c r="B10" s="373"/>
      <c r="D10" s="374" t="s">
        <v>1452</v>
      </c>
      <c r="H10" s="375"/>
      <c r="J10" s="375"/>
      <c r="L10" s="375"/>
    </row>
    <row r="11" spans="1:12">
      <c r="D11" s="374" t="s">
        <v>1453</v>
      </c>
    </row>
    <row r="12" spans="1:12">
      <c r="D12" s="374" t="s">
        <v>1454</v>
      </c>
    </row>
    <row r="13" spans="1:12">
      <c r="D13" s="374" t="s">
        <v>1455</v>
      </c>
    </row>
    <row r="14" spans="1:12">
      <c r="B14" s="372">
        <v>1</v>
      </c>
      <c r="C14" s="372" t="s">
        <v>1098</v>
      </c>
      <c r="D14" s="374" t="s">
        <v>1878</v>
      </c>
    </row>
    <row r="15" spans="1:12">
      <c r="B15" s="372">
        <v>1</v>
      </c>
      <c r="C15" s="372" t="s">
        <v>1098</v>
      </c>
      <c r="D15" s="374" t="s">
        <v>1879</v>
      </c>
    </row>
    <row r="16" spans="1:12">
      <c r="B16" s="372">
        <v>4</v>
      </c>
      <c r="C16" s="372" t="s">
        <v>1098</v>
      </c>
      <c r="D16" s="374" t="s">
        <v>1461</v>
      </c>
    </row>
    <row r="17" spans="2:4">
      <c r="B17" s="372">
        <v>4</v>
      </c>
      <c r="C17" s="372" t="s">
        <v>1098</v>
      </c>
      <c r="D17" s="374" t="s">
        <v>1462</v>
      </c>
    </row>
    <row r="18" spans="2:4">
      <c r="B18" s="372">
        <v>1</v>
      </c>
      <c r="C18" s="372" t="s">
        <v>1098</v>
      </c>
      <c r="D18" s="374" t="s">
        <v>1880</v>
      </c>
    </row>
    <row r="19" spans="2:4">
      <c r="B19" s="372">
        <v>1</v>
      </c>
      <c r="C19" s="372" t="s">
        <v>1098</v>
      </c>
      <c r="D19" s="374" t="s">
        <v>1650</v>
      </c>
    </row>
    <row r="20" spans="2:4">
      <c r="B20" s="372">
        <v>1</v>
      </c>
      <c r="C20" s="372" t="s">
        <v>1098</v>
      </c>
      <c r="D20" s="374" t="s">
        <v>1465</v>
      </c>
    </row>
    <row r="21" spans="2:4">
      <c r="B21" s="372">
        <v>1</v>
      </c>
      <c r="C21" s="372" t="s">
        <v>1098</v>
      </c>
      <c r="D21" s="374" t="s">
        <v>1466</v>
      </c>
    </row>
    <row r="22" spans="2:4">
      <c r="B22" s="372">
        <v>1</v>
      </c>
      <c r="C22" s="372" t="s">
        <v>1098</v>
      </c>
      <c r="D22" s="374" t="s">
        <v>1467</v>
      </c>
    </row>
    <row r="23" spans="2:4">
      <c r="B23" s="372">
        <v>7</v>
      </c>
      <c r="C23" s="372" t="s">
        <v>1098</v>
      </c>
      <c r="D23" s="374" t="s">
        <v>1469</v>
      </c>
    </row>
    <row r="24" spans="2:4">
      <c r="B24" s="372">
        <v>1</v>
      </c>
      <c r="C24" s="372" t="s">
        <v>1098</v>
      </c>
      <c r="D24" s="374" t="s">
        <v>1470</v>
      </c>
    </row>
    <row r="25" spans="2:4">
      <c r="B25" s="372">
        <v>2</v>
      </c>
      <c r="C25" s="372" t="s">
        <v>1098</v>
      </c>
      <c r="D25" s="374" t="s">
        <v>1472</v>
      </c>
    </row>
    <row r="26" spans="2:4">
      <c r="B26" s="372">
        <v>6</v>
      </c>
      <c r="C26" s="372" t="s">
        <v>1098</v>
      </c>
      <c r="D26" s="374" t="s">
        <v>1476</v>
      </c>
    </row>
    <row r="27" spans="2:4">
      <c r="B27" s="372">
        <v>2</v>
      </c>
      <c r="C27" s="372" t="s">
        <v>1098</v>
      </c>
      <c r="D27" s="374" t="s">
        <v>1655</v>
      </c>
    </row>
    <row r="28" spans="2:4">
      <c r="B28" s="372">
        <v>3</v>
      </c>
      <c r="C28" s="372" t="s">
        <v>1098</v>
      </c>
      <c r="D28" s="374" t="s">
        <v>1656</v>
      </c>
    </row>
    <row r="29" spans="2:4">
      <c r="B29" s="372">
        <v>2</v>
      </c>
      <c r="C29" s="372" t="s">
        <v>1098</v>
      </c>
      <c r="D29" s="374" t="s">
        <v>1881</v>
      </c>
    </row>
    <row r="30" spans="2:4">
      <c r="B30" s="372">
        <v>3</v>
      </c>
      <c r="C30" s="372" t="s">
        <v>1098</v>
      </c>
      <c r="D30" s="374" t="s">
        <v>1659</v>
      </c>
    </row>
    <row r="31" spans="2:4">
      <c r="B31" s="372">
        <v>1</v>
      </c>
      <c r="C31" s="372" t="s">
        <v>1098</v>
      </c>
      <c r="D31" s="374" t="s">
        <v>1882</v>
      </c>
    </row>
    <row r="32" spans="2:4">
      <c r="B32" s="372">
        <v>13</v>
      </c>
      <c r="C32" s="372" t="s">
        <v>1098</v>
      </c>
      <c r="D32" s="374" t="s">
        <v>1883</v>
      </c>
    </row>
    <row r="33" spans="2:4">
      <c r="B33" s="372">
        <v>1</v>
      </c>
      <c r="C33" s="372" t="s">
        <v>1098</v>
      </c>
      <c r="D33" s="374" t="s">
        <v>1884</v>
      </c>
    </row>
    <row r="34" spans="2:4">
      <c r="B34" s="372">
        <v>2</v>
      </c>
      <c r="C34" s="372" t="s">
        <v>1098</v>
      </c>
      <c r="D34" s="374" t="s">
        <v>1885</v>
      </c>
    </row>
    <row r="35" spans="2:4">
      <c r="B35" s="372">
        <v>6</v>
      </c>
      <c r="C35" s="372" t="s">
        <v>1098</v>
      </c>
      <c r="D35" s="374" t="s">
        <v>1886</v>
      </c>
    </row>
    <row r="36" spans="2:4">
      <c r="B36" s="372">
        <v>4</v>
      </c>
      <c r="C36" s="372" t="s">
        <v>1098</v>
      </c>
      <c r="D36" s="374" t="s">
        <v>1887</v>
      </c>
    </row>
    <row r="37" spans="2:4">
      <c r="B37" s="372">
        <v>2</v>
      </c>
      <c r="C37" s="372" t="s">
        <v>1098</v>
      </c>
      <c r="D37" s="374" t="s">
        <v>1888</v>
      </c>
    </row>
    <row r="38" spans="2:4">
      <c r="B38" s="372">
        <v>1</v>
      </c>
      <c r="C38" s="372" t="s">
        <v>1098</v>
      </c>
      <c r="D38" s="374" t="s">
        <v>1483</v>
      </c>
    </row>
    <row r="39" spans="2:4">
      <c r="B39" s="372">
        <v>4</v>
      </c>
      <c r="C39" s="372" t="s">
        <v>1098</v>
      </c>
      <c r="D39" s="374" t="s">
        <v>1662</v>
      </c>
    </row>
    <row r="40" spans="2:4">
      <c r="B40" s="372">
        <v>4</v>
      </c>
      <c r="C40" s="372" t="s">
        <v>1098</v>
      </c>
      <c r="D40" s="374" t="s">
        <v>1663</v>
      </c>
    </row>
    <row r="41" spans="2:4">
      <c r="B41" s="372">
        <v>1</v>
      </c>
      <c r="C41" s="372" t="s">
        <v>1098</v>
      </c>
      <c r="D41" s="374" t="s">
        <v>1485</v>
      </c>
    </row>
    <row r="42" spans="2:4">
      <c r="B42" s="372">
        <v>2</v>
      </c>
      <c r="C42" s="372" t="s">
        <v>1098</v>
      </c>
      <c r="D42" s="374" t="s">
        <v>1486</v>
      </c>
    </row>
    <row r="43" spans="2:4">
      <c r="B43" s="372">
        <v>3</v>
      </c>
      <c r="C43" s="372" t="s">
        <v>1098</v>
      </c>
      <c r="D43" s="374" t="s">
        <v>1889</v>
      </c>
    </row>
    <row r="44" spans="2:4">
      <c r="B44" s="372">
        <v>2</v>
      </c>
      <c r="C44" s="372" t="s">
        <v>1098</v>
      </c>
      <c r="D44" s="374" t="s">
        <v>1666</v>
      </c>
    </row>
    <row r="45" spans="2:4">
      <c r="B45" s="372">
        <v>1</v>
      </c>
      <c r="C45" s="372" t="s">
        <v>1098</v>
      </c>
      <c r="D45" s="374" t="s">
        <v>1668</v>
      </c>
    </row>
    <row r="46" spans="2:4">
      <c r="B46" s="372">
        <v>1</v>
      </c>
      <c r="C46" s="372" t="s">
        <v>1098</v>
      </c>
      <c r="D46" s="374" t="s">
        <v>1890</v>
      </c>
    </row>
    <row r="47" spans="2:4">
      <c r="B47" s="372">
        <v>1</v>
      </c>
      <c r="C47" s="372" t="s">
        <v>1098</v>
      </c>
      <c r="D47" s="374" t="s">
        <v>1488</v>
      </c>
    </row>
    <row r="48" spans="2:4">
      <c r="B48" s="372">
        <v>1</v>
      </c>
      <c r="C48" s="372" t="s">
        <v>1098</v>
      </c>
      <c r="D48" s="374" t="s">
        <v>1891</v>
      </c>
    </row>
    <row r="49" spans="2:4">
      <c r="B49" s="372">
        <v>1</v>
      </c>
      <c r="C49" s="372" t="s">
        <v>1098</v>
      </c>
      <c r="D49" s="374" t="s">
        <v>1489</v>
      </c>
    </row>
    <row r="50" spans="2:4" ht="25.5">
      <c r="B50" s="372">
        <v>8</v>
      </c>
      <c r="C50" s="372" t="s">
        <v>1098</v>
      </c>
      <c r="D50" s="374" t="s">
        <v>1491</v>
      </c>
    </row>
    <row r="51" spans="2:4">
      <c r="B51" s="372">
        <v>1</v>
      </c>
      <c r="C51" s="372" t="s">
        <v>1098</v>
      </c>
      <c r="D51" s="374" t="s">
        <v>1892</v>
      </c>
    </row>
    <row r="52" spans="2:4">
      <c r="B52" s="372">
        <v>3</v>
      </c>
      <c r="C52" s="372" t="s">
        <v>1098</v>
      </c>
      <c r="D52" s="374" t="s">
        <v>1822</v>
      </c>
    </row>
    <row r="53" spans="2:4">
      <c r="B53" s="372">
        <v>1</v>
      </c>
      <c r="C53" s="372" t="s">
        <v>1098</v>
      </c>
      <c r="D53" s="374" t="s">
        <v>1893</v>
      </c>
    </row>
    <row r="54" spans="2:4">
      <c r="B54" s="372">
        <v>1</v>
      </c>
      <c r="C54" s="372" t="s">
        <v>1098</v>
      </c>
      <c r="D54" s="374" t="s">
        <v>1494</v>
      </c>
    </row>
    <row r="55" spans="2:4">
      <c r="B55" s="372">
        <v>2</v>
      </c>
      <c r="C55" s="372" t="s">
        <v>1098</v>
      </c>
      <c r="D55" s="374" t="s">
        <v>1894</v>
      </c>
    </row>
    <row r="56" spans="2:4">
      <c r="B56" s="372">
        <v>1</v>
      </c>
      <c r="C56" s="372" t="s">
        <v>1098</v>
      </c>
      <c r="D56" s="374" t="s">
        <v>1895</v>
      </c>
    </row>
    <row r="57" spans="2:4">
      <c r="B57" s="372">
        <v>1</v>
      </c>
      <c r="C57" s="372" t="s">
        <v>1098</v>
      </c>
      <c r="D57" s="374" t="s">
        <v>1497</v>
      </c>
    </row>
    <row r="58" spans="2:4">
      <c r="B58" s="372">
        <v>1</v>
      </c>
      <c r="C58" s="372" t="s">
        <v>1098</v>
      </c>
      <c r="D58" s="374" t="s">
        <v>1498</v>
      </c>
    </row>
    <row r="59" spans="2:4">
      <c r="B59" s="372">
        <v>1</v>
      </c>
      <c r="C59" s="372" t="s">
        <v>1098</v>
      </c>
      <c r="D59" s="374" t="s">
        <v>1499</v>
      </c>
    </row>
    <row r="60" spans="2:4">
      <c r="B60" s="372">
        <v>2</v>
      </c>
      <c r="C60" s="372" t="s">
        <v>1098</v>
      </c>
      <c r="D60" s="374" t="s">
        <v>1896</v>
      </c>
    </row>
    <row r="61" spans="2:4">
      <c r="B61" s="372">
        <v>3</v>
      </c>
      <c r="C61" s="372" t="s">
        <v>1098</v>
      </c>
      <c r="D61" s="374" t="s">
        <v>1897</v>
      </c>
    </row>
    <row r="62" spans="2:4">
      <c r="B62" s="372">
        <v>2</v>
      </c>
      <c r="C62" s="372" t="s">
        <v>1098</v>
      </c>
      <c r="D62" s="374" t="s">
        <v>1500</v>
      </c>
    </row>
    <row r="63" spans="2:4">
      <c r="B63" s="372">
        <v>1</v>
      </c>
      <c r="C63" s="372" t="s">
        <v>1098</v>
      </c>
      <c r="D63" s="374" t="s">
        <v>1501</v>
      </c>
    </row>
    <row r="64" spans="2:4">
      <c r="B64" s="372">
        <v>4</v>
      </c>
      <c r="C64" s="372" t="s">
        <v>1098</v>
      </c>
      <c r="D64" s="374" t="s">
        <v>1501</v>
      </c>
    </row>
    <row r="65" spans="2:4">
      <c r="B65" s="372">
        <v>8</v>
      </c>
      <c r="C65" s="372" t="s">
        <v>1098</v>
      </c>
      <c r="D65" s="374" t="s">
        <v>1673</v>
      </c>
    </row>
    <row r="66" spans="2:4">
      <c r="B66" s="372">
        <v>1</v>
      </c>
      <c r="C66" s="372" t="s">
        <v>1098</v>
      </c>
      <c r="D66" s="374" t="s">
        <v>1502</v>
      </c>
    </row>
    <row r="67" spans="2:4">
      <c r="B67" s="372">
        <v>1</v>
      </c>
      <c r="C67" s="372" t="s">
        <v>1098</v>
      </c>
      <c r="D67" s="374" t="s">
        <v>1752</v>
      </c>
    </row>
    <row r="68" spans="2:4">
      <c r="B68" s="372">
        <v>1</v>
      </c>
      <c r="C68" s="372" t="s">
        <v>1098</v>
      </c>
      <c r="D68" s="374" t="s">
        <v>1503</v>
      </c>
    </row>
    <row r="69" spans="2:4">
      <c r="B69" s="372">
        <v>6</v>
      </c>
      <c r="C69" s="372" t="s">
        <v>1098</v>
      </c>
      <c r="D69" s="374" t="s">
        <v>1504</v>
      </c>
    </row>
    <row r="70" spans="2:4">
      <c r="B70" s="372">
        <v>1</v>
      </c>
      <c r="C70" s="372" t="s">
        <v>1098</v>
      </c>
      <c r="D70" s="374" t="s">
        <v>1505</v>
      </c>
    </row>
    <row r="71" spans="2:4">
      <c r="B71" s="372">
        <v>3</v>
      </c>
      <c r="C71" s="372" t="s">
        <v>1098</v>
      </c>
      <c r="D71" s="374" t="s">
        <v>1506</v>
      </c>
    </row>
    <row r="72" spans="2:4">
      <c r="B72" s="372">
        <v>4</v>
      </c>
      <c r="C72" s="372" t="s">
        <v>1098</v>
      </c>
      <c r="D72" s="374" t="s">
        <v>1507</v>
      </c>
    </row>
    <row r="73" spans="2:4">
      <c r="B73" s="372">
        <v>19</v>
      </c>
      <c r="C73" s="372" t="s">
        <v>1098</v>
      </c>
      <c r="D73" s="374" t="s">
        <v>1510</v>
      </c>
    </row>
    <row r="74" spans="2:4">
      <c r="B74" s="372">
        <v>27</v>
      </c>
      <c r="C74" s="372" t="s">
        <v>1098</v>
      </c>
      <c r="D74" s="374" t="s">
        <v>1511</v>
      </c>
    </row>
    <row r="75" spans="2:4">
      <c r="B75" s="372">
        <v>8</v>
      </c>
      <c r="C75" s="372" t="s">
        <v>1098</v>
      </c>
      <c r="D75" s="374" t="s">
        <v>1675</v>
      </c>
    </row>
    <row r="76" spans="2:4">
      <c r="B76" s="372">
        <v>5</v>
      </c>
      <c r="C76" s="372" t="s">
        <v>1098</v>
      </c>
      <c r="D76" s="374" t="s">
        <v>1515</v>
      </c>
    </row>
    <row r="77" spans="2:4">
      <c r="B77" s="372">
        <v>8</v>
      </c>
      <c r="C77" s="372" t="s">
        <v>1098</v>
      </c>
      <c r="D77" s="374" t="s">
        <v>1516</v>
      </c>
    </row>
    <row r="78" spans="2:4">
      <c r="B78" s="372">
        <v>3</v>
      </c>
      <c r="C78" s="372" t="s">
        <v>1098</v>
      </c>
      <c r="D78" s="374" t="s">
        <v>1517</v>
      </c>
    </row>
    <row r="79" spans="2:4">
      <c r="B79" s="372">
        <v>1</v>
      </c>
      <c r="C79" s="372" t="s">
        <v>1098</v>
      </c>
      <c r="D79" s="374" t="s">
        <v>1519</v>
      </c>
    </row>
    <row r="80" spans="2:4">
      <c r="B80" s="372">
        <v>3</v>
      </c>
      <c r="C80" s="372" t="s">
        <v>1098</v>
      </c>
      <c r="D80" s="374" t="s">
        <v>1521</v>
      </c>
    </row>
    <row r="81" spans="1:12">
      <c r="B81" s="372">
        <v>1</v>
      </c>
      <c r="C81" s="372" t="s">
        <v>1098</v>
      </c>
      <c r="D81" s="374" t="s">
        <v>1898</v>
      </c>
    </row>
    <row r="82" spans="1:12">
      <c r="B82" s="372">
        <v>1</v>
      </c>
      <c r="C82" s="372" t="s">
        <v>360</v>
      </c>
      <c r="D82" s="374" t="s">
        <v>1522</v>
      </c>
    </row>
    <row r="83" spans="1:12">
      <c r="A83" s="367">
        <v>2</v>
      </c>
      <c r="B83" s="368" t="s">
        <v>1899</v>
      </c>
      <c r="C83" s="367"/>
      <c r="D83" s="369"/>
      <c r="E83" s="367" t="s">
        <v>1098</v>
      </c>
      <c r="F83" s="367">
        <v>1</v>
      </c>
      <c r="G83" s="370"/>
      <c r="H83" s="371">
        <f>$F83*$G83</f>
        <v>0</v>
      </c>
      <c r="I83" s="370"/>
      <c r="J83" s="371">
        <f>$F83*$I83</f>
        <v>0</v>
      </c>
      <c r="K83" s="370">
        <f>$G83+$I83</f>
        <v>0</v>
      </c>
      <c r="L83" s="371">
        <f>$H83+$J83</f>
        <v>0</v>
      </c>
    </row>
    <row r="84" spans="1:12">
      <c r="D84" s="374" t="s">
        <v>1900</v>
      </c>
    </row>
    <row r="85" spans="1:12">
      <c r="A85" s="367">
        <v>3</v>
      </c>
      <c r="B85" s="368" t="s">
        <v>1529</v>
      </c>
      <c r="C85" s="367"/>
      <c r="D85" s="369"/>
      <c r="E85" s="367" t="s">
        <v>1098</v>
      </c>
      <c r="F85" s="367">
        <v>1</v>
      </c>
      <c r="G85" s="370"/>
      <c r="H85" s="371">
        <f>$F85*$G85</f>
        <v>0</v>
      </c>
      <c r="I85" s="370"/>
      <c r="J85" s="371">
        <f>$F85*$I85</f>
        <v>0</v>
      </c>
      <c r="K85" s="370">
        <f>$G85+$I85</f>
        <v>0</v>
      </c>
      <c r="L85" s="371">
        <f>$H85+$J85</f>
        <v>0</v>
      </c>
    </row>
    <row r="86" spans="1:12">
      <c r="D86" s="374" t="s">
        <v>1934</v>
      </c>
    </row>
    <row r="87" spans="1:12">
      <c r="A87" s="367">
        <v>4</v>
      </c>
      <c r="B87" s="368" t="s">
        <v>1685</v>
      </c>
      <c r="C87" s="367"/>
      <c r="D87" s="369"/>
      <c r="E87" s="367" t="s">
        <v>1098</v>
      </c>
      <c r="F87" s="367">
        <v>2</v>
      </c>
      <c r="G87" s="370"/>
      <c r="H87" s="371">
        <f>$F87*$G87</f>
        <v>0</v>
      </c>
      <c r="I87" s="370"/>
      <c r="J87" s="371">
        <f>$F87*$I87</f>
        <v>0</v>
      </c>
      <c r="K87" s="370">
        <f>$G87+$I87</f>
        <v>0</v>
      </c>
      <c r="L87" s="371">
        <f>$H87+$J87</f>
        <v>0</v>
      </c>
    </row>
    <row r="88" spans="1:12">
      <c r="A88" s="376"/>
      <c r="B88" s="377"/>
      <c r="C88" s="376"/>
      <c r="D88" s="378" t="s">
        <v>1532</v>
      </c>
      <c r="E88" s="376"/>
      <c r="F88" s="376"/>
      <c r="G88" s="379"/>
      <c r="H88" s="380"/>
      <c r="I88" s="379"/>
      <c r="J88" s="380"/>
      <c r="K88" s="379"/>
      <c r="L88" s="380"/>
    </row>
    <row r="89" spans="1:12">
      <c r="A89" s="367">
        <v>5</v>
      </c>
      <c r="B89" s="368" t="s">
        <v>1531</v>
      </c>
      <c r="C89" s="367"/>
      <c r="D89" s="369"/>
      <c r="E89" s="367" t="s">
        <v>1098</v>
      </c>
      <c r="F89" s="367">
        <v>2</v>
      </c>
      <c r="G89" s="370"/>
      <c r="H89" s="371">
        <f>$F89*$G89</f>
        <v>0</v>
      </c>
      <c r="I89" s="370"/>
      <c r="J89" s="371">
        <f>$F89*$I89</f>
        <v>0</v>
      </c>
      <c r="K89" s="370">
        <f>$G89+$I89</f>
        <v>0</v>
      </c>
      <c r="L89" s="371">
        <f>$H89+$J89</f>
        <v>0</v>
      </c>
    </row>
    <row r="90" spans="1:12">
      <c r="A90" s="376"/>
      <c r="B90" s="377"/>
      <c r="C90" s="376"/>
      <c r="D90" s="378" t="s">
        <v>1532</v>
      </c>
      <c r="E90" s="376"/>
      <c r="F90" s="376"/>
      <c r="G90" s="379"/>
      <c r="H90" s="380"/>
      <c r="I90" s="379"/>
      <c r="J90" s="380"/>
      <c r="K90" s="379"/>
      <c r="L90" s="380"/>
    </row>
    <row r="91" spans="1:12">
      <c r="A91" s="367">
        <v>6</v>
      </c>
      <c r="B91" s="368" t="s">
        <v>1935</v>
      </c>
      <c r="C91" s="367"/>
      <c r="D91" s="369"/>
      <c r="E91" s="367" t="s">
        <v>360</v>
      </c>
      <c r="F91" s="367">
        <v>1</v>
      </c>
      <c r="G91" s="370"/>
      <c r="H91" s="371">
        <f>$F91*$G91</f>
        <v>0</v>
      </c>
      <c r="I91" s="370"/>
      <c r="J91" s="371">
        <f>$F91*$I91</f>
        <v>0</v>
      </c>
      <c r="K91" s="370">
        <f>$G91+$I91</f>
        <v>0</v>
      </c>
      <c r="L91" s="371">
        <f>$H91+$J91</f>
        <v>0</v>
      </c>
    </row>
    <row r="92" spans="1:12">
      <c r="A92" s="376"/>
      <c r="B92" s="377"/>
      <c r="C92" s="376"/>
      <c r="D92" s="378" t="s">
        <v>1539</v>
      </c>
      <c r="E92" s="376"/>
      <c r="F92" s="376"/>
      <c r="G92" s="379"/>
      <c r="H92" s="380"/>
      <c r="I92" s="379"/>
      <c r="J92" s="380"/>
      <c r="K92" s="379"/>
      <c r="L92" s="380"/>
    </row>
    <row r="93" spans="1:12">
      <c r="A93" s="367">
        <v>7</v>
      </c>
      <c r="B93" s="368" t="s">
        <v>1936</v>
      </c>
      <c r="C93" s="367"/>
      <c r="D93" s="369"/>
      <c r="E93" s="367" t="s">
        <v>360</v>
      </c>
      <c r="F93" s="367">
        <v>1</v>
      </c>
      <c r="G93" s="370"/>
      <c r="H93" s="371">
        <f>$F93*$G93</f>
        <v>0</v>
      </c>
      <c r="I93" s="370"/>
      <c r="J93" s="371">
        <f>$F93*$I93</f>
        <v>0</v>
      </c>
      <c r="K93" s="370">
        <f>$G93+$I93</f>
        <v>0</v>
      </c>
      <c r="L93" s="371">
        <f>$H93+$J93</f>
        <v>0</v>
      </c>
    </row>
    <row r="94" spans="1:12">
      <c r="A94" s="376"/>
      <c r="B94" s="377"/>
      <c r="C94" s="376"/>
      <c r="D94" s="378" t="s">
        <v>1534</v>
      </c>
      <c r="E94" s="376"/>
      <c r="F94" s="376"/>
      <c r="G94" s="379"/>
      <c r="H94" s="380"/>
      <c r="I94" s="379"/>
      <c r="J94" s="380"/>
      <c r="K94" s="379"/>
      <c r="L94" s="380"/>
    </row>
    <row r="95" spans="1:12">
      <c r="A95" s="367">
        <v>8</v>
      </c>
      <c r="B95" s="368" t="s">
        <v>1937</v>
      </c>
      <c r="C95" s="367"/>
      <c r="D95" s="369"/>
      <c r="E95" s="367" t="s">
        <v>360</v>
      </c>
      <c r="F95" s="367">
        <v>1</v>
      </c>
      <c r="G95" s="370"/>
      <c r="H95" s="371">
        <f>$F95*$G95</f>
        <v>0</v>
      </c>
      <c r="I95" s="370"/>
      <c r="J95" s="371">
        <f>$F95*$I95</f>
        <v>0</v>
      </c>
      <c r="K95" s="370">
        <f>$G95+$I95</f>
        <v>0</v>
      </c>
      <c r="L95" s="371">
        <f>$H95+$J95</f>
        <v>0</v>
      </c>
    </row>
    <row r="96" spans="1:12">
      <c r="A96" s="376"/>
      <c r="B96" s="377"/>
      <c r="C96" s="376"/>
      <c r="D96" s="378" t="s">
        <v>1534</v>
      </c>
      <c r="E96" s="376"/>
      <c r="F96" s="376"/>
      <c r="G96" s="379"/>
      <c r="H96" s="380"/>
      <c r="I96" s="379"/>
      <c r="J96" s="380"/>
      <c r="K96" s="379"/>
      <c r="L96" s="380"/>
    </row>
    <row r="97" spans="1:12">
      <c r="A97" s="367">
        <v>9</v>
      </c>
      <c r="B97" s="368" t="s">
        <v>1938</v>
      </c>
      <c r="C97" s="367"/>
      <c r="D97" s="369"/>
      <c r="E97" s="367" t="s">
        <v>360</v>
      </c>
      <c r="F97" s="367">
        <v>1</v>
      </c>
      <c r="G97" s="370"/>
      <c r="H97" s="371">
        <f>$F97*$G97</f>
        <v>0</v>
      </c>
      <c r="I97" s="370"/>
      <c r="J97" s="371">
        <f>$F97*$I97</f>
        <v>0</v>
      </c>
      <c r="K97" s="370">
        <f>$G97+$I97</f>
        <v>0</v>
      </c>
      <c r="L97" s="371">
        <f>$H97+$J97</f>
        <v>0</v>
      </c>
    </row>
    <row r="98" spans="1:12">
      <c r="A98" s="376"/>
      <c r="B98" s="377"/>
      <c r="C98" s="376"/>
      <c r="D98" s="378" t="s">
        <v>1539</v>
      </c>
      <c r="E98" s="376"/>
      <c r="F98" s="376"/>
      <c r="G98" s="379"/>
      <c r="H98" s="380"/>
      <c r="I98" s="379"/>
      <c r="J98" s="380"/>
      <c r="K98" s="379"/>
      <c r="L98" s="380"/>
    </row>
    <row r="99" spans="1:12">
      <c r="A99" s="367">
        <v>10</v>
      </c>
      <c r="B99" s="368" t="s">
        <v>1939</v>
      </c>
      <c r="C99" s="367"/>
      <c r="D99" s="369"/>
      <c r="E99" s="367" t="s">
        <v>360</v>
      </c>
      <c r="F99" s="367">
        <v>1</v>
      </c>
      <c r="G99" s="370"/>
      <c r="H99" s="371">
        <f>$F99*$G99</f>
        <v>0</v>
      </c>
      <c r="I99" s="370"/>
      <c r="J99" s="371">
        <f>$F99*$I99</f>
        <v>0</v>
      </c>
      <c r="K99" s="370">
        <f>$G99+$I99</f>
        <v>0</v>
      </c>
      <c r="L99" s="371">
        <f>$H99+$J99</f>
        <v>0</v>
      </c>
    </row>
    <row r="100" spans="1:12" ht="25.5">
      <c r="D100" s="374" t="s">
        <v>1907</v>
      </c>
    </row>
    <row r="101" spans="1:12" ht="51">
      <c r="D101" s="374" t="s">
        <v>1908</v>
      </c>
    </row>
    <row r="102" spans="1:12" ht="63.75">
      <c r="D102" s="374" t="s">
        <v>1909</v>
      </c>
    </row>
    <row r="103" spans="1:12">
      <c r="B103" s="372">
        <v>1</v>
      </c>
      <c r="C103" s="372" t="s">
        <v>1910</v>
      </c>
      <c r="D103" s="374" t="s">
        <v>1911</v>
      </c>
    </row>
    <row r="104" spans="1:12">
      <c r="B104" s="372">
        <v>1</v>
      </c>
      <c r="C104" s="372" t="s">
        <v>1910</v>
      </c>
      <c r="D104" s="374" t="s">
        <v>1912</v>
      </c>
    </row>
    <row r="105" spans="1:12">
      <c r="A105" s="367">
        <v>11</v>
      </c>
      <c r="B105" s="368" t="s">
        <v>1543</v>
      </c>
      <c r="C105" s="367"/>
      <c r="D105" s="369"/>
      <c r="E105" s="367" t="s">
        <v>360</v>
      </c>
      <c r="F105" s="367">
        <v>1</v>
      </c>
      <c r="G105" s="370"/>
      <c r="H105" s="371">
        <f>$F105*$G105</f>
        <v>0</v>
      </c>
      <c r="I105" s="370"/>
      <c r="J105" s="371">
        <f>$F105*$I105</f>
        <v>0</v>
      </c>
      <c r="K105" s="370">
        <f>$G105+$I105</f>
        <v>0</v>
      </c>
      <c r="L105" s="371">
        <f>$H105+$J105</f>
        <v>0</v>
      </c>
    </row>
    <row r="106" spans="1:12">
      <c r="B106" s="372">
        <v>1</v>
      </c>
      <c r="C106" s="372" t="s">
        <v>1098</v>
      </c>
      <c r="D106" s="374" t="s">
        <v>1543</v>
      </c>
    </row>
    <row r="107" spans="1:12">
      <c r="A107" s="367">
        <v>12</v>
      </c>
      <c r="B107" s="368" t="s">
        <v>1544</v>
      </c>
      <c r="C107" s="367"/>
      <c r="D107" s="369"/>
      <c r="E107" s="367" t="s">
        <v>360</v>
      </c>
      <c r="F107" s="367">
        <v>1</v>
      </c>
      <c r="G107" s="370"/>
      <c r="H107" s="371">
        <f>$F107*$G107</f>
        <v>0</v>
      </c>
      <c r="I107" s="370"/>
      <c r="J107" s="371">
        <f>$F107*$I107</f>
        <v>0</v>
      </c>
      <c r="K107" s="370">
        <f>$G107+$I107</f>
        <v>0</v>
      </c>
      <c r="L107" s="371">
        <f>$H107+$J107</f>
        <v>0</v>
      </c>
    </row>
    <row r="108" spans="1:12">
      <c r="B108" s="372">
        <v>1</v>
      </c>
      <c r="C108" s="372" t="s">
        <v>1098</v>
      </c>
      <c r="D108" s="374" t="s">
        <v>1544</v>
      </c>
    </row>
    <row r="109" spans="1:12">
      <c r="A109" s="367">
        <v>13</v>
      </c>
      <c r="B109" s="368" t="s">
        <v>1545</v>
      </c>
      <c r="C109" s="367"/>
      <c r="D109" s="369"/>
      <c r="E109" s="367" t="s">
        <v>360</v>
      </c>
      <c r="F109" s="367">
        <v>1</v>
      </c>
      <c r="G109" s="370"/>
      <c r="H109" s="371">
        <f>$F109*$G109</f>
        <v>0</v>
      </c>
      <c r="I109" s="370"/>
      <c r="J109" s="371">
        <f>$F109*$I109</f>
        <v>0</v>
      </c>
      <c r="K109" s="370">
        <f>$G109+$I109</f>
        <v>0</v>
      </c>
      <c r="L109" s="371">
        <f>$H109+$J109</f>
        <v>0</v>
      </c>
    </row>
    <row r="110" spans="1:12">
      <c r="B110" s="372">
        <v>1</v>
      </c>
      <c r="C110" s="372" t="s">
        <v>1098</v>
      </c>
      <c r="D110" s="374" t="s">
        <v>1545</v>
      </c>
    </row>
    <row r="111" spans="1:12">
      <c r="A111" s="367">
        <v>14</v>
      </c>
      <c r="B111" s="368" t="s">
        <v>1546</v>
      </c>
      <c r="C111" s="367"/>
      <c r="D111" s="369"/>
      <c r="E111" s="367" t="s">
        <v>360</v>
      </c>
      <c r="F111" s="367">
        <v>1</v>
      </c>
      <c r="G111" s="370"/>
      <c r="H111" s="371">
        <f>$F111*$G111</f>
        <v>0</v>
      </c>
      <c r="I111" s="370"/>
      <c r="J111" s="371">
        <f>$F111*$I111</f>
        <v>0</v>
      </c>
      <c r="K111" s="370">
        <f>$G111+$I111</f>
        <v>0</v>
      </c>
      <c r="L111" s="371">
        <f>$H111+$J111</f>
        <v>0</v>
      </c>
    </row>
    <row r="112" spans="1:12" ht="25.5">
      <c r="B112" s="372">
        <v>1</v>
      </c>
      <c r="C112" s="372" t="s">
        <v>1098</v>
      </c>
      <c r="D112" s="374" t="s">
        <v>1547</v>
      </c>
    </row>
    <row r="113" spans="1:12">
      <c r="A113" s="367">
        <v>15</v>
      </c>
      <c r="B113" s="368" t="s">
        <v>1548</v>
      </c>
      <c r="C113" s="367"/>
      <c r="D113" s="369"/>
      <c r="E113" s="367" t="s">
        <v>360</v>
      </c>
      <c r="F113" s="367">
        <v>1</v>
      </c>
      <c r="G113" s="370"/>
      <c r="H113" s="371">
        <f>$F113*$G113</f>
        <v>0</v>
      </c>
      <c r="I113" s="370"/>
      <c r="J113" s="371">
        <f>$F113*$I113</f>
        <v>0</v>
      </c>
      <c r="K113" s="370">
        <f>$G113+$I113</f>
        <v>0</v>
      </c>
      <c r="L113" s="371">
        <f>$H113+$J113</f>
        <v>0</v>
      </c>
    </row>
    <row r="114" spans="1:12">
      <c r="D114" s="374" t="s">
        <v>1549</v>
      </c>
    </row>
    <row r="115" spans="1:12">
      <c r="D115" s="374" t="s">
        <v>1550</v>
      </c>
    </row>
    <row r="116" spans="1:12">
      <c r="B116" s="372">
        <v>1</v>
      </c>
      <c r="C116" s="372" t="s">
        <v>1098</v>
      </c>
      <c r="D116" s="374" t="s">
        <v>1551</v>
      </c>
    </row>
    <row r="117" spans="1:12">
      <c r="A117" s="367">
        <v>16</v>
      </c>
      <c r="B117" s="368" t="s">
        <v>1552</v>
      </c>
      <c r="C117" s="367"/>
      <c r="D117" s="369"/>
      <c r="E117" s="367" t="s">
        <v>360</v>
      </c>
      <c r="F117" s="367">
        <v>1</v>
      </c>
      <c r="G117" s="370"/>
      <c r="H117" s="371">
        <f>$F117*$G117</f>
        <v>0</v>
      </c>
      <c r="I117" s="370"/>
      <c r="J117" s="371">
        <f>$F117*$I117</f>
        <v>0</v>
      </c>
      <c r="K117" s="370">
        <f>$G117+$I117</f>
        <v>0</v>
      </c>
      <c r="L117" s="371">
        <f>$H117+$J117</f>
        <v>0</v>
      </c>
    </row>
    <row r="118" spans="1:12">
      <c r="B118" s="372">
        <v>1</v>
      </c>
      <c r="C118" s="372" t="s">
        <v>360</v>
      </c>
      <c r="D118" s="374" t="s">
        <v>1552</v>
      </c>
    </row>
    <row r="119" spans="1:12">
      <c r="A119" s="367">
        <v>17</v>
      </c>
      <c r="B119" s="368" t="s">
        <v>1553</v>
      </c>
      <c r="C119" s="367"/>
      <c r="D119" s="369"/>
      <c r="E119" s="367" t="s">
        <v>360</v>
      </c>
      <c r="F119" s="367">
        <v>1</v>
      </c>
      <c r="G119" s="370"/>
      <c r="H119" s="371">
        <f>$F119*$G119</f>
        <v>0</v>
      </c>
      <c r="I119" s="370"/>
      <c r="J119" s="371">
        <f>$F119*$I119</f>
        <v>0</v>
      </c>
      <c r="K119" s="370">
        <f>$G119+$I119</f>
        <v>0</v>
      </c>
      <c r="L119" s="371">
        <f>$H119+$J119</f>
        <v>0</v>
      </c>
    </row>
    <row r="120" spans="1:12">
      <c r="D120" s="374" t="s">
        <v>1549</v>
      </c>
    </row>
    <row r="121" spans="1:12">
      <c r="D121" s="374" t="s">
        <v>1555</v>
      </c>
    </row>
    <row r="122" spans="1:12">
      <c r="D122" s="374" t="s">
        <v>1557</v>
      </c>
    </row>
    <row r="123" spans="1:12">
      <c r="A123" s="367">
        <v>18</v>
      </c>
      <c r="B123" s="368" t="s">
        <v>1558</v>
      </c>
      <c r="C123" s="367"/>
      <c r="D123" s="369"/>
      <c r="E123" s="367" t="s">
        <v>360</v>
      </c>
      <c r="F123" s="367">
        <v>1</v>
      </c>
      <c r="G123" s="370"/>
      <c r="H123" s="371">
        <f>$F123*$G123</f>
        <v>0</v>
      </c>
      <c r="I123" s="370"/>
      <c r="J123" s="371">
        <f>$F123*$I123</f>
        <v>0</v>
      </c>
      <c r="K123" s="370">
        <f>$G123+$I123</f>
        <v>0</v>
      </c>
      <c r="L123" s="371">
        <f>$H123+$J123</f>
        <v>0</v>
      </c>
    </row>
    <row r="124" spans="1:12">
      <c r="D124" s="374" t="s">
        <v>1549</v>
      </c>
    </row>
    <row r="125" spans="1:12" ht="13.5" thickBot="1">
      <c r="D125" s="374" t="s">
        <v>1559</v>
      </c>
    </row>
    <row r="126" spans="1:12" ht="15">
      <c r="A126" s="363"/>
      <c r="B126" s="364" t="s">
        <v>1560</v>
      </c>
      <c r="C126" s="363"/>
      <c r="D126" s="365"/>
      <c r="E126" s="363"/>
      <c r="F126" s="363"/>
      <c r="G126" s="366"/>
      <c r="H126" s="366">
        <f>SUM(H127:H157)</f>
        <v>0</v>
      </c>
      <c r="I126" s="366"/>
      <c r="J126" s="366">
        <f>SUM(J127:J157)</f>
        <v>0</v>
      </c>
      <c r="K126" s="366"/>
      <c r="L126" s="366">
        <f>SUM(L127:L157)</f>
        <v>0</v>
      </c>
    </row>
    <row r="127" spans="1:12">
      <c r="A127" s="367">
        <v>19</v>
      </c>
      <c r="B127" s="368" t="s">
        <v>1561</v>
      </c>
      <c r="C127" s="367"/>
      <c r="D127" s="369"/>
      <c r="E127" s="367" t="s">
        <v>162</v>
      </c>
      <c r="F127" s="367">
        <v>2</v>
      </c>
      <c r="G127" s="370"/>
      <c r="H127" s="371">
        <f>$F127*$G127</f>
        <v>0</v>
      </c>
      <c r="I127" s="370"/>
      <c r="J127" s="371">
        <f>$F127*$I127</f>
        <v>0</v>
      </c>
      <c r="K127" s="370">
        <f>$G127+$I127</f>
        <v>0</v>
      </c>
      <c r="L127" s="371">
        <f>$H127+$J127</f>
        <v>0</v>
      </c>
    </row>
    <row r="128" spans="1:12">
      <c r="A128" s="376"/>
      <c r="B128" s="377"/>
      <c r="C128" s="376"/>
      <c r="D128" s="378" t="s">
        <v>1562</v>
      </c>
      <c r="E128" s="376"/>
      <c r="F128" s="376"/>
      <c r="G128" s="379"/>
      <c r="H128" s="380"/>
      <c r="I128" s="379"/>
      <c r="J128" s="380"/>
      <c r="K128" s="379"/>
      <c r="L128" s="380"/>
    </row>
    <row r="129" spans="1:12">
      <c r="A129" s="367">
        <v>20</v>
      </c>
      <c r="B129" s="368" t="s">
        <v>1564</v>
      </c>
      <c r="C129" s="367"/>
      <c r="D129" s="369"/>
      <c r="E129" s="367" t="s">
        <v>162</v>
      </c>
      <c r="F129" s="367">
        <v>30</v>
      </c>
      <c r="G129" s="370"/>
      <c r="H129" s="371">
        <f>$F129*$G129</f>
        <v>0</v>
      </c>
      <c r="I129" s="370"/>
      <c r="J129" s="371">
        <f>$F129*$I129</f>
        <v>0</v>
      </c>
      <c r="K129" s="370">
        <f>$G129+$I129</f>
        <v>0</v>
      </c>
      <c r="L129" s="371">
        <f>$H129+$J129</f>
        <v>0</v>
      </c>
    </row>
    <row r="130" spans="1:12">
      <c r="A130" s="376"/>
      <c r="B130" s="377"/>
      <c r="C130" s="376"/>
      <c r="D130" s="378" t="s">
        <v>1562</v>
      </c>
      <c r="E130" s="376"/>
      <c r="F130" s="376"/>
      <c r="G130" s="379"/>
      <c r="H130" s="380"/>
      <c r="I130" s="379"/>
      <c r="J130" s="380"/>
      <c r="K130" s="379"/>
      <c r="L130" s="380"/>
    </row>
    <row r="131" spans="1:12">
      <c r="A131" s="367">
        <v>21</v>
      </c>
      <c r="B131" s="368" t="s">
        <v>1757</v>
      </c>
      <c r="C131" s="367"/>
      <c r="D131" s="369"/>
      <c r="E131" s="367" t="s">
        <v>162</v>
      </c>
      <c r="F131" s="367">
        <v>20</v>
      </c>
      <c r="G131" s="370"/>
      <c r="H131" s="371">
        <f>$F131*$G131</f>
        <v>0</v>
      </c>
      <c r="I131" s="370"/>
      <c r="J131" s="371">
        <f>$F131*$I131</f>
        <v>0</v>
      </c>
      <c r="K131" s="370">
        <f>$G131+$I131</f>
        <v>0</v>
      </c>
      <c r="L131" s="371">
        <f>$H131+$J131</f>
        <v>0</v>
      </c>
    </row>
    <row r="132" spans="1:12">
      <c r="A132" s="376"/>
      <c r="B132" s="377"/>
      <c r="C132" s="376"/>
      <c r="D132" s="378" t="s">
        <v>1562</v>
      </c>
      <c r="E132" s="376"/>
      <c r="F132" s="376"/>
      <c r="G132" s="379"/>
      <c r="H132" s="380"/>
      <c r="I132" s="379"/>
      <c r="J132" s="380"/>
      <c r="K132" s="379"/>
      <c r="L132" s="380"/>
    </row>
    <row r="133" spans="1:12">
      <c r="A133" s="367">
        <v>22</v>
      </c>
      <c r="B133" s="368" t="s">
        <v>1565</v>
      </c>
      <c r="C133" s="367"/>
      <c r="D133" s="369"/>
      <c r="E133" s="367" t="s">
        <v>162</v>
      </c>
      <c r="F133" s="367">
        <v>175</v>
      </c>
      <c r="G133" s="370"/>
      <c r="H133" s="371">
        <f>$F133*$G133</f>
        <v>0</v>
      </c>
      <c r="I133" s="370"/>
      <c r="J133" s="371">
        <f>$F133*$I133</f>
        <v>0</v>
      </c>
      <c r="K133" s="370">
        <f>$G133+$I133</f>
        <v>0</v>
      </c>
      <c r="L133" s="371">
        <f>$H133+$J133</f>
        <v>0</v>
      </c>
    </row>
    <row r="134" spans="1:12">
      <c r="A134" s="376"/>
      <c r="B134" s="377"/>
      <c r="C134" s="376"/>
      <c r="D134" s="378" t="s">
        <v>1562</v>
      </c>
      <c r="E134" s="376"/>
      <c r="F134" s="376"/>
      <c r="G134" s="379"/>
      <c r="H134" s="380"/>
      <c r="I134" s="379"/>
      <c r="J134" s="380"/>
      <c r="K134" s="379"/>
      <c r="L134" s="380"/>
    </row>
    <row r="135" spans="1:12">
      <c r="A135" s="367">
        <v>23</v>
      </c>
      <c r="B135" s="368" t="s">
        <v>1913</v>
      </c>
      <c r="C135" s="367"/>
      <c r="D135" s="369"/>
      <c r="E135" s="367" t="s">
        <v>162</v>
      </c>
      <c r="F135" s="367">
        <v>20</v>
      </c>
      <c r="G135" s="370"/>
      <c r="H135" s="371">
        <f>$F135*$G135</f>
        <v>0</v>
      </c>
      <c r="I135" s="370"/>
      <c r="J135" s="371">
        <f>$F135*$I135</f>
        <v>0</v>
      </c>
      <c r="K135" s="370">
        <f>$G135+$I135</f>
        <v>0</v>
      </c>
      <c r="L135" s="371">
        <f>$H135+$J135</f>
        <v>0</v>
      </c>
    </row>
    <row r="136" spans="1:12">
      <c r="A136" s="376"/>
      <c r="B136" s="377"/>
      <c r="C136" s="376"/>
      <c r="D136" s="378" t="s">
        <v>1562</v>
      </c>
      <c r="E136" s="376"/>
      <c r="F136" s="376"/>
      <c r="G136" s="379"/>
      <c r="H136" s="380"/>
      <c r="I136" s="379"/>
      <c r="J136" s="380"/>
      <c r="K136" s="379"/>
      <c r="L136" s="380"/>
    </row>
    <row r="137" spans="1:12">
      <c r="A137" s="367">
        <v>24</v>
      </c>
      <c r="B137" s="368" t="s">
        <v>1568</v>
      </c>
      <c r="C137" s="367"/>
      <c r="D137" s="369"/>
      <c r="E137" s="367" t="s">
        <v>162</v>
      </c>
      <c r="F137" s="367">
        <v>61</v>
      </c>
      <c r="G137" s="370"/>
      <c r="H137" s="371">
        <f>$F137*$G137</f>
        <v>0</v>
      </c>
      <c r="I137" s="370"/>
      <c r="J137" s="371">
        <f>$F137*$I137</f>
        <v>0</v>
      </c>
      <c r="K137" s="370">
        <f>$G137+$I137</f>
        <v>0</v>
      </c>
      <c r="L137" s="371">
        <f>$H137+$J137</f>
        <v>0</v>
      </c>
    </row>
    <row r="138" spans="1:12">
      <c r="A138" s="376"/>
      <c r="B138" s="377"/>
      <c r="C138" s="376"/>
      <c r="D138" s="378" t="s">
        <v>1562</v>
      </c>
      <c r="E138" s="376"/>
      <c r="F138" s="376"/>
      <c r="G138" s="379"/>
      <c r="H138" s="380"/>
      <c r="I138" s="379"/>
      <c r="J138" s="380"/>
      <c r="K138" s="379"/>
      <c r="L138" s="380"/>
    </row>
    <row r="139" spans="1:12">
      <c r="A139" s="367">
        <v>25</v>
      </c>
      <c r="B139" s="368" t="s">
        <v>1569</v>
      </c>
      <c r="C139" s="367"/>
      <c r="D139" s="369"/>
      <c r="E139" s="367" t="s">
        <v>162</v>
      </c>
      <c r="F139" s="367">
        <v>200</v>
      </c>
      <c r="G139" s="370"/>
      <c r="H139" s="371">
        <f>$F139*$G139</f>
        <v>0</v>
      </c>
      <c r="I139" s="370"/>
      <c r="J139" s="371">
        <f>$F139*$I139</f>
        <v>0</v>
      </c>
      <c r="K139" s="370">
        <f>$G139+$I139</f>
        <v>0</v>
      </c>
      <c r="L139" s="371">
        <f>$H139+$J139</f>
        <v>0</v>
      </c>
    </row>
    <row r="140" spans="1:12">
      <c r="A140" s="376"/>
      <c r="B140" s="377"/>
      <c r="C140" s="376"/>
      <c r="D140" s="378" t="s">
        <v>1562</v>
      </c>
      <c r="E140" s="376"/>
      <c r="F140" s="376"/>
      <c r="G140" s="379"/>
      <c r="H140" s="380"/>
      <c r="I140" s="379"/>
      <c r="J140" s="380"/>
      <c r="K140" s="379"/>
      <c r="L140" s="380"/>
    </row>
    <row r="141" spans="1:12">
      <c r="A141" s="367">
        <v>26</v>
      </c>
      <c r="B141" s="368" t="s">
        <v>1914</v>
      </c>
      <c r="C141" s="367"/>
      <c r="D141" s="369"/>
      <c r="E141" s="367" t="s">
        <v>162</v>
      </c>
      <c r="F141" s="367">
        <v>15</v>
      </c>
      <c r="G141" s="370"/>
      <c r="H141" s="371">
        <f>$F141*$G141</f>
        <v>0</v>
      </c>
      <c r="I141" s="370"/>
      <c r="J141" s="371">
        <f>$F141*$I141</f>
        <v>0</v>
      </c>
      <c r="K141" s="370">
        <f>$G141+$I141</f>
        <v>0</v>
      </c>
      <c r="L141" s="371">
        <f>$H141+$J141</f>
        <v>0</v>
      </c>
    </row>
    <row r="142" spans="1:12">
      <c r="A142" s="376"/>
      <c r="B142" s="377"/>
      <c r="C142" s="376"/>
      <c r="D142" s="378" t="s">
        <v>1562</v>
      </c>
      <c r="E142" s="376"/>
      <c r="F142" s="376"/>
      <c r="G142" s="379"/>
      <c r="H142" s="380"/>
      <c r="I142" s="379"/>
      <c r="J142" s="380"/>
      <c r="K142" s="379"/>
      <c r="L142" s="380"/>
    </row>
    <row r="143" spans="1:12">
      <c r="A143" s="367">
        <v>27</v>
      </c>
      <c r="B143" s="368" t="s">
        <v>1571</v>
      </c>
      <c r="C143" s="367"/>
      <c r="D143" s="369"/>
      <c r="E143" s="367" t="s">
        <v>162</v>
      </c>
      <c r="F143" s="367">
        <v>20</v>
      </c>
      <c r="G143" s="370"/>
      <c r="H143" s="371">
        <f>$F143*$G143</f>
        <v>0</v>
      </c>
      <c r="I143" s="370"/>
      <c r="J143" s="371">
        <f>$F143*$I143</f>
        <v>0</v>
      </c>
      <c r="K143" s="370">
        <f>$G143+$I143</f>
        <v>0</v>
      </c>
      <c r="L143" s="371">
        <f>$H143+$J143</f>
        <v>0</v>
      </c>
    </row>
    <row r="144" spans="1:12">
      <c r="A144" s="376"/>
      <c r="B144" s="377"/>
      <c r="C144" s="376"/>
      <c r="D144" s="378" t="s">
        <v>1562</v>
      </c>
      <c r="E144" s="376"/>
      <c r="F144" s="376"/>
      <c r="G144" s="379"/>
      <c r="H144" s="380"/>
      <c r="I144" s="379"/>
      <c r="J144" s="380"/>
      <c r="K144" s="379"/>
      <c r="L144" s="380"/>
    </row>
    <row r="145" spans="1:12">
      <c r="A145" s="367">
        <v>28</v>
      </c>
      <c r="B145" s="368" t="s">
        <v>1577</v>
      </c>
      <c r="C145" s="367"/>
      <c r="D145" s="369"/>
      <c r="E145" s="367" t="s">
        <v>162</v>
      </c>
      <c r="F145" s="367">
        <v>73</v>
      </c>
      <c r="G145" s="370"/>
      <c r="H145" s="371">
        <f>$F145*$G145</f>
        <v>0</v>
      </c>
      <c r="I145" s="370"/>
      <c r="J145" s="371">
        <f>$F145*$I145</f>
        <v>0</v>
      </c>
      <c r="K145" s="370">
        <f>$G145+$I145</f>
        <v>0</v>
      </c>
      <c r="L145" s="371">
        <f>$H145+$J145</f>
        <v>0</v>
      </c>
    </row>
    <row r="146" spans="1:12">
      <c r="A146" s="376"/>
      <c r="B146" s="377"/>
      <c r="C146" s="376"/>
      <c r="D146" s="378" t="s">
        <v>1562</v>
      </c>
      <c r="E146" s="376"/>
      <c r="F146" s="376"/>
      <c r="G146" s="379"/>
      <c r="H146" s="380"/>
      <c r="I146" s="379"/>
      <c r="J146" s="380"/>
      <c r="K146" s="379"/>
      <c r="L146" s="380"/>
    </row>
    <row r="147" spans="1:12">
      <c r="A147" s="367">
        <v>29</v>
      </c>
      <c r="B147" s="368" t="s">
        <v>1578</v>
      </c>
      <c r="C147" s="367"/>
      <c r="D147" s="369"/>
      <c r="E147" s="367" t="s">
        <v>360</v>
      </c>
      <c r="F147" s="367">
        <v>1</v>
      </c>
      <c r="G147" s="370"/>
      <c r="H147" s="371">
        <f>$F147*$G147</f>
        <v>0</v>
      </c>
      <c r="I147" s="370"/>
      <c r="J147" s="371">
        <f>$F147*$I147</f>
        <v>0</v>
      </c>
      <c r="K147" s="370">
        <f>$G147+$I147</f>
        <v>0</v>
      </c>
      <c r="L147" s="371">
        <f>$H147+$J147</f>
        <v>0</v>
      </c>
    </row>
    <row r="148" spans="1:12" ht="25.5">
      <c r="B148" s="373"/>
      <c r="D148" s="374" t="s">
        <v>1579</v>
      </c>
      <c r="H148" s="375"/>
      <c r="J148" s="375"/>
      <c r="L148" s="375"/>
    </row>
    <row r="149" spans="1:12">
      <c r="B149" s="372">
        <v>1</v>
      </c>
      <c r="C149" s="372" t="s">
        <v>360</v>
      </c>
      <c r="D149" s="374" t="s">
        <v>1580</v>
      </c>
    </row>
    <row r="150" spans="1:12">
      <c r="B150" s="372">
        <v>1</v>
      </c>
      <c r="C150" s="372" t="s">
        <v>360</v>
      </c>
      <c r="D150" s="374" t="s">
        <v>1581</v>
      </c>
    </row>
    <row r="151" spans="1:12">
      <c r="A151" s="367">
        <v>30</v>
      </c>
      <c r="B151" s="368" t="s">
        <v>1553</v>
      </c>
      <c r="C151" s="367"/>
      <c r="D151" s="369"/>
      <c r="E151" s="367" t="s">
        <v>360</v>
      </c>
      <c r="F151" s="367">
        <v>1</v>
      </c>
      <c r="G151" s="370"/>
      <c r="H151" s="371">
        <f>$F151*$G151</f>
        <v>0</v>
      </c>
      <c r="I151" s="370"/>
      <c r="J151" s="371">
        <f>$F151*$I151</f>
        <v>0</v>
      </c>
      <c r="K151" s="370">
        <f>$G151+$I151</f>
        <v>0</v>
      </c>
      <c r="L151" s="371">
        <f>$H151+$J151</f>
        <v>0</v>
      </c>
    </row>
    <row r="152" spans="1:12">
      <c r="D152" s="374" t="s">
        <v>1549</v>
      </c>
    </row>
    <row r="153" spans="1:12">
      <c r="D153" s="374" t="s">
        <v>1555</v>
      </c>
    </row>
    <row r="154" spans="1:12">
      <c r="D154" s="374" t="s">
        <v>1557</v>
      </c>
    </row>
    <row r="155" spans="1:12">
      <c r="A155" s="367">
        <v>31</v>
      </c>
      <c r="B155" s="368" t="s">
        <v>1582</v>
      </c>
      <c r="C155" s="367"/>
      <c r="D155" s="369"/>
      <c r="E155" s="367" t="s">
        <v>360</v>
      </c>
      <c r="F155" s="367">
        <v>1</v>
      </c>
      <c r="G155" s="370"/>
      <c r="H155" s="371">
        <f>$F155*$G155</f>
        <v>0</v>
      </c>
      <c r="I155" s="370"/>
      <c r="J155" s="371">
        <f>$F155*$I155</f>
        <v>0</v>
      </c>
      <c r="K155" s="370">
        <f>$G155+$I155</f>
        <v>0</v>
      </c>
      <c r="L155" s="371">
        <f>$H155+$J155</f>
        <v>0</v>
      </c>
    </row>
    <row r="156" spans="1:12">
      <c r="D156" s="374" t="s">
        <v>1549</v>
      </c>
    </row>
    <row r="157" spans="1:12" ht="13.5" thickBot="1">
      <c r="D157" s="374" t="s">
        <v>1559</v>
      </c>
    </row>
    <row r="158" spans="1:12" ht="15">
      <c r="A158" s="363"/>
      <c r="B158" s="364" t="s">
        <v>1583</v>
      </c>
      <c r="C158" s="363"/>
      <c r="D158" s="365"/>
      <c r="E158" s="363"/>
      <c r="F158" s="363"/>
      <c r="G158" s="366"/>
      <c r="H158" s="366">
        <f>SUM(H159:H177)</f>
        <v>0</v>
      </c>
      <c r="I158" s="366"/>
      <c r="J158" s="366">
        <f>SUM(J159:J177)</f>
        <v>0</v>
      </c>
      <c r="K158" s="366"/>
      <c r="L158" s="366">
        <f>SUM(L159:L177)</f>
        <v>0</v>
      </c>
    </row>
    <row r="159" spans="1:12">
      <c r="A159" s="367">
        <v>32</v>
      </c>
      <c r="B159" s="368" t="s">
        <v>1940</v>
      </c>
      <c r="C159" s="367"/>
      <c r="D159" s="369"/>
      <c r="E159" s="367" t="s">
        <v>360</v>
      </c>
      <c r="F159" s="367">
        <v>1</v>
      </c>
      <c r="G159" s="370"/>
      <c r="H159" s="371">
        <f>$F159*$G159</f>
        <v>0</v>
      </c>
      <c r="I159" s="370"/>
      <c r="J159" s="371">
        <f>$F159*$I159</f>
        <v>0</v>
      </c>
      <c r="K159" s="370">
        <f>$G159+$I159</f>
        <v>0</v>
      </c>
      <c r="L159" s="371">
        <f>$H159+$J159</f>
        <v>0</v>
      </c>
    </row>
    <row r="160" spans="1:12">
      <c r="A160" s="376"/>
      <c r="B160" s="377"/>
      <c r="C160" s="376"/>
      <c r="D160" s="378" t="s">
        <v>1539</v>
      </c>
      <c r="E160" s="376"/>
      <c r="F160" s="376"/>
      <c r="G160" s="379"/>
      <c r="H160" s="380"/>
      <c r="I160" s="379"/>
      <c r="J160" s="380"/>
      <c r="K160" s="379"/>
      <c r="L160" s="380"/>
    </row>
    <row r="161" spans="1:12">
      <c r="A161" s="367">
        <v>33</v>
      </c>
      <c r="B161" s="368" t="s">
        <v>1941</v>
      </c>
      <c r="C161" s="367"/>
      <c r="D161" s="369"/>
      <c r="E161" s="367" t="s">
        <v>360</v>
      </c>
      <c r="F161" s="367">
        <v>1</v>
      </c>
      <c r="G161" s="370"/>
      <c r="H161" s="371">
        <f>$F161*$G161</f>
        <v>0</v>
      </c>
      <c r="I161" s="370"/>
      <c r="J161" s="371">
        <f>$F161*$I161</f>
        <v>0</v>
      </c>
      <c r="K161" s="370">
        <f>$G161+$I161</f>
        <v>0</v>
      </c>
      <c r="L161" s="371">
        <f>$H161+$J161</f>
        <v>0</v>
      </c>
    </row>
    <row r="162" spans="1:12">
      <c r="A162" s="376"/>
      <c r="B162" s="377"/>
      <c r="C162" s="376"/>
      <c r="D162" s="378" t="s">
        <v>1539</v>
      </c>
      <c r="E162" s="376"/>
      <c r="F162" s="376"/>
      <c r="G162" s="379"/>
      <c r="H162" s="380"/>
      <c r="I162" s="379"/>
      <c r="J162" s="380"/>
      <c r="K162" s="379"/>
      <c r="L162" s="380"/>
    </row>
    <row r="163" spans="1:12">
      <c r="A163" s="367">
        <v>34</v>
      </c>
      <c r="B163" s="368" t="s">
        <v>1942</v>
      </c>
      <c r="C163" s="367"/>
      <c r="D163" s="369"/>
      <c r="E163" s="367" t="s">
        <v>360</v>
      </c>
      <c r="F163" s="367">
        <v>1</v>
      </c>
      <c r="G163" s="370"/>
      <c r="H163" s="371">
        <f>$F163*$G163</f>
        <v>0</v>
      </c>
      <c r="I163" s="370"/>
      <c r="J163" s="371">
        <f>$F163*$I163</f>
        <v>0</v>
      </c>
      <c r="K163" s="370">
        <f>$G163+$I163</f>
        <v>0</v>
      </c>
      <c r="L163" s="371">
        <f>$H163+$J163</f>
        <v>0</v>
      </c>
    </row>
    <row r="164" spans="1:12" ht="25.5">
      <c r="B164" s="373"/>
      <c r="D164" s="374" t="s">
        <v>1588</v>
      </c>
      <c r="H164" s="375"/>
      <c r="J164" s="375"/>
      <c r="L164" s="375"/>
    </row>
    <row r="165" spans="1:12">
      <c r="B165" s="372">
        <v>1</v>
      </c>
      <c r="C165" s="372" t="s">
        <v>1098</v>
      </c>
      <c r="D165" s="374" t="s">
        <v>1943</v>
      </c>
    </row>
    <row r="166" spans="1:12">
      <c r="A166" s="367">
        <v>35</v>
      </c>
      <c r="B166" s="368" t="s">
        <v>1944</v>
      </c>
      <c r="C166" s="367"/>
      <c r="D166" s="369"/>
      <c r="E166" s="367" t="s">
        <v>360</v>
      </c>
      <c r="F166" s="367">
        <v>1</v>
      </c>
      <c r="G166" s="370"/>
      <c r="H166" s="371">
        <f>$F166*$G166</f>
        <v>0</v>
      </c>
      <c r="I166" s="370"/>
      <c r="J166" s="371">
        <f>$F166*$I166</f>
        <v>0</v>
      </c>
      <c r="K166" s="370">
        <f>$G166+$I166</f>
        <v>0</v>
      </c>
      <c r="L166" s="371">
        <f>$H166+$J166</f>
        <v>0</v>
      </c>
    </row>
    <row r="167" spans="1:12" ht="25.5">
      <c r="B167" s="373"/>
      <c r="D167" s="374" t="s">
        <v>1588</v>
      </c>
      <c r="H167" s="375"/>
      <c r="J167" s="375"/>
      <c r="L167" s="375"/>
    </row>
    <row r="168" spans="1:12">
      <c r="B168" s="372">
        <v>1</v>
      </c>
      <c r="C168" s="372" t="s">
        <v>1098</v>
      </c>
      <c r="D168" s="374" t="s">
        <v>1945</v>
      </c>
    </row>
    <row r="169" spans="1:12">
      <c r="A169" s="367">
        <v>36</v>
      </c>
      <c r="B169" s="368" t="s">
        <v>1946</v>
      </c>
      <c r="C169" s="367"/>
      <c r="D169" s="369"/>
      <c r="E169" s="367" t="s">
        <v>360</v>
      </c>
      <c r="F169" s="367">
        <v>1</v>
      </c>
      <c r="G169" s="370"/>
      <c r="H169" s="371">
        <f>$F169*$G169</f>
        <v>0</v>
      </c>
      <c r="I169" s="370"/>
      <c r="J169" s="371">
        <f>$F169*$I169</f>
        <v>0</v>
      </c>
      <c r="K169" s="370">
        <f>$G169+$I169</f>
        <v>0</v>
      </c>
      <c r="L169" s="371">
        <f>$H169+$J169</f>
        <v>0</v>
      </c>
    </row>
    <row r="170" spans="1:12" ht="25.5">
      <c r="B170" s="373"/>
      <c r="D170" s="374" t="s">
        <v>1588</v>
      </c>
      <c r="H170" s="375"/>
      <c r="J170" s="375"/>
      <c r="L170" s="375"/>
    </row>
    <row r="171" spans="1:12">
      <c r="B171" s="372">
        <v>1</v>
      </c>
      <c r="C171" s="372" t="s">
        <v>1098</v>
      </c>
      <c r="D171" s="374" t="s">
        <v>1947</v>
      </c>
    </row>
    <row r="172" spans="1:12">
      <c r="A172" s="367">
        <v>37</v>
      </c>
      <c r="B172" s="368" t="s">
        <v>1948</v>
      </c>
      <c r="C172" s="367"/>
      <c r="D172" s="369"/>
      <c r="E172" s="367" t="s">
        <v>360</v>
      </c>
      <c r="F172" s="367">
        <v>1</v>
      </c>
      <c r="G172" s="370"/>
      <c r="H172" s="371">
        <f>$F172*$G172</f>
        <v>0</v>
      </c>
      <c r="I172" s="370"/>
      <c r="J172" s="371">
        <f>$F172*$I172</f>
        <v>0</v>
      </c>
      <c r="K172" s="370">
        <f>$G172+$I172</f>
        <v>0</v>
      </c>
      <c r="L172" s="371">
        <f>$H172+$J172</f>
        <v>0</v>
      </c>
    </row>
    <row r="173" spans="1:12" ht="25.5">
      <c r="B173" s="373"/>
      <c r="D173" s="374" t="s">
        <v>1588</v>
      </c>
      <c r="H173" s="375"/>
      <c r="J173" s="375"/>
      <c r="L173" s="375"/>
    </row>
    <row r="174" spans="1:12">
      <c r="B174" s="372">
        <v>1</v>
      </c>
      <c r="C174" s="372" t="s">
        <v>1098</v>
      </c>
      <c r="D174" s="374" t="s">
        <v>1949</v>
      </c>
    </row>
    <row r="175" spans="1:12">
      <c r="A175" s="367">
        <v>38</v>
      </c>
      <c r="B175" s="368" t="s">
        <v>1599</v>
      </c>
      <c r="C175" s="367"/>
      <c r="D175" s="369"/>
      <c r="E175" s="367" t="s">
        <v>360</v>
      </c>
      <c r="F175" s="367">
        <v>1</v>
      </c>
      <c r="G175" s="370"/>
      <c r="H175" s="371">
        <f>$F175*$G175</f>
        <v>0</v>
      </c>
      <c r="I175" s="370"/>
      <c r="J175" s="371">
        <f>$F175*$I175</f>
        <v>0</v>
      </c>
      <c r="K175" s="370">
        <f>$G175+$I175</f>
        <v>0</v>
      </c>
      <c r="L175" s="371">
        <f>$H175+$J175</f>
        <v>0</v>
      </c>
    </row>
    <row r="176" spans="1:12">
      <c r="D176" s="374" t="s">
        <v>1549</v>
      </c>
    </row>
    <row r="177" spans="1:12" ht="13.5" thickBot="1">
      <c r="D177" s="374" t="s">
        <v>1600</v>
      </c>
    </row>
    <row r="178" spans="1:12" ht="15">
      <c r="A178" s="363"/>
      <c r="B178" s="364" t="s">
        <v>1601</v>
      </c>
      <c r="C178" s="363"/>
      <c r="D178" s="365"/>
      <c r="E178" s="363"/>
      <c r="F178" s="363"/>
      <c r="G178" s="366"/>
      <c r="H178" s="366">
        <f>SUM(H179:H208)</f>
        <v>0</v>
      </c>
      <c r="I178" s="366"/>
      <c r="J178" s="366">
        <f>SUM(J179:J208)</f>
        <v>0</v>
      </c>
      <c r="K178" s="366"/>
      <c r="L178" s="366">
        <f>SUM(L179:L208)</f>
        <v>0</v>
      </c>
    </row>
    <row r="179" spans="1:12">
      <c r="A179" s="367">
        <v>39</v>
      </c>
      <c r="B179" s="368" t="s">
        <v>1605</v>
      </c>
      <c r="C179" s="367"/>
      <c r="D179" s="369"/>
      <c r="E179" s="367" t="s">
        <v>360</v>
      </c>
      <c r="F179" s="367">
        <v>1</v>
      </c>
      <c r="G179" s="370"/>
      <c r="H179" s="371">
        <f>$F179*$G179</f>
        <v>0</v>
      </c>
      <c r="I179" s="370"/>
      <c r="J179" s="371">
        <f>$F179*$I179</f>
        <v>0</v>
      </c>
      <c r="K179" s="370">
        <f>$G179+$I179</f>
        <v>0</v>
      </c>
      <c r="L179" s="371">
        <f>$H179+$J179</f>
        <v>0</v>
      </c>
    </row>
    <row r="180" spans="1:12">
      <c r="D180" s="374" t="s">
        <v>1549</v>
      </c>
    </row>
    <row r="181" spans="1:12">
      <c r="B181" s="372">
        <v>1</v>
      </c>
      <c r="C181" s="372" t="s">
        <v>360</v>
      </c>
      <c r="D181" s="374" t="s">
        <v>1606</v>
      </c>
    </row>
    <row r="182" spans="1:12">
      <c r="A182" s="367">
        <v>40</v>
      </c>
      <c r="B182" s="368" t="s">
        <v>1925</v>
      </c>
      <c r="C182" s="367"/>
      <c r="D182" s="369"/>
      <c r="E182" s="367" t="s">
        <v>360</v>
      </c>
      <c r="F182" s="367">
        <v>1</v>
      </c>
      <c r="G182" s="370"/>
      <c r="H182" s="371">
        <f>$F182*$G182</f>
        <v>0</v>
      </c>
      <c r="I182" s="370"/>
      <c r="J182" s="371">
        <f>$F182*$I182</f>
        <v>0</v>
      </c>
      <c r="K182" s="370">
        <f>$G182+$I182</f>
        <v>0</v>
      </c>
      <c r="L182" s="371">
        <f>$H182+$J182</f>
        <v>0</v>
      </c>
    </row>
    <row r="183" spans="1:12">
      <c r="B183" s="372">
        <v>1</v>
      </c>
      <c r="C183" s="372" t="s">
        <v>1098</v>
      </c>
      <c r="D183" s="374" t="s">
        <v>1926</v>
      </c>
    </row>
    <row r="184" spans="1:12">
      <c r="A184" s="367">
        <v>41</v>
      </c>
      <c r="B184" s="368" t="s">
        <v>1611</v>
      </c>
      <c r="C184" s="367"/>
      <c r="D184" s="369"/>
      <c r="E184" s="367" t="s">
        <v>360</v>
      </c>
      <c r="F184" s="367">
        <v>1</v>
      </c>
      <c r="G184" s="370"/>
      <c r="H184" s="371">
        <f>$F184*$G184</f>
        <v>0</v>
      </c>
      <c r="I184" s="370"/>
      <c r="J184" s="371">
        <f>$F184*$I184</f>
        <v>0</v>
      </c>
      <c r="K184" s="370">
        <f>$G184+$I184</f>
        <v>0</v>
      </c>
      <c r="L184" s="371">
        <f>$H184+$J184</f>
        <v>0</v>
      </c>
    </row>
    <row r="185" spans="1:12" ht="25.5">
      <c r="B185" s="372">
        <v>1</v>
      </c>
      <c r="C185" s="372" t="s">
        <v>1098</v>
      </c>
      <c r="D185" s="374" t="s">
        <v>1612</v>
      </c>
    </row>
    <row r="186" spans="1:12">
      <c r="B186" s="372">
        <v>1</v>
      </c>
      <c r="C186" s="372" t="s">
        <v>1098</v>
      </c>
      <c r="D186" s="374" t="s">
        <v>1613</v>
      </c>
    </row>
    <row r="187" spans="1:12" ht="25.5">
      <c r="B187" s="372">
        <v>1</v>
      </c>
      <c r="C187" s="372" t="s">
        <v>1098</v>
      </c>
      <c r="D187" s="374" t="s">
        <v>1614</v>
      </c>
    </row>
    <row r="188" spans="1:12" ht="25.5">
      <c r="B188" s="372">
        <v>1</v>
      </c>
      <c r="C188" s="372" t="s">
        <v>1098</v>
      </c>
      <c r="D188" s="374" t="s">
        <v>1615</v>
      </c>
    </row>
    <row r="189" spans="1:12" ht="25.5">
      <c r="B189" s="372">
        <v>1</v>
      </c>
      <c r="C189" s="372" t="s">
        <v>1098</v>
      </c>
      <c r="D189" s="374" t="s">
        <v>1616</v>
      </c>
    </row>
    <row r="190" spans="1:12">
      <c r="B190" s="372">
        <v>2</v>
      </c>
      <c r="C190" s="372" t="s">
        <v>1098</v>
      </c>
      <c r="D190" s="374" t="s">
        <v>1617</v>
      </c>
    </row>
    <row r="191" spans="1:12">
      <c r="B191" s="372">
        <v>1</v>
      </c>
      <c r="C191" s="372" t="s">
        <v>1098</v>
      </c>
      <c r="D191" s="374" t="s">
        <v>1618</v>
      </c>
    </row>
    <row r="192" spans="1:12">
      <c r="B192" s="372">
        <v>1</v>
      </c>
      <c r="C192" s="372" t="s">
        <v>1098</v>
      </c>
      <c r="D192" s="374" t="s">
        <v>1813</v>
      </c>
    </row>
    <row r="193" spans="1:12">
      <c r="B193" s="372">
        <v>1</v>
      </c>
      <c r="C193" s="372" t="s">
        <v>1098</v>
      </c>
      <c r="D193" s="374" t="s">
        <v>1619</v>
      </c>
    </row>
    <row r="194" spans="1:12">
      <c r="B194" s="372">
        <v>1</v>
      </c>
      <c r="C194" s="372" t="s">
        <v>1098</v>
      </c>
      <c r="D194" s="374" t="s">
        <v>1620</v>
      </c>
    </row>
    <row r="195" spans="1:12" ht="25.5">
      <c r="B195" s="372">
        <v>1</v>
      </c>
      <c r="C195" s="372" t="s">
        <v>1098</v>
      </c>
      <c r="D195" s="374" t="s">
        <v>1815</v>
      </c>
    </row>
    <row r="196" spans="1:12">
      <c r="B196" s="372">
        <v>1</v>
      </c>
      <c r="C196" s="372" t="s">
        <v>1098</v>
      </c>
      <c r="D196" s="374" t="s">
        <v>1927</v>
      </c>
    </row>
    <row r="197" spans="1:12">
      <c r="B197" s="372">
        <v>1</v>
      </c>
      <c r="C197" s="372" t="s">
        <v>1098</v>
      </c>
      <c r="D197" s="374" t="s">
        <v>1816</v>
      </c>
    </row>
    <row r="198" spans="1:12">
      <c r="A198" s="367">
        <v>42</v>
      </c>
      <c r="B198" s="368" t="s">
        <v>1638</v>
      </c>
      <c r="C198" s="367"/>
      <c r="D198" s="369"/>
      <c r="E198" s="367" t="s">
        <v>360</v>
      </c>
      <c r="F198" s="367">
        <v>1</v>
      </c>
      <c r="G198" s="370"/>
      <c r="H198" s="371">
        <f>$F198*$G198</f>
        <v>0</v>
      </c>
      <c r="I198" s="370"/>
      <c r="J198" s="371">
        <f>$F198*$I198</f>
        <v>0</v>
      </c>
      <c r="K198" s="370">
        <f>$G198+$I198</f>
        <v>0</v>
      </c>
      <c r="L198" s="371">
        <f>$H198+$J198</f>
        <v>0</v>
      </c>
    </row>
    <row r="199" spans="1:12">
      <c r="B199" s="372">
        <v>1</v>
      </c>
      <c r="C199" s="372" t="s">
        <v>1098</v>
      </c>
      <c r="D199" s="374" t="s">
        <v>1639</v>
      </c>
    </row>
    <row r="200" spans="1:12">
      <c r="B200" s="372">
        <v>1</v>
      </c>
      <c r="C200" s="372" t="s">
        <v>1098</v>
      </c>
      <c r="D200" s="374" t="s">
        <v>1640</v>
      </c>
    </row>
    <row r="201" spans="1:12">
      <c r="B201" s="372">
        <v>1</v>
      </c>
      <c r="C201" s="372" t="s">
        <v>1098</v>
      </c>
      <c r="D201" s="374" t="s">
        <v>1641</v>
      </c>
    </row>
    <row r="202" spans="1:12">
      <c r="A202" s="367">
        <v>43</v>
      </c>
      <c r="B202" s="368" t="s">
        <v>1642</v>
      </c>
      <c r="C202" s="367"/>
      <c r="D202" s="369"/>
      <c r="E202" s="367" t="s">
        <v>360</v>
      </c>
      <c r="F202" s="367">
        <v>1</v>
      </c>
      <c r="G202" s="370"/>
      <c r="H202" s="371">
        <f>$F202*$G202</f>
        <v>0</v>
      </c>
      <c r="I202" s="370"/>
      <c r="J202" s="371">
        <f>$F202*$I202</f>
        <v>0</v>
      </c>
      <c r="K202" s="370">
        <f>$G202+$I202</f>
        <v>0</v>
      </c>
      <c r="L202" s="371">
        <f>$H202+$J202</f>
        <v>0</v>
      </c>
    </row>
    <row r="203" spans="1:12">
      <c r="B203" s="372">
        <v>1</v>
      </c>
      <c r="C203" s="372" t="s">
        <v>1098</v>
      </c>
      <c r="D203" s="374" t="s">
        <v>1643</v>
      </c>
    </row>
    <row r="204" spans="1:12">
      <c r="A204" s="367">
        <v>44</v>
      </c>
      <c r="B204" s="368" t="s">
        <v>1644</v>
      </c>
      <c r="C204" s="367"/>
      <c r="D204" s="369"/>
      <c r="E204" s="367" t="s">
        <v>360</v>
      </c>
      <c r="F204" s="367">
        <v>1</v>
      </c>
      <c r="G204" s="370"/>
      <c r="H204" s="371">
        <f>$F204*$G204</f>
        <v>0</v>
      </c>
      <c r="I204" s="370"/>
      <c r="J204" s="371">
        <f>$F204*$I204</f>
        <v>0</v>
      </c>
      <c r="K204" s="370">
        <f>$G204+$I204</f>
        <v>0</v>
      </c>
      <c r="L204" s="371">
        <f>$H204+$J204</f>
        <v>0</v>
      </c>
    </row>
    <row r="205" spans="1:12">
      <c r="B205" s="372">
        <v>1</v>
      </c>
      <c r="C205" s="372" t="s">
        <v>1098</v>
      </c>
      <c r="D205" s="374" t="s">
        <v>1645</v>
      </c>
    </row>
    <row r="206" spans="1:12">
      <c r="A206" s="367">
        <v>45</v>
      </c>
      <c r="B206" s="368" t="s">
        <v>1646</v>
      </c>
      <c r="C206" s="367"/>
      <c r="D206" s="369"/>
      <c r="E206" s="367" t="s">
        <v>360</v>
      </c>
      <c r="F206" s="367">
        <v>1</v>
      </c>
      <c r="G206" s="370"/>
      <c r="H206" s="371">
        <f>$F206*$G206</f>
        <v>0</v>
      </c>
      <c r="I206" s="370"/>
      <c r="J206" s="371">
        <f>$F206*$I206</f>
        <v>0</v>
      </c>
      <c r="K206" s="370">
        <f>$G206+$I206</f>
        <v>0</v>
      </c>
      <c r="L206" s="371">
        <f>$H206+$J206</f>
        <v>0</v>
      </c>
    </row>
    <row r="207" spans="1:12">
      <c r="D207" s="374" t="s">
        <v>1549</v>
      </c>
    </row>
    <row r="208" spans="1:12" ht="13.5" thickBot="1">
      <c r="D208" s="374" t="s">
        <v>1647</v>
      </c>
    </row>
    <row r="209" spans="1:12" ht="15">
      <c r="A209" s="363"/>
      <c r="B209" s="364" t="s">
        <v>1928</v>
      </c>
      <c r="C209" s="363"/>
      <c r="D209" s="365"/>
      <c r="E209" s="363"/>
      <c r="F209" s="363"/>
      <c r="G209" s="366"/>
      <c r="H209" s="366">
        <f>SUM(H210:H213)</f>
        <v>0</v>
      </c>
      <c r="I209" s="366"/>
      <c r="J209" s="366">
        <f>SUM(J210:J213)</f>
        <v>0</v>
      </c>
      <c r="K209" s="366"/>
      <c r="L209" s="366">
        <f>SUM(L210:L213)</f>
        <v>0</v>
      </c>
    </row>
    <row r="210" spans="1:12">
      <c r="A210" s="367">
        <v>46</v>
      </c>
      <c r="B210" s="368" t="s">
        <v>1929</v>
      </c>
      <c r="C210" s="367"/>
      <c r="D210" s="369"/>
      <c r="E210" s="367" t="s">
        <v>360</v>
      </c>
      <c r="F210" s="367">
        <v>1</v>
      </c>
      <c r="G210" s="370"/>
      <c r="H210" s="371">
        <f>$F210*$G210</f>
        <v>0</v>
      </c>
      <c r="I210" s="370"/>
      <c r="J210" s="371">
        <f>$F210*$I210</f>
        <v>0</v>
      </c>
      <c r="K210" s="370">
        <f>$G210+$I210</f>
        <v>0</v>
      </c>
      <c r="L210" s="371">
        <f>$H210+$J210</f>
        <v>0</v>
      </c>
    </row>
    <row r="211" spans="1:12">
      <c r="B211" s="372">
        <v>1</v>
      </c>
      <c r="C211" s="372" t="s">
        <v>1098</v>
      </c>
      <c r="D211" s="374" t="s">
        <v>1930</v>
      </c>
    </row>
    <row r="212" spans="1:12">
      <c r="A212" s="367">
        <v>47</v>
      </c>
      <c r="B212" s="368" t="s">
        <v>1931</v>
      </c>
      <c r="C212" s="367"/>
      <c r="D212" s="369"/>
      <c r="E212" s="367" t="s">
        <v>360</v>
      </c>
      <c r="F212" s="367">
        <v>1</v>
      </c>
      <c r="G212" s="370"/>
      <c r="H212" s="371">
        <f>$F212*$G212</f>
        <v>0</v>
      </c>
      <c r="I212" s="370"/>
      <c r="J212" s="371">
        <f>$F212*$I212</f>
        <v>0</v>
      </c>
      <c r="K212" s="370">
        <f>$G212+$I212</f>
        <v>0</v>
      </c>
      <c r="L212" s="371">
        <f>$H212+$J212</f>
        <v>0</v>
      </c>
    </row>
    <row r="213" spans="1:12">
      <c r="B213" s="372">
        <v>1</v>
      </c>
      <c r="C213" s="372" t="s">
        <v>1098</v>
      </c>
      <c r="D213" s="374" t="s">
        <v>1932</v>
      </c>
    </row>
  </sheetData>
  <mergeCells count="4">
    <mergeCell ref="B1:D1"/>
    <mergeCell ref="B2:D2"/>
    <mergeCell ref="B3:D3"/>
    <mergeCell ref="B4:D4"/>
  </mergeCells>
  <printOptions gridLines="1"/>
  <pageMargins left="0.39370078740157483" right="0.39370078740157483" top="0.78740157480314965" bottom="0.39370078740157483" header="0.39370078740157483" footer="0.19685039370078741"/>
  <pageSetup paperSize="9" scale="88" fitToHeight="50" orientation="landscape" horizontalDpi="300" r:id="rId1"/>
  <headerFooter alignWithMargins="0">
    <oddHeader>&amp;CModernizace ČOV Dvůr Králové nad Labem - I. etapa</oddHeader>
    <oddFooter>&amp;R&amp;8&amp;P/&amp;N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CBF0C-BBA3-4D51-A6C9-D10FAEDEF789}">
  <sheetPr>
    <tabColor theme="4" tint="0.39997558519241921"/>
    <pageSetUpPr fitToPage="1"/>
  </sheetPr>
  <dimension ref="A1:L36"/>
  <sheetViews>
    <sheetView zoomScale="85" zoomScaleNormal="100" zoomScaleSheetLayoutView="100" workbookViewId="0">
      <pane ySplit="6" topLeftCell="A7" activePane="bottomLeft" state="frozen"/>
      <selection activeCell="J29" sqref="J29"/>
      <selection pane="bottomLeft" activeCell="I9" sqref="I9:I34"/>
    </sheetView>
  </sheetViews>
  <sheetFormatPr defaultRowHeight="12.75"/>
  <cols>
    <col min="1" max="1" width="9.83203125" style="372" bestFit="1" customWidth="1"/>
    <col min="2" max="2" width="6.83203125" style="372" customWidth="1"/>
    <col min="3" max="3" width="5.5" style="372" customWidth="1"/>
    <col min="4" max="4" width="68.1640625" style="374" customWidth="1"/>
    <col min="5" max="5" width="10.1640625" style="372" customWidth="1"/>
    <col min="6" max="6" width="9.33203125" style="372"/>
    <col min="7" max="12" width="12.5" style="348" customWidth="1"/>
    <col min="13" max="16384" width="9.33203125" style="346"/>
  </cols>
  <sheetData>
    <row r="1" spans="1:12" ht="20.25">
      <c r="A1" s="344"/>
      <c r="B1" s="438" t="s">
        <v>1436</v>
      </c>
      <c r="C1" s="438"/>
      <c r="D1" s="438"/>
      <c r="E1" s="345"/>
      <c r="F1" s="346"/>
      <c r="G1" s="347"/>
      <c r="I1" s="349"/>
      <c r="K1" s="349"/>
    </row>
    <row r="2" spans="1:12">
      <c r="A2" s="346"/>
      <c r="B2" s="438"/>
      <c r="C2" s="438"/>
      <c r="D2" s="438"/>
      <c r="E2" s="345"/>
      <c r="F2" s="346"/>
      <c r="G2" s="350"/>
      <c r="H2" s="351"/>
      <c r="I2" s="352"/>
      <c r="J2" s="352"/>
      <c r="K2" s="352"/>
      <c r="L2" s="352"/>
    </row>
    <row r="3" spans="1:12">
      <c r="A3" s="346"/>
      <c r="B3" s="439"/>
      <c r="C3" s="439"/>
      <c r="D3" s="439"/>
      <c r="E3" s="345"/>
      <c r="F3" s="346"/>
      <c r="G3" s="351"/>
      <c r="H3" s="351"/>
      <c r="I3" s="352"/>
      <c r="J3" s="352"/>
      <c r="K3" s="352"/>
      <c r="L3" s="352"/>
    </row>
    <row r="4" spans="1:12" ht="25.5">
      <c r="A4" s="353" t="s">
        <v>1439</v>
      </c>
      <c r="B4" s="440" t="s">
        <v>1440</v>
      </c>
      <c r="C4" s="440"/>
      <c r="D4" s="440"/>
      <c r="E4" s="354" t="s">
        <v>1441</v>
      </c>
      <c r="F4" s="354" t="s">
        <v>1442</v>
      </c>
      <c r="G4" s="355" t="s">
        <v>1443</v>
      </c>
      <c r="H4" s="355" t="s">
        <v>1444</v>
      </c>
      <c r="I4" s="355" t="s">
        <v>1445</v>
      </c>
      <c r="J4" s="355" t="s">
        <v>1446</v>
      </c>
      <c r="K4" s="355" t="s">
        <v>1447</v>
      </c>
      <c r="L4" s="355" t="s">
        <v>1448</v>
      </c>
    </row>
    <row r="5" spans="1:12">
      <c r="A5" s="356">
        <v>1</v>
      </c>
      <c r="B5" s="356">
        <v>2</v>
      </c>
      <c r="C5" s="356">
        <v>3</v>
      </c>
      <c r="D5" s="356">
        <v>4</v>
      </c>
      <c r="E5" s="356">
        <v>5</v>
      </c>
      <c r="F5" s="356">
        <v>6</v>
      </c>
      <c r="G5" s="356">
        <v>7</v>
      </c>
      <c r="H5" s="356">
        <v>8</v>
      </c>
      <c r="I5" s="356">
        <v>9</v>
      </c>
      <c r="J5" s="356">
        <v>10</v>
      </c>
      <c r="K5" s="356">
        <v>11</v>
      </c>
      <c r="L5" s="356">
        <v>12</v>
      </c>
    </row>
    <row r="6" spans="1:12" ht="13.5" thickBot="1">
      <c r="A6" s="357" t="s">
        <v>1449</v>
      </c>
      <c r="B6" s="357" t="s">
        <v>1449</v>
      </c>
      <c r="C6" s="357" t="s">
        <v>1449</v>
      </c>
      <c r="D6" s="358" t="s">
        <v>1449</v>
      </c>
      <c r="E6" s="357" t="s">
        <v>1449</v>
      </c>
      <c r="F6" s="357" t="s">
        <v>1449</v>
      </c>
      <c r="G6" s="357" t="s">
        <v>44</v>
      </c>
      <c r="H6" s="357" t="s">
        <v>44</v>
      </c>
      <c r="I6" s="357" t="s">
        <v>44</v>
      </c>
      <c r="J6" s="357" t="s">
        <v>44</v>
      </c>
      <c r="K6" s="357" t="s">
        <v>44</v>
      </c>
      <c r="L6" s="357" t="s">
        <v>44</v>
      </c>
    </row>
    <row r="7" spans="1:12" ht="16.5" thickBot="1">
      <c r="A7" s="359"/>
      <c r="B7" s="360" t="s">
        <v>132</v>
      </c>
      <c r="C7" s="359"/>
      <c r="D7" s="361"/>
      <c r="E7" s="359"/>
      <c r="F7" s="359"/>
      <c r="G7" s="359"/>
      <c r="H7" s="362">
        <f>SUM(H$8)</f>
        <v>0</v>
      </c>
      <c r="I7" s="359"/>
      <c r="J7" s="362">
        <f>SUM(J$8)</f>
        <v>0</v>
      </c>
      <c r="K7" s="359"/>
      <c r="L7" s="362">
        <f>SUM(L$8)</f>
        <v>0</v>
      </c>
    </row>
    <row r="8" spans="1:12" ht="15">
      <c r="A8" s="363"/>
      <c r="B8" s="364" t="s">
        <v>1450</v>
      </c>
      <c r="C8" s="363"/>
      <c r="D8" s="365"/>
      <c r="E8" s="363"/>
      <c r="F8" s="363"/>
      <c r="G8" s="363"/>
      <c r="H8" s="366">
        <f>SUM(H9:H36)</f>
        <v>0</v>
      </c>
      <c r="I8" s="363"/>
      <c r="J8" s="366">
        <f>SUM(J9:J36)</f>
        <v>0</v>
      </c>
      <c r="K8" s="363"/>
      <c r="L8" s="366">
        <f>SUM(L9:L36)</f>
        <v>0</v>
      </c>
    </row>
    <row r="9" spans="1:12">
      <c r="A9" s="367">
        <v>1</v>
      </c>
      <c r="B9" s="368" t="s">
        <v>1950</v>
      </c>
      <c r="C9" s="367"/>
      <c r="D9" s="369"/>
      <c r="E9" s="367" t="s">
        <v>360</v>
      </c>
      <c r="F9" s="367">
        <v>1</v>
      </c>
      <c r="G9" s="370"/>
      <c r="H9" s="371">
        <f>$F9*$G9</f>
        <v>0</v>
      </c>
      <c r="I9" s="370"/>
      <c r="J9" s="371">
        <f>$F9*$I9</f>
        <v>0</v>
      </c>
      <c r="K9" s="370">
        <f>$G9+$I9</f>
        <v>0</v>
      </c>
      <c r="L9" s="371">
        <f>$H9+$J9</f>
        <v>0</v>
      </c>
    </row>
    <row r="10" spans="1:12" ht="63.75">
      <c r="B10" s="373"/>
      <c r="D10" s="374" t="s">
        <v>1452</v>
      </c>
      <c r="H10" s="375"/>
      <c r="J10" s="375"/>
      <c r="L10" s="375"/>
    </row>
    <row r="11" spans="1:12">
      <c r="D11" s="374" t="s">
        <v>1453</v>
      </c>
    </row>
    <row r="12" spans="1:12">
      <c r="D12" s="374" t="s">
        <v>1454</v>
      </c>
    </row>
    <row r="13" spans="1:12">
      <c r="D13" s="374" t="s">
        <v>1455</v>
      </c>
    </row>
    <row r="14" spans="1:12">
      <c r="B14" s="372">
        <v>4</v>
      </c>
      <c r="C14" s="372" t="s">
        <v>1098</v>
      </c>
      <c r="D14" s="374" t="s">
        <v>1820</v>
      </c>
    </row>
    <row r="15" spans="1:12">
      <c r="B15" s="372">
        <v>1</v>
      </c>
      <c r="C15" s="372" t="s">
        <v>1098</v>
      </c>
      <c r="D15" s="374" t="s">
        <v>1951</v>
      </c>
    </row>
    <row r="16" spans="1:12">
      <c r="B16" s="372">
        <v>6</v>
      </c>
      <c r="C16" s="372" t="s">
        <v>1098</v>
      </c>
      <c r="D16" s="374" t="s">
        <v>1952</v>
      </c>
    </row>
    <row r="17" spans="1:12">
      <c r="B17" s="372">
        <v>3</v>
      </c>
      <c r="C17" s="372" t="s">
        <v>1098</v>
      </c>
      <c r="D17" s="374" t="s">
        <v>1953</v>
      </c>
    </row>
    <row r="18" spans="1:12">
      <c r="B18" s="372">
        <v>8</v>
      </c>
      <c r="C18" s="372" t="s">
        <v>1098</v>
      </c>
      <c r="D18" s="374" t="s">
        <v>1674</v>
      </c>
    </row>
    <row r="19" spans="1:12">
      <c r="B19" s="372">
        <v>3</v>
      </c>
      <c r="C19" s="372" t="s">
        <v>1098</v>
      </c>
      <c r="D19" s="374" t="s">
        <v>1954</v>
      </c>
    </row>
    <row r="20" spans="1:12">
      <c r="B20" s="372">
        <v>3</v>
      </c>
      <c r="C20" s="372" t="s">
        <v>1098</v>
      </c>
      <c r="D20" s="374" t="s">
        <v>1955</v>
      </c>
    </row>
    <row r="21" spans="1:12">
      <c r="B21" s="372">
        <v>3</v>
      </c>
      <c r="C21" s="372" t="s">
        <v>1098</v>
      </c>
      <c r="D21" s="374" t="s">
        <v>1956</v>
      </c>
    </row>
    <row r="22" spans="1:12">
      <c r="B22" s="372">
        <v>6</v>
      </c>
      <c r="C22" s="372" t="s">
        <v>1098</v>
      </c>
      <c r="D22" s="374" t="s">
        <v>1957</v>
      </c>
    </row>
    <row r="23" spans="1:12">
      <c r="B23" s="372">
        <v>1</v>
      </c>
      <c r="C23" s="372" t="s">
        <v>360</v>
      </c>
      <c r="D23" s="374" t="s">
        <v>1522</v>
      </c>
    </row>
    <row r="24" spans="1:12">
      <c r="A24" s="367">
        <v>2</v>
      </c>
      <c r="B24" s="368" t="s">
        <v>1543</v>
      </c>
      <c r="C24" s="367"/>
      <c r="D24" s="369"/>
      <c r="E24" s="367" t="s">
        <v>360</v>
      </c>
      <c r="F24" s="367">
        <v>1</v>
      </c>
      <c r="G24" s="370"/>
      <c r="H24" s="371">
        <f>$F24*$G24</f>
        <v>0</v>
      </c>
      <c r="I24" s="370"/>
      <c r="J24" s="371">
        <f>$F24*$I24</f>
        <v>0</v>
      </c>
      <c r="K24" s="370">
        <f>$G24+$I24</f>
        <v>0</v>
      </c>
      <c r="L24" s="371">
        <f>$H24+$J24</f>
        <v>0</v>
      </c>
    </row>
    <row r="25" spans="1:12">
      <c r="B25" s="372">
        <v>1</v>
      </c>
      <c r="C25" s="372" t="s">
        <v>1098</v>
      </c>
      <c r="D25" s="374" t="s">
        <v>1543</v>
      </c>
    </row>
    <row r="26" spans="1:12">
      <c r="A26" s="367">
        <v>3</v>
      </c>
      <c r="B26" s="368" t="s">
        <v>1544</v>
      </c>
      <c r="C26" s="367"/>
      <c r="D26" s="369"/>
      <c r="E26" s="367" t="s">
        <v>360</v>
      </c>
      <c r="F26" s="367">
        <v>1</v>
      </c>
      <c r="G26" s="370"/>
      <c r="H26" s="371">
        <f>$F26*$G26</f>
        <v>0</v>
      </c>
      <c r="I26" s="370"/>
      <c r="J26" s="371">
        <f>$F26*$I26</f>
        <v>0</v>
      </c>
      <c r="K26" s="370">
        <f>$G26+$I26</f>
        <v>0</v>
      </c>
      <c r="L26" s="371">
        <f>$H26+$J26</f>
        <v>0</v>
      </c>
    </row>
    <row r="27" spans="1:12">
      <c r="B27" s="372">
        <v>1</v>
      </c>
      <c r="C27" s="372" t="s">
        <v>1098</v>
      </c>
      <c r="D27" s="374" t="s">
        <v>1544</v>
      </c>
    </row>
    <row r="28" spans="1:12">
      <c r="A28" s="367">
        <v>4</v>
      </c>
      <c r="B28" s="368" t="s">
        <v>1545</v>
      </c>
      <c r="C28" s="367"/>
      <c r="D28" s="369"/>
      <c r="E28" s="367" t="s">
        <v>360</v>
      </c>
      <c r="F28" s="367">
        <v>1</v>
      </c>
      <c r="G28" s="370"/>
      <c r="H28" s="371">
        <f>$F28*$G28</f>
        <v>0</v>
      </c>
      <c r="I28" s="370"/>
      <c r="J28" s="371">
        <f>$F28*$I28</f>
        <v>0</v>
      </c>
      <c r="K28" s="370">
        <f>$G28+$I28</f>
        <v>0</v>
      </c>
      <c r="L28" s="371">
        <f>$H28+$J28</f>
        <v>0</v>
      </c>
    </row>
    <row r="29" spans="1:12">
      <c r="B29" s="372">
        <v>1</v>
      </c>
      <c r="C29" s="372" t="s">
        <v>1098</v>
      </c>
      <c r="D29" s="374" t="s">
        <v>1545</v>
      </c>
    </row>
    <row r="30" spans="1:12">
      <c r="A30" s="367">
        <v>5</v>
      </c>
      <c r="B30" s="368" t="s">
        <v>1546</v>
      </c>
      <c r="C30" s="367"/>
      <c r="D30" s="369"/>
      <c r="E30" s="367" t="s">
        <v>360</v>
      </c>
      <c r="F30" s="367">
        <v>1</v>
      </c>
      <c r="G30" s="370"/>
      <c r="H30" s="371">
        <f>$F30*$G30</f>
        <v>0</v>
      </c>
      <c r="I30" s="370"/>
      <c r="J30" s="371">
        <f>$F30*$I30</f>
        <v>0</v>
      </c>
      <c r="K30" s="370">
        <f>$G30+$I30</f>
        <v>0</v>
      </c>
      <c r="L30" s="371">
        <f>$H30+$J30</f>
        <v>0</v>
      </c>
    </row>
    <row r="31" spans="1:12" ht="25.5">
      <c r="B31" s="372">
        <v>1</v>
      </c>
      <c r="C31" s="372" t="s">
        <v>1098</v>
      </c>
      <c r="D31" s="374" t="s">
        <v>1547</v>
      </c>
    </row>
    <row r="32" spans="1:12">
      <c r="A32" s="367">
        <v>6</v>
      </c>
      <c r="B32" s="368" t="s">
        <v>1552</v>
      </c>
      <c r="C32" s="367"/>
      <c r="D32" s="369"/>
      <c r="E32" s="367" t="s">
        <v>360</v>
      </c>
      <c r="F32" s="367">
        <v>1</v>
      </c>
      <c r="G32" s="370"/>
      <c r="H32" s="371">
        <f>$F32*$G32</f>
        <v>0</v>
      </c>
      <c r="I32" s="370"/>
      <c r="J32" s="371">
        <f>$F32*$I32</f>
        <v>0</v>
      </c>
      <c r="K32" s="370">
        <f>$G32+$I32</f>
        <v>0</v>
      </c>
      <c r="L32" s="371">
        <f>$H32+$J32</f>
        <v>0</v>
      </c>
    </row>
    <row r="33" spans="1:12">
      <c r="B33" s="372">
        <v>1</v>
      </c>
      <c r="C33" s="372" t="s">
        <v>360</v>
      </c>
      <c r="D33" s="374" t="s">
        <v>1552</v>
      </c>
    </row>
    <row r="34" spans="1:12">
      <c r="A34" s="367">
        <v>7</v>
      </c>
      <c r="B34" s="368" t="s">
        <v>1558</v>
      </c>
      <c r="C34" s="367"/>
      <c r="D34" s="369"/>
      <c r="E34" s="367" t="s">
        <v>360</v>
      </c>
      <c r="F34" s="367">
        <v>1</v>
      </c>
      <c r="G34" s="370"/>
      <c r="H34" s="371">
        <f>$F34*$G34</f>
        <v>0</v>
      </c>
      <c r="I34" s="370"/>
      <c r="J34" s="371">
        <f>$F34*$I34</f>
        <v>0</v>
      </c>
      <c r="K34" s="370">
        <f>$G34+$I34</f>
        <v>0</v>
      </c>
      <c r="L34" s="371">
        <f>$H34+$J34</f>
        <v>0</v>
      </c>
    </row>
    <row r="35" spans="1:12">
      <c r="D35" s="374" t="s">
        <v>1549</v>
      </c>
    </row>
    <row r="36" spans="1:12">
      <c r="D36" s="374" t="s">
        <v>1559</v>
      </c>
    </row>
  </sheetData>
  <mergeCells count="4">
    <mergeCell ref="B1:D1"/>
    <mergeCell ref="B2:D2"/>
    <mergeCell ref="B3:D3"/>
    <mergeCell ref="B4:D4"/>
  </mergeCells>
  <printOptions gridLines="1"/>
  <pageMargins left="0.39370078740157483" right="0.39370078740157483" top="0.78740157480314965" bottom="0.39370078740157483" header="0.39370078740157483" footer="0.19685039370078741"/>
  <pageSetup paperSize="9" scale="88" fitToHeight="50" orientation="landscape" horizontalDpi="300" r:id="rId1"/>
  <headerFooter alignWithMargins="0">
    <oddHeader>&amp;CModernizace ČOV Dvůr Králové nad Labem - I. etapa</oddHeader>
    <oddFooter>&amp;R&amp;8&amp;P/&amp;N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7B90B-EC22-46CE-9815-E81DA9B7A885}">
  <sheetPr>
    <tabColor theme="4" tint="0.39997558519241921"/>
    <pageSetUpPr fitToPage="1"/>
  </sheetPr>
  <dimension ref="A1:L116"/>
  <sheetViews>
    <sheetView zoomScale="85" zoomScaleNormal="100" zoomScaleSheetLayoutView="100" workbookViewId="0">
      <pane ySplit="6" topLeftCell="A74" activePane="bottomLeft" state="frozen"/>
      <selection activeCell="J29" sqref="J29"/>
      <selection pane="bottomLeft" activeCell="I9" sqref="I9:I113"/>
    </sheetView>
  </sheetViews>
  <sheetFormatPr defaultRowHeight="12.75"/>
  <cols>
    <col min="1" max="1" width="9.83203125" style="372" bestFit="1" customWidth="1"/>
    <col min="2" max="2" width="6.83203125" style="372" customWidth="1"/>
    <col min="3" max="3" width="5.5" style="372" customWidth="1"/>
    <col min="4" max="4" width="68.1640625" style="374" customWidth="1"/>
    <col min="5" max="5" width="10.1640625" style="372" customWidth="1"/>
    <col min="6" max="6" width="9.33203125" style="372"/>
    <col min="7" max="12" width="12.5" style="348" customWidth="1"/>
    <col min="13" max="16384" width="9.33203125" style="346"/>
  </cols>
  <sheetData>
    <row r="1" spans="1:12" ht="20.25">
      <c r="A1" s="344"/>
      <c r="B1" s="438" t="s">
        <v>1437</v>
      </c>
      <c r="C1" s="438"/>
      <c r="D1" s="438"/>
      <c r="E1" s="345"/>
      <c r="F1" s="346"/>
      <c r="G1" s="347"/>
      <c r="I1" s="349"/>
      <c r="K1" s="349"/>
    </row>
    <row r="2" spans="1:12">
      <c r="A2" s="346"/>
      <c r="B2" s="438"/>
      <c r="C2" s="438"/>
      <c r="D2" s="438"/>
      <c r="E2" s="345"/>
      <c r="F2" s="346"/>
      <c r="G2" s="350"/>
      <c r="H2" s="351"/>
      <c r="I2" s="352"/>
      <c r="J2" s="352"/>
      <c r="K2" s="352"/>
      <c r="L2" s="352"/>
    </row>
    <row r="3" spans="1:12">
      <c r="A3" s="346"/>
      <c r="B3" s="439"/>
      <c r="C3" s="439"/>
      <c r="D3" s="439"/>
      <c r="E3" s="345"/>
      <c r="F3" s="346"/>
      <c r="G3" s="351"/>
      <c r="H3" s="351"/>
      <c r="I3" s="352"/>
      <c r="J3" s="352"/>
      <c r="K3" s="352"/>
      <c r="L3" s="352"/>
    </row>
    <row r="4" spans="1:12" ht="25.5">
      <c r="A4" s="353" t="s">
        <v>1439</v>
      </c>
      <c r="B4" s="440" t="s">
        <v>1440</v>
      </c>
      <c r="C4" s="440"/>
      <c r="D4" s="440"/>
      <c r="E4" s="354" t="s">
        <v>1441</v>
      </c>
      <c r="F4" s="354" t="s">
        <v>1442</v>
      </c>
      <c r="G4" s="355" t="s">
        <v>1443</v>
      </c>
      <c r="H4" s="355" t="s">
        <v>1444</v>
      </c>
      <c r="I4" s="355" t="s">
        <v>1445</v>
      </c>
      <c r="J4" s="355" t="s">
        <v>1446</v>
      </c>
      <c r="K4" s="355" t="s">
        <v>1447</v>
      </c>
      <c r="L4" s="355" t="s">
        <v>1448</v>
      </c>
    </row>
    <row r="5" spans="1:12">
      <c r="A5" s="356">
        <v>1</v>
      </c>
      <c r="B5" s="356">
        <v>2</v>
      </c>
      <c r="C5" s="356">
        <v>3</v>
      </c>
      <c r="D5" s="356">
        <v>4</v>
      </c>
      <c r="E5" s="356">
        <v>5</v>
      </c>
      <c r="F5" s="356">
        <v>6</v>
      </c>
      <c r="G5" s="356">
        <v>7</v>
      </c>
      <c r="H5" s="356">
        <v>8</v>
      </c>
      <c r="I5" s="356">
        <v>9</v>
      </c>
      <c r="J5" s="356">
        <v>10</v>
      </c>
      <c r="K5" s="356">
        <v>11</v>
      </c>
      <c r="L5" s="356">
        <v>12</v>
      </c>
    </row>
    <row r="6" spans="1:12" ht="13.5" thickBot="1">
      <c r="A6" s="357" t="s">
        <v>1449</v>
      </c>
      <c r="B6" s="357" t="s">
        <v>1449</v>
      </c>
      <c r="C6" s="357" t="s">
        <v>1449</v>
      </c>
      <c r="D6" s="358" t="s">
        <v>1449</v>
      </c>
      <c r="E6" s="357" t="s">
        <v>1449</v>
      </c>
      <c r="F6" s="357" t="s">
        <v>1449</v>
      </c>
      <c r="G6" s="357" t="s">
        <v>44</v>
      </c>
      <c r="H6" s="357" t="s">
        <v>44</v>
      </c>
      <c r="I6" s="357" t="s">
        <v>44</v>
      </c>
      <c r="J6" s="357" t="s">
        <v>44</v>
      </c>
      <c r="K6" s="357" t="s">
        <v>44</v>
      </c>
      <c r="L6" s="357" t="s">
        <v>44</v>
      </c>
    </row>
    <row r="7" spans="1:12" ht="16.5" thickBot="1">
      <c r="A7" s="359"/>
      <c r="B7" s="360" t="s">
        <v>132</v>
      </c>
      <c r="C7" s="359"/>
      <c r="D7" s="361"/>
      <c r="E7" s="359"/>
      <c r="F7" s="359"/>
      <c r="G7" s="359"/>
      <c r="H7" s="362">
        <f>SUM(H$8,H$66,H$85)</f>
        <v>0</v>
      </c>
      <c r="I7" s="359"/>
      <c r="J7" s="362">
        <f>SUM(J$8,J$66,J$85)</f>
        <v>0</v>
      </c>
      <c r="K7" s="359"/>
      <c r="L7" s="362">
        <f>SUM(L$8,L$66,L$85)</f>
        <v>0</v>
      </c>
    </row>
    <row r="8" spans="1:12" ht="15">
      <c r="A8" s="363"/>
      <c r="B8" s="364" t="s">
        <v>1958</v>
      </c>
      <c r="C8" s="363"/>
      <c r="D8" s="365"/>
      <c r="E8" s="363"/>
      <c r="F8" s="363"/>
      <c r="G8" s="363"/>
      <c r="H8" s="366">
        <f>SUM(H9:H65)</f>
        <v>0</v>
      </c>
      <c r="I8" s="363"/>
      <c r="J8" s="366">
        <f>SUM(J9:J65)</f>
        <v>0</v>
      </c>
      <c r="K8" s="363"/>
      <c r="L8" s="366">
        <f>SUM(L9:L65)</f>
        <v>0</v>
      </c>
    </row>
    <row r="9" spans="1:12">
      <c r="A9" s="367">
        <v>1</v>
      </c>
      <c r="B9" s="368" t="s">
        <v>1959</v>
      </c>
      <c r="C9" s="367"/>
      <c r="D9" s="369"/>
      <c r="E9" s="367" t="s">
        <v>360</v>
      </c>
      <c r="F9" s="367">
        <v>1</v>
      </c>
      <c r="G9" s="370"/>
      <c r="H9" s="371">
        <f>$F9*$G9</f>
        <v>0</v>
      </c>
      <c r="I9" s="370"/>
      <c r="J9" s="371">
        <f>$F9*$I9</f>
        <v>0</v>
      </c>
      <c r="K9" s="370">
        <f>$G9+$I9</f>
        <v>0</v>
      </c>
      <c r="L9" s="371">
        <f>$H9+$J9</f>
        <v>0</v>
      </c>
    </row>
    <row r="10" spans="1:12">
      <c r="B10" s="372">
        <v>1</v>
      </c>
      <c r="C10" s="372" t="s">
        <v>1098</v>
      </c>
      <c r="D10" s="374" t="s">
        <v>1960</v>
      </c>
    </row>
    <row r="11" spans="1:12">
      <c r="D11" s="374" t="s">
        <v>1961</v>
      </c>
    </row>
    <row r="12" spans="1:12">
      <c r="D12" s="374" t="s">
        <v>1962</v>
      </c>
    </row>
    <row r="13" spans="1:12">
      <c r="D13" s="374" t="s">
        <v>1963</v>
      </c>
    </row>
    <row r="14" spans="1:12">
      <c r="D14" s="374" t="s">
        <v>1964</v>
      </c>
    </row>
    <row r="15" spans="1:12">
      <c r="D15" s="374" t="s">
        <v>1965</v>
      </c>
    </row>
    <row r="16" spans="1:12">
      <c r="A16" s="367">
        <v>2</v>
      </c>
      <c r="B16" s="368" t="s">
        <v>1966</v>
      </c>
      <c r="C16" s="367"/>
      <c r="D16" s="369"/>
      <c r="E16" s="367" t="s">
        <v>360</v>
      </c>
      <c r="F16" s="367">
        <v>1</v>
      </c>
      <c r="G16" s="370"/>
      <c r="H16" s="371">
        <f>$F16*$G16</f>
        <v>0</v>
      </c>
      <c r="I16" s="370"/>
      <c r="J16" s="371">
        <f>$F16*$I16</f>
        <v>0</v>
      </c>
      <c r="K16" s="370">
        <f>$G16+$I16</f>
        <v>0</v>
      </c>
      <c r="L16" s="371">
        <f>$H16+$J16</f>
        <v>0</v>
      </c>
    </row>
    <row r="17" spans="1:12" ht="25.5">
      <c r="D17" s="374" t="s">
        <v>1967</v>
      </c>
    </row>
    <row r="18" spans="1:12">
      <c r="B18" s="372">
        <v>1</v>
      </c>
      <c r="C18" s="372" t="s">
        <v>1098</v>
      </c>
      <c r="D18" s="374" t="s">
        <v>1968</v>
      </c>
    </row>
    <row r="19" spans="1:12">
      <c r="B19" s="372">
        <v>1</v>
      </c>
      <c r="C19" s="372" t="s">
        <v>1098</v>
      </c>
      <c r="D19" s="374" t="s">
        <v>1969</v>
      </c>
    </row>
    <row r="20" spans="1:12">
      <c r="A20" s="367">
        <v>3</v>
      </c>
      <c r="B20" s="368" t="s">
        <v>1970</v>
      </c>
      <c r="C20" s="367"/>
      <c r="D20" s="369"/>
      <c r="E20" s="367" t="s">
        <v>360</v>
      </c>
      <c r="F20" s="367">
        <v>1</v>
      </c>
      <c r="G20" s="370"/>
      <c r="H20" s="371">
        <f>$F20*$G20</f>
        <v>0</v>
      </c>
      <c r="I20" s="370"/>
      <c r="J20" s="371">
        <f>$F20*$I20</f>
        <v>0</v>
      </c>
      <c r="K20" s="370">
        <f>$G20+$I20</f>
        <v>0</v>
      </c>
      <c r="L20" s="371">
        <f>$H20+$J20</f>
        <v>0</v>
      </c>
    </row>
    <row r="21" spans="1:12">
      <c r="B21" s="372">
        <v>1</v>
      </c>
      <c r="C21" s="372" t="s">
        <v>1098</v>
      </c>
      <c r="D21" s="374" t="s">
        <v>1971</v>
      </c>
    </row>
    <row r="22" spans="1:12">
      <c r="A22" s="367">
        <v>4</v>
      </c>
      <c r="B22" s="368" t="s">
        <v>1972</v>
      </c>
      <c r="C22" s="367"/>
      <c r="D22" s="369"/>
      <c r="E22" s="367" t="s">
        <v>360</v>
      </c>
      <c r="F22" s="367">
        <v>1</v>
      </c>
      <c r="G22" s="370"/>
      <c r="H22" s="371">
        <f>$F22*$G22</f>
        <v>0</v>
      </c>
      <c r="I22" s="370"/>
      <c r="J22" s="371">
        <f>$F22*$I22</f>
        <v>0</v>
      </c>
      <c r="K22" s="370">
        <f>$G22+$I22</f>
        <v>0</v>
      </c>
      <c r="L22" s="371">
        <f>$H22+$J22</f>
        <v>0</v>
      </c>
    </row>
    <row r="23" spans="1:12" ht="25.5">
      <c r="D23" s="374" t="s">
        <v>1973</v>
      </c>
    </row>
    <row r="24" spans="1:12">
      <c r="B24" s="372">
        <v>1</v>
      </c>
      <c r="C24" s="372" t="s">
        <v>1098</v>
      </c>
      <c r="D24" s="374" t="s">
        <v>1974</v>
      </c>
    </row>
    <row r="25" spans="1:12">
      <c r="B25" s="372">
        <v>1</v>
      </c>
      <c r="C25" s="372" t="s">
        <v>1098</v>
      </c>
      <c r="D25" s="374" t="s">
        <v>1975</v>
      </c>
    </row>
    <row r="26" spans="1:12">
      <c r="B26" s="372">
        <v>1</v>
      </c>
      <c r="C26" s="372" t="s">
        <v>1098</v>
      </c>
      <c r="D26" s="374" t="s">
        <v>1976</v>
      </c>
    </row>
    <row r="27" spans="1:12">
      <c r="B27" s="372">
        <v>3</v>
      </c>
      <c r="C27" s="372" t="s">
        <v>1098</v>
      </c>
      <c r="D27" s="374" t="s">
        <v>1977</v>
      </c>
    </row>
    <row r="28" spans="1:12">
      <c r="B28" s="372">
        <v>2</v>
      </c>
      <c r="C28" s="372" t="s">
        <v>1098</v>
      </c>
      <c r="D28" s="374" t="s">
        <v>1978</v>
      </c>
    </row>
    <row r="29" spans="1:12">
      <c r="B29" s="372">
        <v>8</v>
      </c>
      <c r="C29" s="372" t="s">
        <v>522</v>
      </c>
      <c r="D29" s="374" t="s">
        <v>1979</v>
      </c>
    </row>
    <row r="30" spans="1:12">
      <c r="B30" s="372">
        <v>5</v>
      </c>
      <c r="C30" s="372" t="s">
        <v>522</v>
      </c>
      <c r="D30" s="374" t="s">
        <v>1980</v>
      </c>
    </row>
    <row r="31" spans="1:12">
      <c r="A31" s="367">
        <v>5</v>
      </c>
      <c r="B31" s="368" t="s">
        <v>1981</v>
      </c>
      <c r="C31" s="367"/>
      <c r="D31" s="369"/>
      <c r="E31" s="367" t="s">
        <v>360</v>
      </c>
      <c r="F31" s="367">
        <v>1</v>
      </c>
      <c r="G31" s="370"/>
      <c r="H31" s="371">
        <f>$F31*$G31</f>
        <v>0</v>
      </c>
      <c r="I31" s="370"/>
      <c r="J31" s="371">
        <f>$F31*$I31</f>
        <v>0</v>
      </c>
      <c r="K31" s="370">
        <f>$G31+$I31</f>
        <v>0</v>
      </c>
      <c r="L31" s="371">
        <f>$H31+$J31</f>
        <v>0</v>
      </c>
    </row>
    <row r="32" spans="1:12">
      <c r="D32" s="374" t="s">
        <v>1982</v>
      </c>
    </row>
    <row r="33" spans="1:12">
      <c r="B33" s="372">
        <v>1</v>
      </c>
      <c r="C33" s="372" t="s">
        <v>1098</v>
      </c>
      <c r="D33" s="374" t="s">
        <v>1983</v>
      </c>
    </row>
    <row r="34" spans="1:12">
      <c r="D34" s="374" t="s">
        <v>1984</v>
      </c>
    </row>
    <row r="35" spans="1:12">
      <c r="D35" s="374" t="s">
        <v>1985</v>
      </c>
    </row>
    <row r="36" spans="1:12">
      <c r="B36" s="372">
        <v>1</v>
      </c>
      <c r="C36" s="372" t="s">
        <v>1098</v>
      </c>
      <c r="D36" s="374" t="s">
        <v>1986</v>
      </c>
    </row>
    <row r="37" spans="1:12">
      <c r="A37" s="367">
        <v>6</v>
      </c>
      <c r="B37" s="368" t="s">
        <v>1987</v>
      </c>
      <c r="C37" s="367"/>
      <c r="D37" s="369"/>
      <c r="E37" s="367" t="s">
        <v>360</v>
      </c>
      <c r="F37" s="367">
        <v>1</v>
      </c>
      <c r="G37" s="370"/>
      <c r="H37" s="371">
        <f>$F37*$G37</f>
        <v>0</v>
      </c>
      <c r="I37" s="370"/>
      <c r="J37" s="371">
        <f>$F37*$I37</f>
        <v>0</v>
      </c>
      <c r="K37" s="370">
        <f>$G37+$I37</f>
        <v>0</v>
      </c>
      <c r="L37" s="371">
        <f>$H37+$J37</f>
        <v>0</v>
      </c>
    </row>
    <row r="38" spans="1:12">
      <c r="B38" s="372">
        <v>1</v>
      </c>
      <c r="C38" s="372" t="s">
        <v>1098</v>
      </c>
      <c r="D38" s="374" t="s">
        <v>1988</v>
      </c>
    </row>
    <row r="39" spans="1:12">
      <c r="B39" s="372">
        <v>1</v>
      </c>
      <c r="C39" s="372" t="s">
        <v>1098</v>
      </c>
      <c r="D39" s="374" t="s">
        <v>1989</v>
      </c>
    </row>
    <row r="40" spans="1:12">
      <c r="B40" s="372">
        <v>1</v>
      </c>
      <c r="C40" s="372" t="s">
        <v>1098</v>
      </c>
      <c r="D40" s="374" t="s">
        <v>1990</v>
      </c>
    </row>
    <row r="41" spans="1:12">
      <c r="B41" s="372">
        <v>1</v>
      </c>
      <c r="C41" s="372" t="s">
        <v>1098</v>
      </c>
      <c r="D41" s="374" t="s">
        <v>1991</v>
      </c>
    </row>
    <row r="42" spans="1:12">
      <c r="A42" s="367">
        <v>7</v>
      </c>
      <c r="B42" s="368" t="s">
        <v>1992</v>
      </c>
      <c r="C42" s="367"/>
      <c r="D42" s="369"/>
      <c r="E42" s="367" t="s">
        <v>360</v>
      </c>
      <c r="F42" s="367">
        <v>1</v>
      </c>
      <c r="G42" s="370"/>
      <c r="H42" s="371">
        <f>$F42*$G42</f>
        <v>0</v>
      </c>
      <c r="I42" s="370"/>
      <c r="J42" s="371">
        <f>$F42*$I42</f>
        <v>0</v>
      </c>
      <c r="K42" s="370">
        <f>$G42+$I42</f>
        <v>0</v>
      </c>
      <c r="L42" s="371">
        <f>$H42+$J42</f>
        <v>0</v>
      </c>
    </row>
    <row r="43" spans="1:12">
      <c r="B43" s="372">
        <v>1</v>
      </c>
      <c r="C43" s="372" t="s">
        <v>1098</v>
      </c>
      <c r="D43" s="374" t="s">
        <v>1993</v>
      </c>
    </row>
    <row r="44" spans="1:12">
      <c r="B44" s="372">
        <v>1</v>
      </c>
      <c r="C44" s="372" t="s">
        <v>1098</v>
      </c>
      <c r="D44" s="374" t="s">
        <v>1994</v>
      </c>
    </row>
    <row r="45" spans="1:12">
      <c r="B45" s="372">
        <v>1</v>
      </c>
      <c r="C45" s="372" t="s">
        <v>1098</v>
      </c>
      <c r="D45" s="374" t="s">
        <v>1969</v>
      </c>
    </row>
    <row r="46" spans="1:12">
      <c r="A46" s="367">
        <v>8</v>
      </c>
      <c r="B46" s="368" t="s">
        <v>1995</v>
      </c>
      <c r="C46" s="367"/>
      <c r="D46" s="369"/>
      <c r="E46" s="367" t="s">
        <v>360</v>
      </c>
      <c r="F46" s="367">
        <v>1</v>
      </c>
      <c r="G46" s="370"/>
      <c r="H46" s="371">
        <f>$F46*$G46</f>
        <v>0</v>
      </c>
      <c r="I46" s="370"/>
      <c r="J46" s="371">
        <f>$F46*$I46</f>
        <v>0</v>
      </c>
      <c r="K46" s="370">
        <f>$G46+$I46</f>
        <v>0</v>
      </c>
      <c r="L46" s="371">
        <f>$H46+$J46</f>
        <v>0</v>
      </c>
    </row>
    <row r="47" spans="1:12">
      <c r="B47" s="372">
        <v>1</v>
      </c>
      <c r="C47" s="372" t="s">
        <v>1098</v>
      </c>
      <c r="D47" s="374" t="s">
        <v>1996</v>
      </c>
    </row>
    <row r="48" spans="1:12">
      <c r="D48" s="374" t="s">
        <v>1997</v>
      </c>
    </row>
    <row r="49" spans="1:12">
      <c r="D49" s="374" t="s">
        <v>1998</v>
      </c>
    </row>
    <row r="50" spans="1:12">
      <c r="D50" s="374" t="s">
        <v>1999</v>
      </c>
    </row>
    <row r="51" spans="1:12">
      <c r="D51" s="374" t="s">
        <v>2000</v>
      </c>
    </row>
    <row r="52" spans="1:12">
      <c r="D52" s="374" t="s">
        <v>2001</v>
      </c>
    </row>
    <row r="53" spans="1:12">
      <c r="A53" s="367">
        <v>9</v>
      </c>
      <c r="B53" s="368" t="s">
        <v>2002</v>
      </c>
      <c r="C53" s="367"/>
      <c r="D53" s="369"/>
      <c r="E53" s="367" t="s">
        <v>360</v>
      </c>
      <c r="F53" s="367">
        <v>1</v>
      </c>
      <c r="G53" s="370"/>
      <c r="H53" s="371">
        <f>$F53*$G53</f>
        <v>0</v>
      </c>
      <c r="I53" s="370"/>
      <c r="J53" s="371">
        <f>$F53*$I53</f>
        <v>0</v>
      </c>
      <c r="K53" s="370">
        <f>$G53+$I53</f>
        <v>0</v>
      </c>
      <c r="L53" s="371">
        <f>$H53+$J53</f>
        <v>0</v>
      </c>
    </row>
    <row r="54" spans="1:12">
      <c r="B54" s="372">
        <v>2</v>
      </c>
      <c r="C54" s="372" t="s">
        <v>1098</v>
      </c>
      <c r="D54" s="374" t="s">
        <v>2003</v>
      </c>
    </row>
    <row r="55" spans="1:12">
      <c r="A55" s="367">
        <v>10</v>
      </c>
      <c r="B55" s="368" t="s">
        <v>2004</v>
      </c>
      <c r="C55" s="367"/>
      <c r="D55" s="369"/>
      <c r="E55" s="367" t="s">
        <v>360</v>
      </c>
      <c r="F55" s="367">
        <v>1</v>
      </c>
      <c r="G55" s="370"/>
      <c r="H55" s="371">
        <f>$F55*$G55</f>
        <v>0</v>
      </c>
      <c r="I55" s="370"/>
      <c r="J55" s="371">
        <f>$F55*$I55</f>
        <v>0</v>
      </c>
      <c r="K55" s="370">
        <f>$G55+$I55</f>
        <v>0</v>
      </c>
      <c r="L55" s="371">
        <f>$H55+$J55</f>
        <v>0</v>
      </c>
    </row>
    <row r="56" spans="1:12">
      <c r="B56" s="372">
        <v>1</v>
      </c>
      <c r="C56" s="372" t="s">
        <v>1098</v>
      </c>
      <c r="D56" s="374" t="s">
        <v>2005</v>
      </c>
    </row>
    <row r="57" spans="1:12">
      <c r="A57" s="367">
        <v>11</v>
      </c>
      <c r="B57" s="368" t="s">
        <v>2006</v>
      </c>
      <c r="C57" s="367"/>
      <c r="D57" s="369"/>
      <c r="E57" s="367" t="s">
        <v>360</v>
      </c>
      <c r="F57" s="367">
        <v>1</v>
      </c>
      <c r="G57" s="370"/>
      <c r="H57" s="371">
        <f>$F57*$G57</f>
        <v>0</v>
      </c>
      <c r="I57" s="370"/>
      <c r="J57" s="371">
        <f>$F57*$I57</f>
        <v>0</v>
      </c>
      <c r="K57" s="370">
        <f>$G57+$I57</f>
        <v>0</v>
      </c>
      <c r="L57" s="371">
        <f>$H57+$J57</f>
        <v>0</v>
      </c>
    </row>
    <row r="58" spans="1:12">
      <c r="B58" s="372">
        <v>1</v>
      </c>
      <c r="C58" s="372" t="s">
        <v>1098</v>
      </c>
      <c r="D58" s="374" t="s">
        <v>2007</v>
      </c>
    </row>
    <row r="59" spans="1:12">
      <c r="B59" s="372">
        <v>1</v>
      </c>
      <c r="C59" s="372" t="s">
        <v>1098</v>
      </c>
      <c r="D59" s="374" t="s">
        <v>2008</v>
      </c>
    </row>
    <row r="60" spans="1:12">
      <c r="B60" s="372">
        <v>1</v>
      </c>
      <c r="C60" s="372" t="s">
        <v>1098</v>
      </c>
      <c r="D60" s="374" t="s">
        <v>1803</v>
      </c>
    </row>
    <row r="61" spans="1:12">
      <c r="A61" s="367">
        <v>12</v>
      </c>
      <c r="B61" s="368" t="s">
        <v>1558</v>
      </c>
      <c r="C61" s="367"/>
      <c r="D61" s="369"/>
      <c r="E61" s="367" t="s">
        <v>360</v>
      </c>
      <c r="F61" s="367">
        <v>1</v>
      </c>
      <c r="G61" s="370"/>
      <c r="H61" s="371">
        <f>$F61*$G61</f>
        <v>0</v>
      </c>
      <c r="I61" s="370"/>
      <c r="J61" s="371">
        <f>$F61*$I61</f>
        <v>0</v>
      </c>
      <c r="K61" s="370">
        <f>$G61+$I61</f>
        <v>0</v>
      </c>
      <c r="L61" s="371">
        <f>$H61+$J61</f>
        <v>0</v>
      </c>
    </row>
    <row r="62" spans="1:12">
      <c r="D62" s="374" t="s">
        <v>1549</v>
      </c>
    </row>
    <row r="63" spans="1:12">
      <c r="D63" s="374" t="s">
        <v>1606</v>
      </c>
    </row>
    <row r="64" spans="1:12">
      <c r="D64" s="374" t="s">
        <v>2009</v>
      </c>
    </row>
    <row r="65" spans="1:12" ht="13.5" thickBot="1">
      <c r="D65" s="374" t="s">
        <v>2010</v>
      </c>
    </row>
    <row r="66" spans="1:12" ht="15">
      <c r="A66" s="363"/>
      <c r="B66" s="364" t="s">
        <v>2011</v>
      </c>
      <c r="C66" s="363"/>
      <c r="D66" s="365"/>
      <c r="E66" s="363"/>
      <c r="F66" s="363"/>
      <c r="G66" s="366"/>
      <c r="H66" s="366">
        <f>SUM(H67:H84)</f>
        <v>0</v>
      </c>
      <c r="I66" s="366"/>
      <c r="J66" s="366">
        <f>SUM(J67:J84)</f>
        <v>0</v>
      </c>
      <c r="K66" s="366"/>
      <c r="L66" s="366">
        <f>SUM(L67:L84)</f>
        <v>0</v>
      </c>
    </row>
    <row r="67" spans="1:12">
      <c r="A67" s="367">
        <v>13</v>
      </c>
      <c r="B67" s="368" t="s">
        <v>2012</v>
      </c>
      <c r="C67" s="367"/>
      <c r="D67" s="369"/>
      <c r="E67" s="367" t="s">
        <v>360</v>
      </c>
      <c r="F67" s="367">
        <v>1</v>
      </c>
      <c r="G67" s="370"/>
      <c r="H67" s="371">
        <f>$F67*$G67</f>
        <v>0</v>
      </c>
      <c r="I67" s="370"/>
      <c r="J67" s="371">
        <f>$F67*$I67</f>
        <v>0</v>
      </c>
      <c r="K67" s="370">
        <f>$G67+$I67</f>
        <v>0</v>
      </c>
      <c r="L67" s="371">
        <f>$H67+$J67</f>
        <v>0</v>
      </c>
    </row>
    <row r="68" spans="1:12">
      <c r="B68" s="372">
        <v>1</v>
      </c>
      <c r="C68" s="372" t="s">
        <v>1098</v>
      </c>
      <c r="D68" s="374" t="s">
        <v>2013</v>
      </c>
    </row>
    <row r="69" spans="1:12">
      <c r="B69" s="372">
        <v>1</v>
      </c>
      <c r="C69" s="372" t="s">
        <v>1098</v>
      </c>
      <c r="D69" s="374" t="s">
        <v>2014</v>
      </c>
    </row>
    <row r="70" spans="1:12">
      <c r="B70" s="372">
        <v>1</v>
      </c>
      <c r="C70" s="372" t="s">
        <v>1098</v>
      </c>
      <c r="D70" s="374" t="s">
        <v>1969</v>
      </c>
    </row>
    <row r="71" spans="1:12">
      <c r="A71" s="367">
        <v>14</v>
      </c>
      <c r="B71" s="368" t="s">
        <v>2015</v>
      </c>
      <c r="C71" s="367"/>
      <c r="D71" s="369"/>
      <c r="E71" s="367" t="s">
        <v>360</v>
      </c>
      <c r="F71" s="367">
        <v>1</v>
      </c>
      <c r="G71" s="370"/>
      <c r="H71" s="371">
        <f>$F71*$G71</f>
        <v>0</v>
      </c>
      <c r="I71" s="370"/>
      <c r="J71" s="371">
        <f>$F71*$I71</f>
        <v>0</v>
      </c>
      <c r="K71" s="370">
        <f>$G71+$I71</f>
        <v>0</v>
      </c>
      <c r="L71" s="371">
        <f>$H71+$J71</f>
        <v>0</v>
      </c>
    </row>
    <row r="72" spans="1:12">
      <c r="B72" s="372">
        <v>1</v>
      </c>
      <c r="C72" s="372" t="s">
        <v>1098</v>
      </c>
      <c r="D72" s="374" t="s">
        <v>2016</v>
      </c>
    </row>
    <row r="73" spans="1:12">
      <c r="A73" s="367">
        <v>15</v>
      </c>
      <c r="B73" s="368" t="s">
        <v>2017</v>
      </c>
      <c r="C73" s="367"/>
      <c r="D73" s="369"/>
      <c r="E73" s="367" t="s">
        <v>360</v>
      </c>
      <c r="F73" s="367">
        <v>1</v>
      </c>
      <c r="G73" s="370"/>
      <c r="H73" s="371">
        <f>$F73*$G73</f>
        <v>0</v>
      </c>
      <c r="I73" s="370"/>
      <c r="J73" s="371">
        <f>$F73*$I73</f>
        <v>0</v>
      </c>
      <c r="K73" s="370">
        <f>$G73+$I73</f>
        <v>0</v>
      </c>
      <c r="L73" s="371">
        <f>$H73+$J73</f>
        <v>0</v>
      </c>
    </row>
    <row r="74" spans="1:12">
      <c r="B74" s="372">
        <v>1</v>
      </c>
      <c r="C74" s="372" t="s">
        <v>1098</v>
      </c>
      <c r="D74" s="374" t="s">
        <v>2018</v>
      </c>
    </row>
    <row r="75" spans="1:12">
      <c r="B75" s="372">
        <v>1</v>
      </c>
      <c r="C75" s="372" t="s">
        <v>1098</v>
      </c>
      <c r="D75" s="374" t="s">
        <v>2019</v>
      </c>
    </row>
    <row r="76" spans="1:12">
      <c r="B76" s="372">
        <v>1</v>
      </c>
      <c r="C76" s="372" t="s">
        <v>1098</v>
      </c>
      <c r="D76" s="374" t="s">
        <v>2020</v>
      </c>
    </row>
    <row r="77" spans="1:12">
      <c r="A77" s="367">
        <v>16</v>
      </c>
      <c r="B77" s="368" t="s">
        <v>2021</v>
      </c>
      <c r="C77" s="367"/>
      <c r="D77" s="369"/>
      <c r="E77" s="367" t="s">
        <v>360</v>
      </c>
      <c r="F77" s="367">
        <v>1</v>
      </c>
      <c r="G77" s="370"/>
      <c r="H77" s="371">
        <f>$F77*$G77</f>
        <v>0</v>
      </c>
      <c r="I77" s="370"/>
      <c r="J77" s="371">
        <f>$F77*$I77</f>
        <v>0</v>
      </c>
      <c r="K77" s="370">
        <f>$G77+$I77</f>
        <v>0</v>
      </c>
      <c r="L77" s="371">
        <f>$H77+$J77</f>
        <v>0</v>
      </c>
    </row>
    <row r="78" spans="1:12">
      <c r="D78" s="374" t="s">
        <v>2022</v>
      </c>
    </row>
    <row r="79" spans="1:12">
      <c r="D79" s="374" t="s">
        <v>2023</v>
      </c>
    </row>
    <row r="80" spans="1:12">
      <c r="B80" s="372">
        <v>1</v>
      </c>
      <c r="C80" s="372" t="s">
        <v>1098</v>
      </c>
      <c r="D80" s="374" t="s">
        <v>2024</v>
      </c>
    </row>
    <row r="81" spans="1:12">
      <c r="A81" s="367">
        <v>17</v>
      </c>
      <c r="B81" s="368" t="s">
        <v>1558</v>
      </c>
      <c r="C81" s="367"/>
      <c r="D81" s="369"/>
      <c r="E81" s="367" t="s">
        <v>360</v>
      </c>
      <c r="F81" s="367">
        <v>1</v>
      </c>
      <c r="G81" s="370"/>
      <c r="H81" s="371">
        <f>$F81*$G81</f>
        <v>0</v>
      </c>
      <c r="I81" s="370"/>
      <c r="J81" s="371">
        <f>$F81*$I81</f>
        <v>0</v>
      </c>
      <c r="K81" s="370">
        <f>$G81+$I81</f>
        <v>0</v>
      </c>
      <c r="L81" s="371">
        <f>$H81+$J81</f>
        <v>0</v>
      </c>
    </row>
    <row r="82" spans="1:12">
      <c r="D82" s="374" t="s">
        <v>1549</v>
      </c>
    </row>
    <row r="83" spans="1:12">
      <c r="D83" s="374" t="s">
        <v>1606</v>
      </c>
    </row>
    <row r="84" spans="1:12" ht="13.5" thickBot="1">
      <c r="D84" s="374" t="s">
        <v>2010</v>
      </c>
    </row>
    <row r="85" spans="1:12" ht="15">
      <c r="A85" s="363"/>
      <c r="B85" s="364" t="s">
        <v>2025</v>
      </c>
      <c r="C85" s="363"/>
      <c r="D85" s="365"/>
      <c r="E85" s="363"/>
      <c r="F85" s="363"/>
      <c r="G85" s="366"/>
      <c r="H85" s="366">
        <f>SUM(H86:H116)</f>
        <v>0</v>
      </c>
      <c r="I85" s="366"/>
      <c r="J85" s="366">
        <f>SUM(J86:J116)</f>
        <v>0</v>
      </c>
      <c r="K85" s="366"/>
      <c r="L85" s="366">
        <f>SUM(L86:L116)</f>
        <v>0</v>
      </c>
    </row>
    <row r="86" spans="1:12">
      <c r="A86" s="367">
        <v>18</v>
      </c>
      <c r="B86" s="368" t="s">
        <v>2026</v>
      </c>
      <c r="C86" s="367"/>
      <c r="D86" s="369"/>
      <c r="E86" s="367" t="s">
        <v>360</v>
      </c>
      <c r="F86" s="367">
        <v>1</v>
      </c>
      <c r="G86" s="370"/>
      <c r="H86" s="371">
        <f>$F86*$G86</f>
        <v>0</v>
      </c>
      <c r="I86" s="370"/>
      <c r="J86" s="371">
        <f>$F86*$I86</f>
        <v>0</v>
      </c>
      <c r="K86" s="370">
        <f>$G86+$I86</f>
        <v>0</v>
      </c>
      <c r="L86" s="371">
        <f>$H86+$J86</f>
        <v>0</v>
      </c>
    </row>
    <row r="87" spans="1:12">
      <c r="B87" s="372">
        <v>1</v>
      </c>
      <c r="C87" s="372" t="s">
        <v>1098</v>
      </c>
      <c r="D87" s="374" t="s">
        <v>1996</v>
      </c>
    </row>
    <row r="88" spans="1:12">
      <c r="D88" s="374" t="s">
        <v>2027</v>
      </c>
    </row>
    <row r="89" spans="1:12">
      <c r="D89" s="374" t="s">
        <v>1998</v>
      </c>
    </row>
    <row r="90" spans="1:12">
      <c r="D90" s="374" t="s">
        <v>2028</v>
      </c>
    </row>
    <row r="91" spans="1:12">
      <c r="D91" s="374" t="s">
        <v>2000</v>
      </c>
    </row>
    <row r="92" spans="1:12">
      <c r="D92" s="374" t="s">
        <v>2029</v>
      </c>
    </row>
    <row r="93" spans="1:12">
      <c r="B93" s="372">
        <v>1</v>
      </c>
      <c r="C93" s="372" t="s">
        <v>1098</v>
      </c>
      <c r="D93" s="374" t="s">
        <v>2030</v>
      </c>
    </row>
    <row r="94" spans="1:12">
      <c r="A94" s="367">
        <v>19</v>
      </c>
      <c r="B94" s="368" t="s">
        <v>2031</v>
      </c>
      <c r="C94" s="367"/>
      <c r="D94" s="369"/>
      <c r="E94" s="367" t="s">
        <v>360</v>
      </c>
      <c r="F94" s="367">
        <v>1</v>
      </c>
      <c r="G94" s="370"/>
      <c r="H94" s="371">
        <f>$F94*$G94</f>
        <v>0</v>
      </c>
      <c r="I94" s="370"/>
      <c r="J94" s="371">
        <f>$F94*$I94</f>
        <v>0</v>
      </c>
      <c r="K94" s="370">
        <f>$G94+$I94</f>
        <v>0</v>
      </c>
      <c r="L94" s="371">
        <f>$H94+$J94</f>
        <v>0</v>
      </c>
    </row>
    <row r="95" spans="1:12">
      <c r="B95" s="372">
        <v>1</v>
      </c>
      <c r="C95" s="372" t="s">
        <v>1098</v>
      </c>
      <c r="D95" s="374" t="s">
        <v>2032</v>
      </c>
    </row>
    <row r="96" spans="1:12">
      <c r="A96" s="367">
        <v>20</v>
      </c>
      <c r="B96" s="368" t="s">
        <v>2033</v>
      </c>
      <c r="C96" s="367"/>
      <c r="D96" s="369"/>
      <c r="E96" s="367" t="s">
        <v>360</v>
      </c>
      <c r="F96" s="367">
        <v>1</v>
      </c>
      <c r="G96" s="370"/>
      <c r="H96" s="371">
        <f>$F96*$G96</f>
        <v>0</v>
      </c>
      <c r="I96" s="370"/>
      <c r="J96" s="371">
        <f>$F96*$I96</f>
        <v>0</v>
      </c>
      <c r="K96" s="370">
        <f>$G96+$I96</f>
        <v>0</v>
      </c>
      <c r="L96" s="371">
        <f>$H96+$J96</f>
        <v>0</v>
      </c>
    </row>
    <row r="97" spans="1:12">
      <c r="B97" s="372">
        <v>4</v>
      </c>
      <c r="C97" s="372" t="s">
        <v>1098</v>
      </c>
      <c r="D97" s="374" t="s">
        <v>2034</v>
      </c>
    </row>
    <row r="98" spans="1:12">
      <c r="A98" s="367">
        <v>21</v>
      </c>
      <c r="B98" s="368" t="s">
        <v>2035</v>
      </c>
      <c r="C98" s="367"/>
      <c r="D98" s="369"/>
      <c r="E98" s="367" t="s">
        <v>360</v>
      </c>
      <c r="F98" s="367">
        <v>1</v>
      </c>
      <c r="G98" s="370"/>
      <c r="H98" s="371">
        <f>$F98*$G98</f>
        <v>0</v>
      </c>
      <c r="I98" s="370"/>
      <c r="J98" s="371">
        <f>$F98*$I98</f>
        <v>0</v>
      </c>
      <c r="K98" s="370">
        <f>$G98+$I98</f>
        <v>0</v>
      </c>
      <c r="L98" s="371">
        <f>$H98+$J98</f>
        <v>0</v>
      </c>
    </row>
    <row r="99" spans="1:12">
      <c r="B99" s="372">
        <v>4</v>
      </c>
      <c r="C99" s="372" t="s">
        <v>1098</v>
      </c>
      <c r="D99" s="374" t="s">
        <v>2036</v>
      </c>
    </row>
    <row r="100" spans="1:12">
      <c r="A100" s="367">
        <v>22</v>
      </c>
      <c r="B100" s="368" t="s">
        <v>2017</v>
      </c>
      <c r="C100" s="367"/>
      <c r="D100" s="369"/>
      <c r="E100" s="367" t="s">
        <v>360</v>
      </c>
      <c r="F100" s="367">
        <v>1</v>
      </c>
      <c r="G100" s="370"/>
      <c r="H100" s="371">
        <f>$F100*$G100</f>
        <v>0</v>
      </c>
      <c r="I100" s="370"/>
      <c r="J100" s="371">
        <f>$F100*$I100</f>
        <v>0</v>
      </c>
      <c r="K100" s="370">
        <f>$G100+$I100</f>
        <v>0</v>
      </c>
      <c r="L100" s="371">
        <f>$H100+$J100</f>
        <v>0</v>
      </c>
    </row>
    <row r="101" spans="1:12">
      <c r="B101" s="372">
        <v>1</v>
      </c>
      <c r="C101" s="372" t="s">
        <v>1098</v>
      </c>
      <c r="D101" s="374" t="s">
        <v>2018</v>
      </c>
    </row>
    <row r="102" spans="1:12">
      <c r="B102" s="372">
        <v>1</v>
      </c>
      <c r="C102" s="372" t="s">
        <v>1098</v>
      </c>
      <c r="D102" s="374" t="s">
        <v>2019</v>
      </c>
    </row>
    <row r="103" spans="1:12">
      <c r="B103" s="372">
        <v>1</v>
      </c>
      <c r="C103" s="372" t="s">
        <v>1098</v>
      </c>
      <c r="D103" s="374" t="s">
        <v>2020</v>
      </c>
    </row>
    <row r="104" spans="1:12">
      <c r="A104" s="367">
        <v>23</v>
      </c>
      <c r="B104" s="368" t="s">
        <v>2037</v>
      </c>
      <c r="C104" s="367"/>
      <c r="D104" s="369"/>
      <c r="E104" s="367" t="s">
        <v>360</v>
      </c>
      <c r="F104" s="367">
        <v>1</v>
      </c>
      <c r="G104" s="370"/>
      <c r="H104" s="371">
        <f>$F104*$G104</f>
        <v>0</v>
      </c>
      <c r="I104" s="370"/>
      <c r="J104" s="371">
        <f>$F104*$I104</f>
        <v>0</v>
      </c>
      <c r="K104" s="370">
        <f>$G104+$I104</f>
        <v>0</v>
      </c>
      <c r="L104" s="371">
        <f>$H104+$J104</f>
        <v>0</v>
      </c>
    </row>
    <row r="105" spans="1:12">
      <c r="B105" s="372">
        <v>1</v>
      </c>
      <c r="C105" s="372" t="s">
        <v>1098</v>
      </c>
      <c r="D105" s="374" t="s">
        <v>2038</v>
      </c>
    </row>
    <row r="106" spans="1:12">
      <c r="B106" s="372">
        <v>1</v>
      </c>
      <c r="C106" s="372" t="s">
        <v>1098</v>
      </c>
      <c r="D106" s="374" t="s">
        <v>2039</v>
      </c>
    </row>
    <row r="107" spans="1:12">
      <c r="B107" s="372">
        <v>1</v>
      </c>
      <c r="C107" s="372" t="s">
        <v>360</v>
      </c>
      <c r="D107" s="374" t="s">
        <v>2040</v>
      </c>
    </row>
    <row r="108" spans="1:12">
      <c r="A108" s="367">
        <v>24</v>
      </c>
      <c r="B108" s="368" t="s">
        <v>2006</v>
      </c>
      <c r="C108" s="367"/>
      <c r="D108" s="369"/>
      <c r="E108" s="367" t="s">
        <v>360</v>
      </c>
      <c r="F108" s="367">
        <v>1</v>
      </c>
      <c r="G108" s="370"/>
      <c r="H108" s="371">
        <f>$F108*$G108</f>
        <v>0</v>
      </c>
      <c r="I108" s="370"/>
      <c r="J108" s="371">
        <f>$F108*$I108</f>
        <v>0</v>
      </c>
      <c r="K108" s="370">
        <f>$G108+$I108</f>
        <v>0</v>
      </c>
      <c r="L108" s="371">
        <f>$H108+$J108</f>
        <v>0</v>
      </c>
    </row>
    <row r="109" spans="1:12">
      <c r="B109" s="372">
        <v>1</v>
      </c>
      <c r="C109" s="372" t="s">
        <v>1098</v>
      </c>
      <c r="D109" s="374" t="s">
        <v>2007</v>
      </c>
    </row>
    <row r="110" spans="1:12">
      <c r="B110" s="372">
        <v>1</v>
      </c>
      <c r="C110" s="372" t="s">
        <v>1098</v>
      </c>
      <c r="D110" s="374" t="s">
        <v>2008</v>
      </c>
    </row>
    <row r="111" spans="1:12">
      <c r="B111" s="372">
        <v>1</v>
      </c>
      <c r="C111" s="372" t="s">
        <v>1098</v>
      </c>
      <c r="D111" s="374" t="s">
        <v>1803</v>
      </c>
    </row>
    <row r="112" spans="1:12">
      <c r="A112" s="367">
        <v>25</v>
      </c>
      <c r="B112" s="368" t="s">
        <v>1558</v>
      </c>
      <c r="C112" s="367"/>
      <c r="D112" s="369"/>
      <c r="E112" s="367" t="s">
        <v>360</v>
      </c>
      <c r="F112" s="367">
        <v>1</v>
      </c>
      <c r="G112" s="370"/>
      <c r="H112" s="371">
        <f>$F112*$G112</f>
        <v>0</v>
      </c>
      <c r="I112" s="370"/>
      <c r="J112" s="371">
        <f>$F112*$I112</f>
        <v>0</v>
      </c>
      <c r="K112" s="370">
        <f>$G112+$I112</f>
        <v>0</v>
      </c>
      <c r="L112" s="371">
        <f>$H112+$J112</f>
        <v>0</v>
      </c>
    </row>
    <row r="113" spans="4:4">
      <c r="D113" s="374" t="s">
        <v>1549</v>
      </c>
    </row>
    <row r="114" spans="4:4">
      <c r="D114" s="374" t="s">
        <v>1606</v>
      </c>
    </row>
    <row r="115" spans="4:4">
      <c r="D115" s="374" t="s">
        <v>2009</v>
      </c>
    </row>
    <row r="116" spans="4:4">
      <c r="D116" s="374" t="s">
        <v>2010</v>
      </c>
    </row>
  </sheetData>
  <mergeCells count="4">
    <mergeCell ref="B1:D1"/>
    <mergeCell ref="B2:D2"/>
    <mergeCell ref="B3:D3"/>
    <mergeCell ref="B4:D4"/>
  </mergeCells>
  <printOptions gridLines="1"/>
  <pageMargins left="0.39370078740157483" right="0.39370078740157483" top="0.78740157480314965" bottom="0.39370078740157483" header="0.39370078740157483" footer="0.19685039370078741"/>
  <pageSetup paperSize="9" scale="88" fitToHeight="50" orientation="landscape" horizontalDpi="300" r:id="rId1"/>
  <headerFooter alignWithMargins="0">
    <oddHeader>&amp;CModernizace ČOV Dvůr Králové nad Labem - I. etapa</oddHeader>
    <oddFooter>&amp;R&amp;8&amp;P/&amp;N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CM105"/>
  <sheetViews>
    <sheetView showGridLines="0" topLeftCell="A71" workbookViewId="0">
      <selection activeCell="W35" sqref="W35"/>
    </sheetView>
  </sheetViews>
  <sheetFormatPr defaultRowHeight="11.2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hidden="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c r="A1" s="17" t="s">
        <v>0</v>
      </c>
      <c r="AZ1" s="17" t="s">
        <v>1</v>
      </c>
      <c r="BA1" s="17" t="s">
        <v>2</v>
      </c>
      <c r="BB1" s="17" t="s">
        <v>1</v>
      </c>
      <c r="BT1" s="17" t="s">
        <v>3</v>
      </c>
      <c r="BU1" s="17" t="s">
        <v>3</v>
      </c>
      <c r="BV1" s="17" t="s">
        <v>4</v>
      </c>
    </row>
    <row r="2" spans="1:74" s="1" customFormat="1" ht="36.950000000000003" customHeight="1">
      <c r="AR2" s="419" t="s">
        <v>5</v>
      </c>
      <c r="AS2" s="413"/>
      <c r="AT2" s="413"/>
      <c r="AU2" s="413"/>
      <c r="AV2" s="413"/>
      <c r="AW2" s="413"/>
      <c r="AX2" s="413"/>
      <c r="AY2" s="413"/>
      <c r="AZ2" s="413"/>
      <c r="BA2" s="413"/>
      <c r="BB2" s="413"/>
      <c r="BC2" s="413"/>
      <c r="BD2" s="413"/>
      <c r="BE2" s="413"/>
      <c r="BS2" s="18" t="s">
        <v>6</v>
      </c>
      <c r="BT2" s="18" t="s">
        <v>7</v>
      </c>
    </row>
    <row r="3" spans="1:74" s="1" customFormat="1" ht="6.95"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1"/>
      <c r="BS3" s="18" t="s">
        <v>6</v>
      </c>
      <c r="BT3" s="18" t="s">
        <v>8</v>
      </c>
    </row>
    <row r="4" spans="1:74" s="1" customFormat="1" ht="24.95" customHeight="1">
      <c r="B4" s="21"/>
      <c r="D4" s="22" t="s">
        <v>9</v>
      </c>
      <c r="AR4" s="21"/>
      <c r="AS4" s="23" t="s">
        <v>10</v>
      </c>
      <c r="BS4" s="18" t="s">
        <v>11</v>
      </c>
    </row>
    <row r="5" spans="1:74" s="1" customFormat="1" ht="12" customHeight="1">
      <c r="B5" s="21"/>
      <c r="D5" s="24" t="s">
        <v>12</v>
      </c>
      <c r="K5" s="412" t="s">
        <v>13</v>
      </c>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M5" s="413"/>
      <c r="AN5" s="413"/>
      <c r="AO5" s="413"/>
      <c r="AR5" s="21"/>
      <c r="BS5" s="18" t="s">
        <v>6</v>
      </c>
    </row>
    <row r="6" spans="1:74" s="1" customFormat="1" ht="36.950000000000003" customHeight="1">
      <c r="B6" s="21"/>
      <c r="D6" s="26" t="s">
        <v>14</v>
      </c>
      <c r="K6" s="414" t="s">
        <v>15</v>
      </c>
      <c r="L6" s="413"/>
      <c r="M6" s="413"/>
      <c r="N6" s="413"/>
      <c r="O6" s="413"/>
      <c r="P6" s="413"/>
      <c r="Q6" s="413"/>
      <c r="R6" s="413"/>
      <c r="S6" s="413"/>
      <c r="T6" s="413"/>
      <c r="U6" s="413"/>
      <c r="V6" s="413"/>
      <c r="W6" s="413"/>
      <c r="X6" s="413"/>
      <c r="Y6" s="413"/>
      <c r="Z6" s="413"/>
      <c r="AA6" s="413"/>
      <c r="AB6" s="413"/>
      <c r="AC6" s="413"/>
      <c r="AD6" s="413"/>
      <c r="AE6" s="413"/>
      <c r="AF6" s="413"/>
      <c r="AG6" s="413"/>
      <c r="AH6" s="413"/>
      <c r="AI6" s="413"/>
      <c r="AJ6" s="413"/>
      <c r="AK6" s="413"/>
      <c r="AL6" s="413"/>
      <c r="AM6" s="413"/>
      <c r="AN6" s="413"/>
      <c r="AO6" s="413"/>
      <c r="AR6" s="21"/>
      <c r="BS6" s="18" t="s">
        <v>6</v>
      </c>
    </row>
    <row r="7" spans="1:74" s="1" customFormat="1" ht="12" customHeight="1">
      <c r="B7" s="21"/>
      <c r="D7" s="27" t="s">
        <v>16</v>
      </c>
      <c r="K7" s="25" t="s">
        <v>1</v>
      </c>
      <c r="AK7" s="27" t="s">
        <v>17</v>
      </c>
      <c r="AN7" s="25" t="s">
        <v>1</v>
      </c>
      <c r="AR7" s="21"/>
      <c r="BS7" s="18" t="s">
        <v>6</v>
      </c>
    </row>
    <row r="8" spans="1:74" s="1" customFormat="1" ht="12" customHeight="1">
      <c r="B8" s="21"/>
      <c r="D8" s="27" t="s">
        <v>18</v>
      </c>
      <c r="K8" s="25" t="s">
        <v>19</v>
      </c>
      <c r="AK8" s="27" t="s">
        <v>20</v>
      </c>
      <c r="AN8" s="25" t="s">
        <v>21</v>
      </c>
      <c r="AR8" s="21"/>
      <c r="BS8" s="18" t="s">
        <v>6</v>
      </c>
    </row>
    <row r="9" spans="1:74" s="1" customFormat="1" ht="14.45" customHeight="1">
      <c r="B9" s="21"/>
      <c r="AR9" s="21"/>
      <c r="BS9" s="18" t="s">
        <v>6</v>
      </c>
    </row>
    <row r="10" spans="1:74" s="1" customFormat="1" ht="12" customHeight="1">
      <c r="B10" s="21"/>
      <c r="D10" s="27" t="s">
        <v>22</v>
      </c>
      <c r="AK10" s="27" t="s">
        <v>23</v>
      </c>
      <c r="AN10" s="25" t="s">
        <v>1</v>
      </c>
      <c r="AR10" s="21"/>
      <c r="BS10" s="18" t="s">
        <v>6</v>
      </c>
    </row>
    <row r="11" spans="1:74" s="1" customFormat="1" ht="18.399999999999999" customHeight="1">
      <c r="B11" s="21"/>
      <c r="E11" s="25" t="s">
        <v>24</v>
      </c>
      <c r="AK11" s="27" t="s">
        <v>25</v>
      </c>
      <c r="AN11" s="25" t="s">
        <v>1</v>
      </c>
      <c r="AR11" s="21"/>
      <c r="BS11" s="18" t="s">
        <v>6</v>
      </c>
    </row>
    <row r="12" spans="1:74" s="1" customFormat="1" ht="6.95" customHeight="1">
      <c r="B12" s="21"/>
      <c r="AR12" s="21"/>
      <c r="BS12" s="18" t="s">
        <v>6</v>
      </c>
    </row>
    <row r="13" spans="1:74" s="1" customFormat="1" ht="12" customHeight="1">
      <c r="B13" s="21"/>
      <c r="D13" s="27" t="s">
        <v>26</v>
      </c>
      <c r="AK13" s="27" t="s">
        <v>23</v>
      </c>
      <c r="AN13" s="25" t="s">
        <v>1</v>
      </c>
      <c r="AR13" s="21"/>
      <c r="BS13" s="18" t="s">
        <v>6</v>
      </c>
    </row>
    <row r="14" spans="1:74" ht="12.75">
      <c r="B14" s="21"/>
      <c r="E14" s="25" t="s">
        <v>24</v>
      </c>
      <c r="AK14" s="27" t="s">
        <v>25</v>
      </c>
      <c r="AN14" s="25" t="s">
        <v>1</v>
      </c>
      <c r="AR14" s="21"/>
      <c r="BS14" s="18" t="s">
        <v>6</v>
      </c>
    </row>
    <row r="15" spans="1:74" s="1" customFormat="1" ht="6.95" customHeight="1">
      <c r="B15" s="21"/>
      <c r="AR15" s="21"/>
      <c r="BS15" s="18" t="s">
        <v>3</v>
      </c>
    </row>
    <row r="16" spans="1:74" s="1" customFormat="1" ht="12" customHeight="1">
      <c r="B16" s="21"/>
      <c r="D16" s="27" t="s">
        <v>27</v>
      </c>
      <c r="AK16" s="27" t="s">
        <v>23</v>
      </c>
      <c r="AN16" s="25" t="s">
        <v>1</v>
      </c>
      <c r="AR16" s="21"/>
      <c r="BS16" s="18" t="s">
        <v>3</v>
      </c>
    </row>
    <row r="17" spans="1:71" s="1" customFormat="1" ht="18.399999999999999" customHeight="1">
      <c r="B17" s="21"/>
      <c r="E17" s="25" t="s">
        <v>24</v>
      </c>
      <c r="AK17" s="27" t="s">
        <v>25</v>
      </c>
      <c r="AN17" s="25" t="s">
        <v>1</v>
      </c>
      <c r="AR17" s="21"/>
      <c r="BS17" s="18" t="s">
        <v>28</v>
      </c>
    </row>
    <row r="18" spans="1:71" s="1" customFormat="1" ht="6.95" customHeight="1">
      <c r="B18" s="21"/>
      <c r="AR18" s="21"/>
      <c r="BS18" s="18" t="s">
        <v>6</v>
      </c>
    </row>
    <row r="19" spans="1:71" s="1" customFormat="1" ht="12" customHeight="1">
      <c r="B19" s="21"/>
      <c r="D19" s="27" t="s">
        <v>29</v>
      </c>
      <c r="AK19" s="27" t="s">
        <v>23</v>
      </c>
      <c r="AN19" s="25" t="s">
        <v>1</v>
      </c>
      <c r="AR19" s="21"/>
      <c r="BS19" s="18" t="s">
        <v>6</v>
      </c>
    </row>
    <row r="20" spans="1:71" s="1" customFormat="1" ht="18.399999999999999" customHeight="1">
      <c r="B20" s="21"/>
      <c r="E20" s="25" t="s">
        <v>30</v>
      </c>
      <c r="AK20" s="27" t="s">
        <v>25</v>
      </c>
      <c r="AN20" s="25" t="s">
        <v>1</v>
      </c>
      <c r="AR20" s="21"/>
      <c r="BS20" s="18" t="s">
        <v>28</v>
      </c>
    </row>
    <row r="21" spans="1:71" s="1" customFormat="1" ht="6.95" customHeight="1">
      <c r="B21" s="21"/>
      <c r="AR21" s="21"/>
    </row>
    <row r="22" spans="1:71" s="1" customFormat="1" ht="12" customHeight="1">
      <c r="B22" s="21"/>
      <c r="D22" s="27" t="s">
        <v>31</v>
      </c>
      <c r="AR22" s="21"/>
    </row>
    <row r="23" spans="1:71" s="1" customFormat="1" ht="16.5" customHeight="1">
      <c r="B23" s="21"/>
      <c r="E23" s="415" t="s">
        <v>1</v>
      </c>
      <c r="F23" s="415"/>
      <c r="G23" s="415"/>
      <c r="H23" s="415"/>
      <c r="I23" s="415"/>
      <c r="J23" s="415"/>
      <c r="K23" s="415"/>
      <c r="L23" s="415"/>
      <c r="M23" s="415"/>
      <c r="N23" s="415"/>
      <c r="O23" s="415"/>
      <c r="P23" s="415"/>
      <c r="Q23" s="415"/>
      <c r="R23" s="415"/>
      <c r="S23" s="415"/>
      <c r="T23" s="415"/>
      <c r="U23" s="415"/>
      <c r="V23" s="415"/>
      <c r="W23" s="415"/>
      <c r="X23" s="415"/>
      <c r="Y23" s="415"/>
      <c r="Z23" s="415"/>
      <c r="AA23" s="415"/>
      <c r="AB23" s="415"/>
      <c r="AC23" s="415"/>
      <c r="AD23" s="415"/>
      <c r="AE23" s="415"/>
      <c r="AF23" s="415"/>
      <c r="AG23" s="415"/>
      <c r="AH23" s="415"/>
      <c r="AI23" s="415"/>
      <c r="AJ23" s="415"/>
      <c r="AK23" s="415"/>
      <c r="AL23" s="415"/>
      <c r="AM23" s="415"/>
      <c r="AN23" s="415"/>
      <c r="AR23" s="21"/>
    </row>
    <row r="24" spans="1:71" s="1" customFormat="1" ht="6.95" customHeight="1">
      <c r="B24" s="21"/>
      <c r="AR24" s="21"/>
    </row>
    <row r="25" spans="1:71" s="1" customFormat="1" ht="6.95" customHeight="1">
      <c r="B25" s="21"/>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R25" s="21"/>
    </row>
    <row r="26" spans="1:71" s="2" customFormat="1" ht="25.9" customHeight="1">
      <c r="A26" s="30"/>
      <c r="B26" s="31"/>
      <c r="C26" s="30"/>
      <c r="D26" s="32" t="s">
        <v>32</v>
      </c>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416">
        <f>ROUND(AG94,2)</f>
        <v>0</v>
      </c>
      <c r="AL26" s="417"/>
      <c r="AM26" s="417"/>
      <c r="AN26" s="417"/>
      <c r="AO26" s="417"/>
      <c r="AP26" s="30"/>
      <c r="AQ26" s="30"/>
      <c r="AR26" s="31"/>
      <c r="BE26" s="30"/>
    </row>
    <row r="27" spans="1:71" s="2" customFormat="1" ht="6.95" customHeight="1">
      <c r="A27" s="30"/>
      <c r="B27" s="31"/>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1"/>
      <c r="BE27" s="30"/>
    </row>
    <row r="28" spans="1:71" s="2" customFormat="1" ht="12.75">
      <c r="A28" s="30"/>
      <c r="B28" s="31"/>
      <c r="C28" s="30"/>
      <c r="D28" s="30"/>
      <c r="E28" s="30"/>
      <c r="F28" s="30"/>
      <c r="G28" s="30"/>
      <c r="H28" s="30"/>
      <c r="I28" s="30"/>
      <c r="J28" s="30"/>
      <c r="K28" s="30"/>
      <c r="L28" s="418" t="s">
        <v>33</v>
      </c>
      <c r="M28" s="418"/>
      <c r="N28" s="418"/>
      <c r="O28" s="418"/>
      <c r="P28" s="418"/>
      <c r="Q28" s="30"/>
      <c r="R28" s="30"/>
      <c r="S28" s="30"/>
      <c r="T28" s="30"/>
      <c r="U28" s="30"/>
      <c r="V28" s="30"/>
      <c r="W28" s="418" t="s">
        <v>34</v>
      </c>
      <c r="X28" s="418"/>
      <c r="Y28" s="418"/>
      <c r="Z28" s="418"/>
      <c r="AA28" s="418"/>
      <c r="AB28" s="418"/>
      <c r="AC28" s="418"/>
      <c r="AD28" s="418"/>
      <c r="AE28" s="418"/>
      <c r="AF28" s="30"/>
      <c r="AG28" s="30"/>
      <c r="AH28" s="30"/>
      <c r="AI28" s="30"/>
      <c r="AJ28" s="30"/>
      <c r="AK28" s="418" t="s">
        <v>35</v>
      </c>
      <c r="AL28" s="418"/>
      <c r="AM28" s="418"/>
      <c r="AN28" s="418"/>
      <c r="AO28" s="418"/>
      <c r="AP28" s="30"/>
      <c r="AQ28" s="30"/>
      <c r="AR28" s="31"/>
      <c r="BE28" s="30"/>
    </row>
    <row r="29" spans="1:71" s="3" customFormat="1" ht="14.45" customHeight="1">
      <c r="B29" s="35"/>
      <c r="D29" s="27" t="s">
        <v>36</v>
      </c>
      <c r="F29" s="27" t="s">
        <v>37</v>
      </c>
      <c r="L29" s="409">
        <v>0.21</v>
      </c>
      <c r="M29" s="410"/>
      <c r="N29" s="410"/>
      <c r="O29" s="410"/>
      <c r="P29" s="410"/>
      <c r="W29" s="411">
        <f>ROUND(AZ94, 2)</f>
        <v>0</v>
      </c>
      <c r="X29" s="410"/>
      <c r="Y29" s="410"/>
      <c r="Z29" s="410"/>
      <c r="AA29" s="410"/>
      <c r="AB29" s="410"/>
      <c r="AC29" s="410"/>
      <c r="AD29" s="410"/>
      <c r="AE29" s="410"/>
      <c r="AK29" s="411">
        <f>ROUND(AV94, 2)</f>
        <v>0</v>
      </c>
      <c r="AL29" s="410"/>
      <c r="AM29" s="410"/>
      <c r="AN29" s="410"/>
      <c r="AO29" s="410"/>
      <c r="AR29" s="35"/>
    </row>
    <row r="30" spans="1:71" s="3" customFormat="1" ht="14.45" customHeight="1">
      <c r="B30" s="35"/>
      <c r="F30" s="27" t="s">
        <v>38</v>
      </c>
      <c r="L30" s="409">
        <v>0.15</v>
      </c>
      <c r="M30" s="410"/>
      <c r="N30" s="410"/>
      <c r="O30" s="410"/>
      <c r="P30" s="410"/>
      <c r="W30" s="411">
        <f>ROUND(BA94, 2)</f>
        <v>0</v>
      </c>
      <c r="X30" s="410"/>
      <c r="Y30" s="410"/>
      <c r="Z30" s="410"/>
      <c r="AA30" s="410"/>
      <c r="AB30" s="410"/>
      <c r="AC30" s="410"/>
      <c r="AD30" s="410"/>
      <c r="AE30" s="410"/>
      <c r="AK30" s="411">
        <f>ROUND(AW94, 2)</f>
        <v>0</v>
      </c>
      <c r="AL30" s="410"/>
      <c r="AM30" s="410"/>
      <c r="AN30" s="410"/>
      <c r="AO30" s="410"/>
      <c r="AR30" s="35"/>
    </row>
    <row r="31" spans="1:71" s="3" customFormat="1" ht="14.45" hidden="1" customHeight="1">
      <c r="B31" s="35"/>
      <c r="F31" s="27" t="s">
        <v>39</v>
      </c>
      <c r="L31" s="409">
        <v>0.21</v>
      </c>
      <c r="M31" s="410"/>
      <c r="N31" s="410"/>
      <c r="O31" s="410"/>
      <c r="P31" s="410"/>
      <c r="W31" s="411">
        <f>ROUND(BB94, 2)</f>
        <v>0</v>
      </c>
      <c r="X31" s="410"/>
      <c r="Y31" s="410"/>
      <c r="Z31" s="410"/>
      <c r="AA31" s="410"/>
      <c r="AB31" s="410"/>
      <c r="AC31" s="410"/>
      <c r="AD31" s="410"/>
      <c r="AE31" s="410"/>
      <c r="AK31" s="411">
        <v>0</v>
      </c>
      <c r="AL31" s="410"/>
      <c r="AM31" s="410"/>
      <c r="AN31" s="410"/>
      <c r="AO31" s="410"/>
      <c r="AR31" s="35"/>
    </row>
    <row r="32" spans="1:71" s="3" customFormat="1" ht="14.45" hidden="1" customHeight="1">
      <c r="B32" s="35"/>
      <c r="F32" s="27" t="s">
        <v>40</v>
      </c>
      <c r="L32" s="409">
        <v>0.15</v>
      </c>
      <c r="M32" s="410"/>
      <c r="N32" s="410"/>
      <c r="O32" s="410"/>
      <c r="P32" s="410"/>
      <c r="W32" s="411">
        <f>ROUND(BC94, 2)</f>
        <v>0</v>
      </c>
      <c r="X32" s="410"/>
      <c r="Y32" s="410"/>
      <c r="Z32" s="410"/>
      <c r="AA32" s="410"/>
      <c r="AB32" s="410"/>
      <c r="AC32" s="410"/>
      <c r="AD32" s="410"/>
      <c r="AE32" s="410"/>
      <c r="AK32" s="411">
        <v>0</v>
      </c>
      <c r="AL32" s="410"/>
      <c r="AM32" s="410"/>
      <c r="AN32" s="410"/>
      <c r="AO32" s="410"/>
      <c r="AR32" s="35"/>
    </row>
    <row r="33" spans="1:57" s="3" customFormat="1" ht="14.45" hidden="1" customHeight="1">
      <c r="B33" s="35"/>
      <c r="F33" s="27" t="s">
        <v>41</v>
      </c>
      <c r="L33" s="409">
        <v>0</v>
      </c>
      <c r="M33" s="410"/>
      <c r="N33" s="410"/>
      <c r="O33" s="410"/>
      <c r="P33" s="410"/>
      <c r="W33" s="411">
        <f>ROUND(BD94, 2)</f>
        <v>0</v>
      </c>
      <c r="X33" s="410"/>
      <c r="Y33" s="410"/>
      <c r="Z33" s="410"/>
      <c r="AA33" s="410"/>
      <c r="AB33" s="410"/>
      <c r="AC33" s="410"/>
      <c r="AD33" s="410"/>
      <c r="AE33" s="410"/>
      <c r="AK33" s="411">
        <v>0</v>
      </c>
      <c r="AL33" s="410"/>
      <c r="AM33" s="410"/>
      <c r="AN33" s="410"/>
      <c r="AO33" s="410"/>
      <c r="AR33" s="35"/>
    </row>
    <row r="34" spans="1:57" s="2" customFormat="1" ht="6.95" customHeight="1">
      <c r="A34" s="30"/>
      <c r="B34" s="31"/>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1"/>
      <c r="BE34" s="30"/>
    </row>
    <row r="35" spans="1:57" s="2" customFormat="1" ht="25.9" customHeight="1">
      <c r="A35" s="30"/>
      <c r="B35" s="31"/>
      <c r="C35" s="36"/>
      <c r="D35" s="37" t="s">
        <v>42</v>
      </c>
      <c r="E35" s="38"/>
      <c r="F35" s="38"/>
      <c r="G35" s="38"/>
      <c r="H35" s="38"/>
      <c r="I35" s="38"/>
      <c r="J35" s="38"/>
      <c r="K35" s="38"/>
      <c r="L35" s="38"/>
      <c r="M35" s="38"/>
      <c r="N35" s="38"/>
      <c r="O35" s="38"/>
      <c r="P35" s="38"/>
      <c r="Q35" s="38"/>
      <c r="R35" s="38"/>
      <c r="S35" s="38"/>
      <c r="T35" s="39" t="s">
        <v>43</v>
      </c>
      <c r="U35" s="38"/>
      <c r="V35" s="38"/>
      <c r="W35" s="38"/>
      <c r="X35" s="423" t="s">
        <v>44</v>
      </c>
      <c r="Y35" s="421"/>
      <c r="Z35" s="421"/>
      <c r="AA35" s="421"/>
      <c r="AB35" s="421"/>
      <c r="AC35" s="38"/>
      <c r="AD35" s="38"/>
      <c r="AE35" s="38"/>
      <c r="AF35" s="38"/>
      <c r="AG35" s="38"/>
      <c r="AH35" s="38"/>
      <c r="AI35" s="38"/>
      <c r="AJ35" s="38"/>
      <c r="AK35" s="420">
        <f>SUM(AK26:AK33)</f>
        <v>0</v>
      </c>
      <c r="AL35" s="421"/>
      <c r="AM35" s="421"/>
      <c r="AN35" s="421"/>
      <c r="AO35" s="422"/>
      <c r="AP35" s="36"/>
      <c r="AQ35" s="36"/>
      <c r="AR35" s="31"/>
      <c r="BE35" s="30"/>
    </row>
    <row r="36" spans="1:57" s="2" customFormat="1" ht="6.95" customHeight="1">
      <c r="A36" s="30"/>
      <c r="B36" s="31"/>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1"/>
      <c r="BE36" s="30"/>
    </row>
    <row r="37" spans="1:57" s="2" customFormat="1" ht="14.45" customHeight="1">
      <c r="A37" s="30"/>
      <c r="B37" s="31"/>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1"/>
      <c r="BE37" s="30"/>
    </row>
    <row r="38" spans="1:57" s="1" customFormat="1" ht="14.45" customHeight="1">
      <c r="B38" s="21"/>
      <c r="AR38" s="21"/>
    </row>
    <row r="39" spans="1:57" s="1" customFormat="1" ht="14.45" customHeight="1">
      <c r="B39" s="21"/>
      <c r="AR39" s="21"/>
    </row>
    <row r="40" spans="1:57" s="1" customFormat="1" ht="14.45" customHeight="1">
      <c r="B40" s="21"/>
      <c r="AR40" s="21"/>
    </row>
    <row r="41" spans="1:57" s="1" customFormat="1" ht="14.45" customHeight="1">
      <c r="B41" s="21"/>
      <c r="AR41" s="21"/>
    </row>
    <row r="42" spans="1:57" s="1" customFormat="1" ht="14.45" customHeight="1">
      <c r="B42" s="21"/>
      <c r="AR42" s="21"/>
    </row>
    <row r="43" spans="1:57" s="1" customFormat="1" ht="14.45" customHeight="1">
      <c r="B43" s="21"/>
      <c r="AR43" s="21"/>
    </row>
    <row r="44" spans="1:57" s="1" customFormat="1" ht="14.45" customHeight="1">
      <c r="B44" s="21"/>
      <c r="AR44" s="21"/>
    </row>
    <row r="45" spans="1:57" s="1" customFormat="1" ht="14.45" customHeight="1">
      <c r="B45" s="21"/>
      <c r="AR45" s="21"/>
    </row>
    <row r="46" spans="1:57" s="1" customFormat="1" ht="14.45" customHeight="1">
      <c r="B46" s="21"/>
      <c r="AR46" s="21"/>
    </row>
    <row r="47" spans="1:57" s="1" customFormat="1" ht="14.45" customHeight="1">
      <c r="B47" s="21"/>
      <c r="AR47" s="21"/>
    </row>
    <row r="48" spans="1:57" s="1" customFormat="1" ht="14.45" customHeight="1">
      <c r="B48" s="21"/>
      <c r="AR48" s="21"/>
    </row>
    <row r="49" spans="1:57" s="2" customFormat="1" ht="14.45" customHeight="1">
      <c r="B49" s="40"/>
      <c r="D49" s="41" t="s">
        <v>45</v>
      </c>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1" t="s">
        <v>46</v>
      </c>
      <c r="AI49" s="42"/>
      <c r="AJ49" s="42"/>
      <c r="AK49" s="42"/>
      <c r="AL49" s="42"/>
      <c r="AM49" s="42"/>
      <c r="AN49" s="42"/>
      <c r="AO49" s="42"/>
      <c r="AR49" s="40"/>
    </row>
    <row r="50" spans="1:57">
      <c r="B50" s="21"/>
      <c r="AR50" s="21"/>
    </row>
    <row r="51" spans="1:57">
      <c r="B51" s="21"/>
      <c r="AR51" s="21"/>
    </row>
    <row r="52" spans="1:57">
      <c r="B52" s="21"/>
      <c r="AR52" s="21"/>
    </row>
    <row r="53" spans="1:57">
      <c r="B53" s="21"/>
      <c r="AR53" s="21"/>
    </row>
    <row r="54" spans="1:57">
      <c r="B54" s="21"/>
      <c r="AR54" s="21"/>
    </row>
    <row r="55" spans="1:57">
      <c r="B55" s="21"/>
      <c r="AR55" s="21"/>
    </row>
    <row r="56" spans="1:57">
      <c r="B56" s="21"/>
      <c r="AR56" s="21"/>
    </row>
    <row r="57" spans="1:57">
      <c r="B57" s="21"/>
      <c r="AR57" s="21"/>
    </row>
    <row r="58" spans="1:57">
      <c r="B58" s="21"/>
      <c r="AR58" s="21"/>
    </row>
    <row r="59" spans="1:57">
      <c r="B59" s="21"/>
      <c r="AR59" s="21"/>
    </row>
    <row r="60" spans="1:57" s="2" customFormat="1" ht="12.75">
      <c r="A60" s="30"/>
      <c r="B60" s="31"/>
      <c r="C60" s="30"/>
      <c r="D60" s="43" t="s">
        <v>47</v>
      </c>
      <c r="E60" s="33"/>
      <c r="F60" s="33"/>
      <c r="G60" s="33"/>
      <c r="H60" s="33"/>
      <c r="I60" s="33"/>
      <c r="J60" s="33"/>
      <c r="K60" s="33"/>
      <c r="L60" s="33"/>
      <c r="M60" s="33"/>
      <c r="N60" s="33"/>
      <c r="O60" s="33"/>
      <c r="P60" s="33"/>
      <c r="Q60" s="33"/>
      <c r="R60" s="33"/>
      <c r="S60" s="33"/>
      <c r="T60" s="33"/>
      <c r="U60" s="33"/>
      <c r="V60" s="43" t="s">
        <v>48</v>
      </c>
      <c r="W60" s="33"/>
      <c r="X60" s="33"/>
      <c r="Y60" s="33"/>
      <c r="Z60" s="33"/>
      <c r="AA60" s="33"/>
      <c r="AB60" s="33"/>
      <c r="AC60" s="33"/>
      <c r="AD60" s="33"/>
      <c r="AE60" s="33"/>
      <c r="AF60" s="33"/>
      <c r="AG60" s="33"/>
      <c r="AH60" s="43" t="s">
        <v>47</v>
      </c>
      <c r="AI60" s="33"/>
      <c r="AJ60" s="33"/>
      <c r="AK60" s="33"/>
      <c r="AL60" s="33"/>
      <c r="AM60" s="43" t="s">
        <v>48</v>
      </c>
      <c r="AN60" s="33"/>
      <c r="AO60" s="33"/>
      <c r="AP60" s="30"/>
      <c r="AQ60" s="30"/>
      <c r="AR60" s="31"/>
      <c r="BE60" s="30"/>
    </row>
    <row r="61" spans="1:57">
      <c r="B61" s="21"/>
      <c r="AR61" s="21"/>
    </row>
    <row r="62" spans="1:57">
      <c r="B62" s="21"/>
      <c r="AR62" s="21"/>
    </row>
    <row r="63" spans="1:57">
      <c r="B63" s="21"/>
      <c r="AR63" s="21"/>
    </row>
    <row r="64" spans="1:57" s="2" customFormat="1" ht="12.75">
      <c r="A64" s="30"/>
      <c r="B64" s="31"/>
      <c r="C64" s="30"/>
      <c r="D64" s="41" t="s">
        <v>49</v>
      </c>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1" t="s">
        <v>50</v>
      </c>
      <c r="AI64" s="44"/>
      <c r="AJ64" s="44"/>
      <c r="AK64" s="44"/>
      <c r="AL64" s="44"/>
      <c r="AM64" s="44"/>
      <c r="AN64" s="44"/>
      <c r="AO64" s="44"/>
      <c r="AP64" s="30"/>
      <c r="AQ64" s="30"/>
      <c r="AR64" s="31"/>
      <c r="BE64" s="30"/>
    </row>
    <row r="65" spans="1:57">
      <c r="B65" s="21"/>
      <c r="AR65" s="21"/>
    </row>
    <row r="66" spans="1:57">
      <c r="B66" s="21"/>
      <c r="AR66" s="21"/>
    </row>
    <row r="67" spans="1:57">
      <c r="B67" s="21"/>
      <c r="AR67" s="21"/>
    </row>
    <row r="68" spans="1:57">
      <c r="B68" s="21"/>
      <c r="AR68" s="21"/>
    </row>
    <row r="69" spans="1:57">
      <c r="B69" s="21"/>
      <c r="AR69" s="21"/>
    </row>
    <row r="70" spans="1:57">
      <c r="B70" s="21"/>
      <c r="AR70" s="21"/>
    </row>
    <row r="71" spans="1:57">
      <c r="B71" s="21"/>
      <c r="AR71" s="21"/>
    </row>
    <row r="72" spans="1:57">
      <c r="B72" s="21"/>
      <c r="AR72" s="21"/>
    </row>
    <row r="73" spans="1:57">
      <c r="B73" s="21"/>
      <c r="AR73" s="21"/>
    </row>
    <row r="74" spans="1:57">
      <c r="B74" s="21"/>
      <c r="AR74" s="21"/>
    </row>
    <row r="75" spans="1:57" s="2" customFormat="1" ht="12.75">
      <c r="A75" s="30"/>
      <c r="B75" s="31"/>
      <c r="C75" s="30"/>
      <c r="D75" s="43" t="s">
        <v>47</v>
      </c>
      <c r="E75" s="33"/>
      <c r="F75" s="33"/>
      <c r="G75" s="33"/>
      <c r="H75" s="33"/>
      <c r="I75" s="33"/>
      <c r="J75" s="33"/>
      <c r="K75" s="33"/>
      <c r="L75" s="33"/>
      <c r="M75" s="33"/>
      <c r="N75" s="33"/>
      <c r="O75" s="33"/>
      <c r="P75" s="33"/>
      <c r="Q75" s="33"/>
      <c r="R75" s="33"/>
      <c r="S75" s="33"/>
      <c r="T75" s="33"/>
      <c r="U75" s="33"/>
      <c r="V75" s="43" t="s">
        <v>48</v>
      </c>
      <c r="W75" s="33"/>
      <c r="X75" s="33"/>
      <c r="Y75" s="33"/>
      <c r="Z75" s="33"/>
      <c r="AA75" s="33"/>
      <c r="AB75" s="33"/>
      <c r="AC75" s="33"/>
      <c r="AD75" s="33"/>
      <c r="AE75" s="33"/>
      <c r="AF75" s="33"/>
      <c r="AG75" s="33"/>
      <c r="AH75" s="43" t="s">
        <v>47</v>
      </c>
      <c r="AI75" s="33"/>
      <c r="AJ75" s="33"/>
      <c r="AK75" s="33"/>
      <c r="AL75" s="33"/>
      <c r="AM75" s="43" t="s">
        <v>48</v>
      </c>
      <c r="AN75" s="33"/>
      <c r="AO75" s="33"/>
      <c r="AP75" s="30"/>
      <c r="AQ75" s="30"/>
      <c r="AR75" s="31"/>
      <c r="BE75" s="30"/>
    </row>
    <row r="76" spans="1:57" s="2" customFormat="1">
      <c r="A76" s="30"/>
      <c r="B76" s="31"/>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1"/>
      <c r="BE76" s="30"/>
    </row>
    <row r="77" spans="1:57" s="2" customFormat="1" ht="6.95" customHeight="1">
      <c r="A77" s="30"/>
      <c r="B77" s="45"/>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31"/>
      <c r="BE77" s="30"/>
    </row>
    <row r="81" spans="1:91" s="2" customFormat="1" ht="6.95" customHeight="1">
      <c r="A81" s="30"/>
      <c r="B81" s="47"/>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31"/>
      <c r="BE81" s="30"/>
    </row>
    <row r="82" spans="1:91" s="2" customFormat="1" ht="24.95" customHeight="1">
      <c r="A82" s="30"/>
      <c r="B82" s="31"/>
      <c r="C82" s="22" t="s">
        <v>51</v>
      </c>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1"/>
      <c r="BE82" s="30"/>
    </row>
    <row r="83" spans="1:91" s="2" customFormat="1" ht="6.95" customHeight="1">
      <c r="A83" s="30"/>
      <c r="B83" s="31"/>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1"/>
      <c r="BE83" s="30"/>
    </row>
    <row r="84" spans="1:91" s="4" customFormat="1" ht="12" customHeight="1">
      <c r="B84" s="49"/>
      <c r="C84" s="27" t="s">
        <v>12</v>
      </c>
      <c r="L84" s="4" t="str">
        <f>K5</f>
        <v>1521-II</v>
      </c>
      <c r="AR84" s="49"/>
    </row>
    <row r="85" spans="1:91" s="5" customFormat="1" ht="36.950000000000003" customHeight="1">
      <c r="B85" s="50"/>
      <c r="C85" s="51" t="s">
        <v>14</v>
      </c>
      <c r="L85" s="386" t="str">
        <f>K6</f>
        <v>Modernizace ČOV Dvůr Králové nad Labem - II. etapa</v>
      </c>
      <c r="M85" s="387"/>
      <c r="N85" s="387"/>
      <c r="O85" s="387"/>
      <c r="P85" s="387"/>
      <c r="Q85" s="387"/>
      <c r="R85" s="387"/>
      <c r="S85" s="387"/>
      <c r="T85" s="387"/>
      <c r="U85" s="387"/>
      <c r="V85" s="387"/>
      <c r="W85" s="387"/>
      <c r="X85" s="387"/>
      <c r="Y85" s="387"/>
      <c r="Z85" s="387"/>
      <c r="AA85" s="387"/>
      <c r="AB85" s="387"/>
      <c r="AC85" s="387"/>
      <c r="AD85" s="387"/>
      <c r="AE85" s="387"/>
      <c r="AF85" s="387"/>
      <c r="AG85" s="387"/>
      <c r="AH85" s="387"/>
      <c r="AI85" s="387"/>
      <c r="AJ85" s="387"/>
      <c r="AK85" s="387"/>
      <c r="AL85" s="387"/>
      <c r="AM85" s="387"/>
      <c r="AN85" s="387"/>
      <c r="AO85" s="387"/>
      <c r="AR85" s="50"/>
    </row>
    <row r="86" spans="1:91" s="2" customFormat="1" ht="6.95" customHeight="1">
      <c r="A86" s="30"/>
      <c r="B86" s="31"/>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1"/>
      <c r="BE86" s="30"/>
    </row>
    <row r="87" spans="1:91" s="2" customFormat="1" ht="12" customHeight="1">
      <c r="A87" s="30"/>
      <c r="B87" s="31"/>
      <c r="C87" s="27" t="s">
        <v>18</v>
      </c>
      <c r="D87" s="30"/>
      <c r="E87" s="30"/>
      <c r="F87" s="30"/>
      <c r="G87" s="30"/>
      <c r="H87" s="30"/>
      <c r="I87" s="30"/>
      <c r="J87" s="30"/>
      <c r="K87" s="30"/>
      <c r="L87" s="52" t="str">
        <f>IF(K8="","",K8)</f>
        <v>Dvůr Králové nad Labem</v>
      </c>
      <c r="M87" s="30"/>
      <c r="N87" s="30"/>
      <c r="O87" s="30"/>
      <c r="P87" s="30"/>
      <c r="Q87" s="30"/>
      <c r="R87" s="30"/>
      <c r="S87" s="30"/>
      <c r="T87" s="30"/>
      <c r="U87" s="30"/>
      <c r="V87" s="30"/>
      <c r="W87" s="30"/>
      <c r="X87" s="30"/>
      <c r="Y87" s="30"/>
      <c r="Z87" s="30"/>
      <c r="AA87" s="30"/>
      <c r="AB87" s="30"/>
      <c r="AC87" s="30"/>
      <c r="AD87" s="30"/>
      <c r="AE87" s="30"/>
      <c r="AF87" s="30"/>
      <c r="AG87" s="30"/>
      <c r="AH87" s="30"/>
      <c r="AI87" s="27" t="s">
        <v>20</v>
      </c>
      <c r="AJ87" s="30"/>
      <c r="AK87" s="30"/>
      <c r="AL87" s="30"/>
      <c r="AM87" s="388" t="str">
        <f>IF(AN8= "","",AN8)</f>
        <v>7. 7. 2022</v>
      </c>
      <c r="AN87" s="388"/>
      <c r="AO87" s="30"/>
      <c r="AP87" s="30"/>
      <c r="AQ87" s="30"/>
      <c r="AR87" s="31"/>
      <c r="BE87" s="30"/>
    </row>
    <row r="88" spans="1:91" s="2" customFormat="1" ht="6.95" customHeight="1">
      <c r="A88" s="30"/>
      <c r="B88" s="31"/>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1"/>
      <c r="BE88" s="30"/>
    </row>
    <row r="89" spans="1:91" s="2" customFormat="1" ht="15.2" customHeight="1">
      <c r="A89" s="30"/>
      <c r="B89" s="31"/>
      <c r="C89" s="27" t="s">
        <v>22</v>
      </c>
      <c r="D89" s="30"/>
      <c r="E89" s="30"/>
      <c r="F89" s="30"/>
      <c r="G89" s="30"/>
      <c r="H89" s="30"/>
      <c r="I89" s="30"/>
      <c r="J89" s="30"/>
      <c r="K89" s="30"/>
      <c r="L89" s="4" t="str">
        <f>IF(E11= "","",E11)</f>
        <v xml:space="preserve"> </v>
      </c>
      <c r="M89" s="30"/>
      <c r="N89" s="30"/>
      <c r="O89" s="30"/>
      <c r="P89" s="30"/>
      <c r="Q89" s="30"/>
      <c r="R89" s="30"/>
      <c r="S89" s="30"/>
      <c r="T89" s="30"/>
      <c r="U89" s="30"/>
      <c r="V89" s="30"/>
      <c r="W89" s="30"/>
      <c r="X89" s="30"/>
      <c r="Y89" s="30"/>
      <c r="Z89" s="30"/>
      <c r="AA89" s="30"/>
      <c r="AB89" s="30"/>
      <c r="AC89" s="30"/>
      <c r="AD89" s="30"/>
      <c r="AE89" s="30"/>
      <c r="AF89" s="30"/>
      <c r="AG89" s="30"/>
      <c r="AH89" s="30"/>
      <c r="AI89" s="27" t="s">
        <v>27</v>
      </c>
      <c r="AJ89" s="30"/>
      <c r="AK89" s="30"/>
      <c r="AL89" s="30"/>
      <c r="AM89" s="389" t="str">
        <f>IF(E17="","",E17)</f>
        <v xml:space="preserve"> </v>
      </c>
      <c r="AN89" s="390"/>
      <c r="AO89" s="390"/>
      <c r="AP89" s="390"/>
      <c r="AQ89" s="30"/>
      <c r="AR89" s="31"/>
      <c r="AS89" s="391" t="s">
        <v>52</v>
      </c>
      <c r="AT89" s="392"/>
      <c r="AU89" s="54"/>
      <c r="AV89" s="54"/>
      <c r="AW89" s="54"/>
      <c r="AX89" s="54"/>
      <c r="AY89" s="54"/>
      <c r="AZ89" s="54"/>
      <c r="BA89" s="54"/>
      <c r="BB89" s="54"/>
      <c r="BC89" s="54"/>
      <c r="BD89" s="55"/>
      <c r="BE89" s="30"/>
    </row>
    <row r="90" spans="1:91" s="2" customFormat="1" ht="25.7" customHeight="1">
      <c r="A90" s="30"/>
      <c r="B90" s="31"/>
      <c r="C90" s="27" t="s">
        <v>26</v>
      </c>
      <c r="D90" s="30"/>
      <c r="E90" s="30"/>
      <c r="F90" s="30"/>
      <c r="G90" s="30"/>
      <c r="H90" s="30"/>
      <c r="I90" s="30"/>
      <c r="J90" s="30"/>
      <c r="K90" s="30"/>
      <c r="L90" s="4" t="str">
        <f>IF(E14="","",E14)</f>
        <v xml:space="preserve"> </v>
      </c>
      <c r="M90" s="30"/>
      <c r="N90" s="30"/>
      <c r="O90" s="30"/>
      <c r="P90" s="30"/>
      <c r="Q90" s="30"/>
      <c r="R90" s="30"/>
      <c r="S90" s="30"/>
      <c r="T90" s="30"/>
      <c r="U90" s="30"/>
      <c r="V90" s="30"/>
      <c r="W90" s="30"/>
      <c r="X90" s="30"/>
      <c r="Y90" s="30"/>
      <c r="Z90" s="30"/>
      <c r="AA90" s="30"/>
      <c r="AB90" s="30"/>
      <c r="AC90" s="30"/>
      <c r="AD90" s="30"/>
      <c r="AE90" s="30"/>
      <c r="AF90" s="30"/>
      <c r="AG90" s="30"/>
      <c r="AH90" s="30"/>
      <c r="AI90" s="27" t="s">
        <v>29</v>
      </c>
      <c r="AJ90" s="30"/>
      <c r="AK90" s="30"/>
      <c r="AL90" s="30"/>
      <c r="AM90" s="389" t="str">
        <f>IF(E20="","",E20)</f>
        <v>VIS s.r.o. Hradec Králové, Dita Paštová</v>
      </c>
      <c r="AN90" s="390"/>
      <c r="AO90" s="390"/>
      <c r="AP90" s="390"/>
      <c r="AQ90" s="30"/>
      <c r="AR90" s="31"/>
      <c r="AS90" s="393"/>
      <c r="AT90" s="394"/>
      <c r="AU90" s="56"/>
      <c r="AV90" s="56"/>
      <c r="AW90" s="56"/>
      <c r="AX90" s="56"/>
      <c r="AY90" s="56"/>
      <c r="AZ90" s="56"/>
      <c r="BA90" s="56"/>
      <c r="BB90" s="56"/>
      <c r="BC90" s="56"/>
      <c r="BD90" s="57"/>
      <c r="BE90" s="30"/>
    </row>
    <row r="91" spans="1:91" s="2" customFormat="1" ht="10.9" customHeight="1">
      <c r="A91" s="30"/>
      <c r="B91" s="31"/>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1"/>
      <c r="AS91" s="393"/>
      <c r="AT91" s="394"/>
      <c r="AU91" s="56"/>
      <c r="AV91" s="56"/>
      <c r="AW91" s="56"/>
      <c r="AX91" s="56"/>
      <c r="AY91" s="56"/>
      <c r="AZ91" s="56"/>
      <c r="BA91" s="56"/>
      <c r="BB91" s="56"/>
      <c r="BC91" s="56"/>
      <c r="BD91" s="57"/>
      <c r="BE91" s="30"/>
    </row>
    <row r="92" spans="1:91" s="2" customFormat="1" ht="29.25" customHeight="1">
      <c r="A92" s="30"/>
      <c r="B92" s="31"/>
      <c r="C92" s="395" t="s">
        <v>53</v>
      </c>
      <c r="D92" s="396"/>
      <c r="E92" s="396"/>
      <c r="F92" s="396"/>
      <c r="G92" s="396"/>
      <c r="H92" s="58"/>
      <c r="I92" s="397" t="s">
        <v>54</v>
      </c>
      <c r="J92" s="396"/>
      <c r="K92" s="396"/>
      <c r="L92" s="396"/>
      <c r="M92" s="396"/>
      <c r="N92" s="396"/>
      <c r="O92" s="396"/>
      <c r="P92" s="396"/>
      <c r="Q92" s="396"/>
      <c r="R92" s="396"/>
      <c r="S92" s="396"/>
      <c r="T92" s="396"/>
      <c r="U92" s="396"/>
      <c r="V92" s="396"/>
      <c r="W92" s="396"/>
      <c r="X92" s="396"/>
      <c r="Y92" s="396"/>
      <c r="Z92" s="396"/>
      <c r="AA92" s="396"/>
      <c r="AB92" s="396"/>
      <c r="AC92" s="396"/>
      <c r="AD92" s="396"/>
      <c r="AE92" s="396"/>
      <c r="AF92" s="396"/>
      <c r="AG92" s="399" t="s">
        <v>55</v>
      </c>
      <c r="AH92" s="396"/>
      <c r="AI92" s="396"/>
      <c r="AJ92" s="396"/>
      <c r="AK92" s="396"/>
      <c r="AL92" s="396"/>
      <c r="AM92" s="396"/>
      <c r="AN92" s="397" t="s">
        <v>56</v>
      </c>
      <c r="AO92" s="396"/>
      <c r="AP92" s="398"/>
      <c r="AQ92" s="59" t="s">
        <v>57</v>
      </c>
      <c r="AR92" s="31"/>
      <c r="AS92" s="60" t="s">
        <v>58</v>
      </c>
      <c r="AT92" s="61" t="s">
        <v>59</v>
      </c>
      <c r="AU92" s="61" t="s">
        <v>60</v>
      </c>
      <c r="AV92" s="61" t="s">
        <v>61</v>
      </c>
      <c r="AW92" s="61" t="s">
        <v>62</v>
      </c>
      <c r="AX92" s="61" t="s">
        <v>63</v>
      </c>
      <c r="AY92" s="61" t="s">
        <v>64</v>
      </c>
      <c r="AZ92" s="61" t="s">
        <v>65</v>
      </c>
      <c r="BA92" s="61" t="s">
        <v>66</v>
      </c>
      <c r="BB92" s="61" t="s">
        <v>67</v>
      </c>
      <c r="BC92" s="61" t="s">
        <v>68</v>
      </c>
      <c r="BD92" s="62" t="s">
        <v>69</v>
      </c>
      <c r="BE92" s="30"/>
    </row>
    <row r="93" spans="1:91" s="2" customFormat="1" ht="10.9" customHeight="1">
      <c r="A93" s="30"/>
      <c r="B93" s="31"/>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1"/>
      <c r="AS93" s="63"/>
      <c r="AT93" s="64"/>
      <c r="AU93" s="64"/>
      <c r="AV93" s="64"/>
      <c r="AW93" s="64"/>
      <c r="AX93" s="64"/>
      <c r="AY93" s="64"/>
      <c r="AZ93" s="64"/>
      <c r="BA93" s="64"/>
      <c r="BB93" s="64"/>
      <c r="BC93" s="64"/>
      <c r="BD93" s="65"/>
      <c r="BE93" s="30"/>
    </row>
    <row r="94" spans="1:91" s="6" customFormat="1" ht="32.450000000000003" customHeight="1">
      <c r="B94" s="66"/>
      <c r="C94" s="67" t="s">
        <v>70</v>
      </c>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403">
        <f>ROUND(AG95+AG96+AG98+AG99+AG102+AG103,2)</f>
        <v>0</v>
      </c>
      <c r="AH94" s="403"/>
      <c r="AI94" s="403"/>
      <c r="AJ94" s="403"/>
      <c r="AK94" s="403"/>
      <c r="AL94" s="403"/>
      <c r="AM94" s="403"/>
      <c r="AN94" s="404">
        <f t="shared" ref="AN94:AN103" si="0">SUM(AG94,AT94)</f>
        <v>0</v>
      </c>
      <c r="AO94" s="404"/>
      <c r="AP94" s="404"/>
      <c r="AQ94" s="70" t="s">
        <v>1</v>
      </c>
      <c r="AR94" s="66"/>
      <c r="AS94" s="71">
        <f>ROUND(AS95+AS96+AS98+AS99+AS102+AS103,2)</f>
        <v>0</v>
      </c>
      <c r="AT94" s="72">
        <f t="shared" ref="AT94:AT103" si="1">ROUND(SUM(AV94:AW94),2)</f>
        <v>0</v>
      </c>
      <c r="AU94" s="73">
        <f>ROUND(AU95+AU96+AU98+AU99+AU102+AU103,5)</f>
        <v>7108.87039</v>
      </c>
      <c r="AV94" s="72">
        <f>ROUND(AZ94*L29,2)</f>
        <v>0</v>
      </c>
      <c r="AW94" s="72">
        <f>ROUND(BA94*L30,2)</f>
        <v>0</v>
      </c>
      <c r="AX94" s="72">
        <f>ROUND(BB94*L29,2)</f>
        <v>0</v>
      </c>
      <c r="AY94" s="72">
        <f>ROUND(BC94*L30,2)</f>
        <v>0</v>
      </c>
      <c r="AZ94" s="72">
        <f>ROUND(AZ95+AZ96+AZ98+AZ99+AZ102+AZ103,2)</f>
        <v>0</v>
      </c>
      <c r="BA94" s="72">
        <f>ROUND(BA95+BA96+BA98+BA99+BA102+BA103,2)</f>
        <v>0</v>
      </c>
      <c r="BB94" s="72">
        <f>ROUND(BB95+BB96+BB98+BB99+BB102+BB103,2)</f>
        <v>0</v>
      </c>
      <c r="BC94" s="72">
        <f>ROUND(BC95+BC96+BC98+BC99+BC102+BC103,2)</f>
        <v>0</v>
      </c>
      <c r="BD94" s="74">
        <f>ROUND(BD95+BD96+BD98+BD99+BD102+BD103,2)</f>
        <v>0</v>
      </c>
      <c r="BS94" s="75" t="s">
        <v>71</v>
      </c>
      <c r="BT94" s="75" t="s">
        <v>72</v>
      </c>
      <c r="BU94" s="76" t="s">
        <v>73</v>
      </c>
      <c r="BV94" s="75" t="s">
        <v>74</v>
      </c>
      <c r="BW94" s="75" t="s">
        <v>4</v>
      </c>
      <c r="BX94" s="75" t="s">
        <v>75</v>
      </c>
      <c r="CL94" s="75" t="s">
        <v>1</v>
      </c>
    </row>
    <row r="95" spans="1:91" s="7" customFormat="1" ht="16.5" customHeight="1">
      <c r="A95" s="77" t="s">
        <v>76</v>
      </c>
      <c r="B95" s="78"/>
      <c r="C95" s="79"/>
      <c r="D95" s="402" t="s">
        <v>77</v>
      </c>
      <c r="E95" s="402"/>
      <c r="F95" s="402"/>
      <c r="G95" s="402"/>
      <c r="H95" s="402"/>
      <c r="I95" s="80"/>
      <c r="J95" s="402" t="s">
        <v>78</v>
      </c>
      <c r="K95" s="402"/>
      <c r="L95" s="402"/>
      <c r="M95" s="402"/>
      <c r="N95" s="402"/>
      <c r="O95" s="402"/>
      <c r="P95" s="402"/>
      <c r="Q95" s="402"/>
      <c r="R95" s="402"/>
      <c r="S95" s="402"/>
      <c r="T95" s="402"/>
      <c r="U95" s="402"/>
      <c r="V95" s="402"/>
      <c r="W95" s="402"/>
      <c r="X95" s="402"/>
      <c r="Y95" s="402"/>
      <c r="Z95" s="402"/>
      <c r="AA95" s="402"/>
      <c r="AB95" s="402"/>
      <c r="AC95" s="402"/>
      <c r="AD95" s="402"/>
      <c r="AE95" s="402"/>
      <c r="AF95" s="402"/>
      <c r="AG95" s="400">
        <f>'SO_01 - Vstupní čerpací s...'!J30</f>
        <v>0</v>
      </c>
      <c r="AH95" s="401"/>
      <c r="AI95" s="401"/>
      <c r="AJ95" s="401"/>
      <c r="AK95" s="401"/>
      <c r="AL95" s="401"/>
      <c r="AM95" s="401"/>
      <c r="AN95" s="400">
        <f t="shared" si="0"/>
        <v>0</v>
      </c>
      <c r="AO95" s="401"/>
      <c r="AP95" s="401"/>
      <c r="AQ95" s="81" t="s">
        <v>79</v>
      </c>
      <c r="AR95" s="78"/>
      <c r="AS95" s="82">
        <v>0</v>
      </c>
      <c r="AT95" s="83">
        <f t="shared" si="1"/>
        <v>0</v>
      </c>
      <c r="AU95" s="84">
        <f>'SO_01 - Vstupní čerpací s...'!P121</f>
        <v>30.816103000000002</v>
      </c>
      <c r="AV95" s="83">
        <f>'SO_01 - Vstupní čerpací s...'!J33</f>
        <v>0</v>
      </c>
      <c r="AW95" s="83">
        <f>'SO_01 - Vstupní čerpací s...'!J34</f>
        <v>0</v>
      </c>
      <c r="AX95" s="83">
        <f>'SO_01 - Vstupní čerpací s...'!J35</f>
        <v>0</v>
      </c>
      <c r="AY95" s="83">
        <f>'SO_01 - Vstupní čerpací s...'!J36</f>
        <v>0</v>
      </c>
      <c r="AZ95" s="83">
        <f>'SO_01 - Vstupní čerpací s...'!F33</f>
        <v>0</v>
      </c>
      <c r="BA95" s="83">
        <f>'SO_01 - Vstupní čerpací s...'!F34</f>
        <v>0</v>
      </c>
      <c r="BB95" s="83">
        <f>'SO_01 - Vstupní čerpací s...'!F35</f>
        <v>0</v>
      </c>
      <c r="BC95" s="83">
        <f>'SO_01 - Vstupní čerpací s...'!F36</f>
        <v>0</v>
      </c>
      <c r="BD95" s="85">
        <f>'SO_01 - Vstupní čerpací s...'!F37</f>
        <v>0</v>
      </c>
      <c r="BT95" s="86" t="s">
        <v>80</v>
      </c>
      <c r="BV95" s="86" t="s">
        <v>74</v>
      </c>
      <c r="BW95" s="86" t="s">
        <v>81</v>
      </c>
      <c r="BX95" s="86" t="s">
        <v>4</v>
      </c>
      <c r="CL95" s="86" t="s">
        <v>1</v>
      </c>
      <c r="CM95" s="86" t="s">
        <v>82</v>
      </c>
    </row>
    <row r="96" spans="1:91" s="7" customFormat="1" ht="16.5" customHeight="1">
      <c r="B96" s="78"/>
      <c r="C96" s="79"/>
      <c r="D96" s="402" t="s">
        <v>83</v>
      </c>
      <c r="E96" s="402"/>
      <c r="F96" s="402"/>
      <c r="G96" s="402"/>
      <c r="H96" s="402"/>
      <c r="I96" s="80"/>
      <c r="J96" s="402" t="s">
        <v>84</v>
      </c>
      <c r="K96" s="402"/>
      <c r="L96" s="402"/>
      <c r="M96" s="402"/>
      <c r="N96" s="402"/>
      <c r="O96" s="402"/>
      <c r="P96" s="402"/>
      <c r="Q96" s="402"/>
      <c r="R96" s="402"/>
      <c r="S96" s="402"/>
      <c r="T96" s="402"/>
      <c r="U96" s="402"/>
      <c r="V96" s="402"/>
      <c r="W96" s="402"/>
      <c r="X96" s="402"/>
      <c r="Y96" s="402"/>
      <c r="Z96" s="402"/>
      <c r="AA96" s="402"/>
      <c r="AB96" s="402"/>
      <c r="AC96" s="402"/>
      <c r="AD96" s="402"/>
      <c r="AE96" s="402"/>
      <c r="AF96" s="402"/>
      <c r="AG96" s="405">
        <f>ROUND(AG97,2)</f>
        <v>0</v>
      </c>
      <c r="AH96" s="401"/>
      <c r="AI96" s="401"/>
      <c r="AJ96" s="401"/>
      <c r="AK96" s="401"/>
      <c r="AL96" s="401"/>
      <c r="AM96" s="401"/>
      <c r="AN96" s="400">
        <f t="shared" si="0"/>
        <v>0</v>
      </c>
      <c r="AO96" s="401"/>
      <c r="AP96" s="401"/>
      <c r="AQ96" s="81" t="s">
        <v>79</v>
      </c>
      <c r="AR96" s="78"/>
      <c r="AS96" s="82">
        <f>ROUND(AS97,2)</f>
        <v>0</v>
      </c>
      <c r="AT96" s="83">
        <f t="shared" si="1"/>
        <v>0</v>
      </c>
      <c r="AU96" s="84">
        <f>ROUND(AU97,5)</f>
        <v>315.97350999999998</v>
      </c>
      <c r="AV96" s="83">
        <f>ROUND(AZ96*L29,2)</f>
        <v>0</v>
      </c>
      <c r="AW96" s="83">
        <f>ROUND(BA96*L30,2)</f>
        <v>0</v>
      </c>
      <c r="AX96" s="83">
        <f>ROUND(BB96*L29,2)</f>
        <v>0</v>
      </c>
      <c r="AY96" s="83">
        <f>ROUND(BC96*L30,2)</f>
        <v>0</v>
      </c>
      <c r="AZ96" s="83">
        <f>ROUND(AZ97,2)</f>
        <v>0</v>
      </c>
      <c r="BA96" s="83">
        <f>ROUND(BA97,2)</f>
        <v>0</v>
      </c>
      <c r="BB96" s="83">
        <f>ROUND(BB97,2)</f>
        <v>0</v>
      </c>
      <c r="BC96" s="83">
        <f>ROUND(BC97,2)</f>
        <v>0</v>
      </c>
      <c r="BD96" s="85">
        <f>ROUND(BD97,2)</f>
        <v>0</v>
      </c>
      <c r="BS96" s="86" t="s">
        <v>71</v>
      </c>
      <c r="BT96" s="86" t="s">
        <v>80</v>
      </c>
      <c r="BU96" s="86" t="s">
        <v>73</v>
      </c>
      <c r="BV96" s="86" t="s">
        <v>74</v>
      </c>
      <c r="BW96" s="86" t="s">
        <v>85</v>
      </c>
      <c r="BX96" s="86" t="s">
        <v>4</v>
      </c>
      <c r="CL96" s="86" t="s">
        <v>1</v>
      </c>
      <c r="CM96" s="86" t="s">
        <v>82</v>
      </c>
    </row>
    <row r="97" spans="1:91" s="4" customFormat="1" ht="16.5" customHeight="1">
      <c r="A97" s="77" t="s">
        <v>76</v>
      </c>
      <c r="B97" s="49"/>
      <c r="C97" s="10"/>
      <c r="D97" s="10"/>
      <c r="E97" s="408" t="s">
        <v>86</v>
      </c>
      <c r="F97" s="408"/>
      <c r="G97" s="408"/>
      <c r="H97" s="408"/>
      <c r="I97" s="408"/>
      <c r="J97" s="10"/>
      <c r="K97" s="408" t="s">
        <v>87</v>
      </c>
      <c r="L97" s="408"/>
      <c r="M97" s="408"/>
      <c r="N97" s="408"/>
      <c r="O97" s="408"/>
      <c r="P97" s="408"/>
      <c r="Q97" s="408"/>
      <c r="R97" s="408"/>
      <c r="S97" s="408"/>
      <c r="T97" s="408"/>
      <c r="U97" s="408"/>
      <c r="V97" s="408"/>
      <c r="W97" s="408"/>
      <c r="X97" s="408"/>
      <c r="Y97" s="408"/>
      <c r="Z97" s="408"/>
      <c r="AA97" s="408"/>
      <c r="AB97" s="408"/>
      <c r="AC97" s="408"/>
      <c r="AD97" s="408"/>
      <c r="AE97" s="408"/>
      <c r="AF97" s="408"/>
      <c r="AG97" s="406">
        <f>'SO_02.2 - Rozdělovací objekt'!J32</f>
        <v>0</v>
      </c>
      <c r="AH97" s="407"/>
      <c r="AI97" s="407"/>
      <c r="AJ97" s="407"/>
      <c r="AK97" s="407"/>
      <c r="AL97" s="407"/>
      <c r="AM97" s="407"/>
      <c r="AN97" s="406">
        <f t="shared" si="0"/>
        <v>0</v>
      </c>
      <c r="AO97" s="407"/>
      <c r="AP97" s="407"/>
      <c r="AQ97" s="87" t="s">
        <v>88</v>
      </c>
      <c r="AR97" s="49"/>
      <c r="AS97" s="88">
        <v>0</v>
      </c>
      <c r="AT97" s="89">
        <f t="shared" si="1"/>
        <v>0</v>
      </c>
      <c r="AU97" s="90">
        <f>'SO_02.2 - Rozdělovací objekt'!P131</f>
        <v>315.97350999999992</v>
      </c>
      <c r="AV97" s="89">
        <f>'SO_02.2 - Rozdělovací objekt'!J35</f>
        <v>0</v>
      </c>
      <c r="AW97" s="89">
        <f>'SO_02.2 - Rozdělovací objekt'!J36</f>
        <v>0</v>
      </c>
      <c r="AX97" s="89">
        <f>'SO_02.2 - Rozdělovací objekt'!J37</f>
        <v>0</v>
      </c>
      <c r="AY97" s="89">
        <f>'SO_02.2 - Rozdělovací objekt'!J38</f>
        <v>0</v>
      </c>
      <c r="AZ97" s="89">
        <f>'SO_02.2 - Rozdělovací objekt'!F35</f>
        <v>0</v>
      </c>
      <c r="BA97" s="89">
        <f>'SO_02.2 - Rozdělovací objekt'!F36</f>
        <v>0</v>
      </c>
      <c r="BB97" s="89">
        <f>'SO_02.2 - Rozdělovací objekt'!F37</f>
        <v>0</v>
      </c>
      <c r="BC97" s="89">
        <f>'SO_02.2 - Rozdělovací objekt'!F38</f>
        <v>0</v>
      </c>
      <c r="BD97" s="91">
        <f>'SO_02.2 - Rozdělovací objekt'!F39</f>
        <v>0</v>
      </c>
      <c r="BT97" s="25" t="s">
        <v>82</v>
      </c>
      <c r="BV97" s="25" t="s">
        <v>74</v>
      </c>
      <c r="BW97" s="25" t="s">
        <v>89</v>
      </c>
      <c r="BX97" s="25" t="s">
        <v>85</v>
      </c>
      <c r="CL97" s="25" t="s">
        <v>1</v>
      </c>
    </row>
    <row r="98" spans="1:91" s="7" customFormat="1" ht="16.5" customHeight="1">
      <c r="A98" s="77" t="s">
        <v>76</v>
      </c>
      <c r="B98" s="78"/>
      <c r="C98" s="79"/>
      <c r="D98" s="402" t="s">
        <v>90</v>
      </c>
      <c r="E98" s="402"/>
      <c r="F98" s="402"/>
      <c r="G98" s="402"/>
      <c r="H98" s="402"/>
      <c r="I98" s="80"/>
      <c r="J98" s="402" t="s">
        <v>91</v>
      </c>
      <c r="K98" s="402"/>
      <c r="L98" s="402"/>
      <c r="M98" s="402"/>
      <c r="N98" s="402"/>
      <c r="O98" s="402"/>
      <c r="P98" s="402"/>
      <c r="Q98" s="402"/>
      <c r="R98" s="402"/>
      <c r="S98" s="402"/>
      <c r="T98" s="402"/>
      <c r="U98" s="402"/>
      <c r="V98" s="402"/>
      <c r="W98" s="402"/>
      <c r="X98" s="402"/>
      <c r="Y98" s="402"/>
      <c r="Z98" s="402"/>
      <c r="AA98" s="402"/>
      <c r="AB98" s="402"/>
      <c r="AC98" s="402"/>
      <c r="AD98" s="402"/>
      <c r="AE98" s="402"/>
      <c r="AF98" s="402"/>
      <c r="AG98" s="400">
        <f>'SO_03 - Biologická linka'!J30</f>
        <v>0</v>
      </c>
      <c r="AH98" s="401"/>
      <c r="AI98" s="401"/>
      <c r="AJ98" s="401"/>
      <c r="AK98" s="401"/>
      <c r="AL98" s="401"/>
      <c r="AM98" s="401"/>
      <c r="AN98" s="400">
        <f t="shared" si="0"/>
        <v>0</v>
      </c>
      <c r="AO98" s="401"/>
      <c r="AP98" s="401"/>
      <c r="AQ98" s="81" t="s">
        <v>79</v>
      </c>
      <c r="AR98" s="78"/>
      <c r="AS98" s="82">
        <v>0</v>
      </c>
      <c r="AT98" s="83">
        <f t="shared" si="1"/>
        <v>0</v>
      </c>
      <c r="AU98" s="84">
        <f>'SO_03 - Biologická linka'!P121</f>
        <v>4682.353983</v>
      </c>
      <c r="AV98" s="83">
        <f>'SO_03 - Biologická linka'!J33</f>
        <v>0</v>
      </c>
      <c r="AW98" s="83">
        <f>'SO_03 - Biologická linka'!J34</f>
        <v>0</v>
      </c>
      <c r="AX98" s="83">
        <f>'SO_03 - Biologická linka'!J35</f>
        <v>0</v>
      </c>
      <c r="AY98" s="83">
        <f>'SO_03 - Biologická linka'!J36</f>
        <v>0</v>
      </c>
      <c r="AZ98" s="83">
        <f>'SO_03 - Biologická linka'!F33</f>
        <v>0</v>
      </c>
      <c r="BA98" s="83">
        <f>'SO_03 - Biologická linka'!F34</f>
        <v>0</v>
      </c>
      <c r="BB98" s="83">
        <f>'SO_03 - Biologická linka'!F35</f>
        <v>0</v>
      </c>
      <c r="BC98" s="83">
        <f>'SO_03 - Biologická linka'!F36</f>
        <v>0</v>
      </c>
      <c r="BD98" s="85">
        <f>'SO_03 - Biologická linka'!F37</f>
        <v>0</v>
      </c>
      <c r="BT98" s="86" t="s">
        <v>80</v>
      </c>
      <c r="BV98" s="86" t="s">
        <v>74</v>
      </c>
      <c r="BW98" s="86" t="s">
        <v>92</v>
      </c>
      <c r="BX98" s="86" t="s">
        <v>4</v>
      </c>
      <c r="CL98" s="86" t="s">
        <v>1</v>
      </c>
      <c r="CM98" s="86" t="s">
        <v>82</v>
      </c>
    </row>
    <row r="99" spans="1:91" s="7" customFormat="1" ht="16.5" customHeight="1">
      <c r="B99" s="78"/>
      <c r="C99" s="79"/>
      <c r="D99" s="402" t="s">
        <v>93</v>
      </c>
      <c r="E99" s="402"/>
      <c r="F99" s="402"/>
      <c r="G99" s="402"/>
      <c r="H99" s="402"/>
      <c r="I99" s="80"/>
      <c r="J99" s="402" t="s">
        <v>94</v>
      </c>
      <c r="K99" s="402"/>
      <c r="L99" s="402"/>
      <c r="M99" s="402"/>
      <c r="N99" s="402"/>
      <c r="O99" s="402"/>
      <c r="P99" s="402"/>
      <c r="Q99" s="402"/>
      <c r="R99" s="402"/>
      <c r="S99" s="402"/>
      <c r="T99" s="402"/>
      <c r="U99" s="402"/>
      <c r="V99" s="402"/>
      <c r="W99" s="402"/>
      <c r="X99" s="402"/>
      <c r="Y99" s="402"/>
      <c r="Z99" s="402"/>
      <c r="AA99" s="402"/>
      <c r="AB99" s="402"/>
      <c r="AC99" s="402"/>
      <c r="AD99" s="402"/>
      <c r="AE99" s="402"/>
      <c r="AF99" s="402"/>
      <c r="AG99" s="405">
        <f>ROUND(SUM(AG100:AG101),2)</f>
        <v>0</v>
      </c>
      <c r="AH99" s="401"/>
      <c r="AI99" s="401"/>
      <c r="AJ99" s="401"/>
      <c r="AK99" s="401"/>
      <c r="AL99" s="401"/>
      <c r="AM99" s="401"/>
      <c r="AN99" s="400">
        <f t="shared" si="0"/>
        <v>0</v>
      </c>
      <c r="AO99" s="401"/>
      <c r="AP99" s="401"/>
      <c r="AQ99" s="81" t="s">
        <v>79</v>
      </c>
      <c r="AR99" s="78"/>
      <c r="AS99" s="82">
        <f>ROUND(SUM(AS100:AS101),2)</f>
        <v>0</v>
      </c>
      <c r="AT99" s="83">
        <f t="shared" si="1"/>
        <v>0</v>
      </c>
      <c r="AU99" s="84">
        <f>ROUND(SUM(AU100:AU101),5)</f>
        <v>2044.8920700000001</v>
      </c>
      <c r="AV99" s="83">
        <f>ROUND(AZ99*L29,2)</f>
        <v>0</v>
      </c>
      <c r="AW99" s="83">
        <f>ROUND(BA99*L30,2)</f>
        <v>0</v>
      </c>
      <c r="AX99" s="83">
        <f>ROUND(BB99*L29,2)</f>
        <v>0</v>
      </c>
      <c r="AY99" s="83">
        <f>ROUND(BC99*L30,2)</f>
        <v>0</v>
      </c>
      <c r="AZ99" s="83">
        <f>ROUND(SUM(AZ100:AZ101),2)</f>
        <v>0</v>
      </c>
      <c r="BA99" s="83">
        <f>ROUND(SUM(BA100:BA101),2)</f>
        <v>0</v>
      </c>
      <c r="BB99" s="83">
        <f>ROUND(SUM(BB100:BB101),2)</f>
        <v>0</v>
      </c>
      <c r="BC99" s="83">
        <f>ROUND(SUM(BC100:BC101),2)</f>
        <v>0</v>
      </c>
      <c r="BD99" s="85">
        <f>ROUND(SUM(BD100:BD101),2)</f>
        <v>0</v>
      </c>
      <c r="BS99" s="86" t="s">
        <v>71</v>
      </c>
      <c r="BT99" s="86" t="s">
        <v>80</v>
      </c>
      <c r="BU99" s="86" t="s">
        <v>73</v>
      </c>
      <c r="BV99" s="86" t="s">
        <v>74</v>
      </c>
      <c r="BW99" s="86" t="s">
        <v>95</v>
      </c>
      <c r="BX99" s="86" t="s">
        <v>4</v>
      </c>
      <c r="CL99" s="86" t="s">
        <v>1</v>
      </c>
      <c r="CM99" s="86" t="s">
        <v>82</v>
      </c>
    </row>
    <row r="100" spans="1:91" s="4" customFormat="1" ht="16.5" customHeight="1">
      <c r="A100" s="77" t="s">
        <v>76</v>
      </c>
      <c r="B100" s="49"/>
      <c r="C100" s="10"/>
      <c r="D100" s="10"/>
      <c r="E100" s="408" t="s">
        <v>96</v>
      </c>
      <c r="F100" s="408"/>
      <c r="G100" s="408"/>
      <c r="H100" s="408"/>
      <c r="I100" s="408"/>
      <c r="J100" s="10"/>
      <c r="K100" s="408" t="s">
        <v>94</v>
      </c>
      <c r="L100" s="408"/>
      <c r="M100" s="408"/>
      <c r="N100" s="408"/>
      <c r="O100" s="408"/>
      <c r="P100" s="408"/>
      <c r="Q100" s="408"/>
      <c r="R100" s="408"/>
      <c r="S100" s="408"/>
      <c r="T100" s="408"/>
      <c r="U100" s="408"/>
      <c r="V100" s="408"/>
      <c r="W100" s="408"/>
      <c r="X100" s="408"/>
      <c r="Y100" s="408"/>
      <c r="Z100" s="408"/>
      <c r="AA100" s="408"/>
      <c r="AB100" s="408"/>
      <c r="AC100" s="408"/>
      <c r="AD100" s="408"/>
      <c r="AE100" s="408"/>
      <c r="AF100" s="408"/>
      <c r="AG100" s="406">
        <f>'SO_05.1 - Propojovací pot...'!J32</f>
        <v>0</v>
      </c>
      <c r="AH100" s="407"/>
      <c r="AI100" s="407"/>
      <c r="AJ100" s="407"/>
      <c r="AK100" s="407"/>
      <c r="AL100" s="407"/>
      <c r="AM100" s="407"/>
      <c r="AN100" s="406">
        <f t="shared" si="0"/>
        <v>0</v>
      </c>
      <c r="AO100" s="407"/>
      <c r="AP100" s="407"/>
      <c r="AQ100" s="87" t="s">
        <v>88</v>
      </c>
      <c r="AR100" s="49"/>
      <c r="AS100" s="88">
        <v>0</v>
      </c>
      <c r="AT100" s="89">
        <f t="shared" si="1"/>
        <v>0</v>
      </c>
      <c r="AU100" s="90">
        <f>'SO_05.1 - Propojovací pot...'!P130</f>
        <v>301.47208200000006</v>
      </c>
      <c r="AV100" s="89">
        <f>'SO_05.1 - Propojovací pot...'!J35</f>
        <v>0</v>
      </c>
      <c r="AW100" s="89">
        <f>'SO_05.1 - Propojovací pot...'!J36</f>
        <v>0</v>
      </c>
      <c r="AX100" s="89">
        <f>'SO_05.1 - Propojovací pot...'!J37</f>
        <v>0</v>
      </c>
      <c r="AY100" s="89">
        <f>'SO_05.1 - Propojovací pot...'!J38</f>
        <v>0</v>
      </c>
      <c r="AZ100" s="89">
        <f>'SO_05.1 - Propojovací pot...'!F35</f>
        <v>0</v>
      </c>
      <c r="BA100" s="89">
        <f>'SO_05.1 - Propojovací pot...'!F36</f>
        <v>0</v>
      </c>
      <c r="BB100" s="89">
        <f>'SO_05.1 - Propojovací pot...'!F37</f>
        <v>0</v>
      </c>
      <c r="BC100" s="89">
        <f>'SO_05.1 - Propojovací pot...'!F38</f>
        <v>0</v>
      </c>
      <c r="BD100" s="91">
        <f>'SO_05.1 - Propojovací pot...'!F39</f>
        <v>0</v>
      </c>
      <c r="BT100" s="25" t="s">
        <v>82</v>
      </c>
      <c r="BV100" s="25" t="s">
        <v>74</v>
      </c>
      <c r="BW100" s="25" t="s">
        <v>97</v>
      </c>
      <c r="BX100" s="25" t="s">
        <v>95</v>
      </c>
      <c r="CL100" s="25" t="s">
        <v>1</v>
      </c>
    </row>
    <row r="101" spans="1:91" s="4" customFormat="1" ht="16.5" customHeight="1">
      <c r="A101" s="77" t="s">
        <v>76</v>
      </c>
      <c r="B101" s="49"/>
      <c r="C101" s="10"/>
      <c r="D101" s="10"/>
      <c r="E101" s="408" t="s">
        <v>98</v>
      </c>
      <c r="F101" s="408"/>
      <c r="G101" s="408"/>
      <c r="H101" s="408"/>
      <c r="I101" s="408"/>
      <c r="J101" s="10"/>
      <c r="K101" s="408" t="s">
        <v>99</v>
      </c>
      <c r="L101" s="408"/>
      <c r="M101" s="408"/>
      <c r="N101" s="408"/>
      <c r="O101" s="408"/>
      <c r="P101" s="408"/>
      <c r="Q101" s="408"/>
      <c r="R101" s="408"/>
      <c r="S101" s="408"/>
      <c r="T101" s="408"/>
      <c r="U101" s="408"/>
      <c r="V101" s="408"/>
      <c r="W101" s="408"/>
      <c r="X101" s="408"/>
      <c r="Y101" s="408"/>
      <c r="Z101" s="408"/>
      <c r="AA101" s="408"/>
      <c r="AB101" s="408"/>
      <c r="AC101" s="408"/>
      <c r="AD101" s="408"/>
      <c r="AE101" s="408"/>
      <c r="AF101" s="408"/>
      <c r="AG101" s="406">
        <f>'SO_05.2 - Energokanál pro...'!J32</f>
        <v>0</v>
      </c>
      <c r="AH101" s="407"/>
      <c r="AI101" s="407"/>
      <c r="AJ101" s="407"/>
      <c r="AK101" s="407"/>
      <c r="AL101" s="407"/>
      <c r="AM101" s="407"/>
      <c r="AN101" s="406">
        <f t="shared" si="0"/>
        <v>0</v>
      </c>
      <c r="AO101" s="407"/>
      <c r="AP101" s="407"/>
      <c r="AQ101" s="87" t="s">
        <v>88</v>
      </c>
      <c r="AR101" s="49"/>
      <c r="AS101" s="88">
        <v>0</v>
      </c>
      <c r="AT101" s="89">
        <f t="shared" si="1"/>
        <v>0</v>
      </c>
      <c r="AU101" s="90">
        <f>'SO_05.2 - Energokanál pro...'!P131</f>
        <v>1743.4199909999998</v>
      </c>
      <c r="AV101" s="89">
        <f>'SO_05.2 - Energokanál pro...'!J35</f>
        <v>0</v>
      </c>
      <c r="AW101" s="89">
        <f>'SO_05.2 - Energokanál pro...'!J36</f>
        <v>0</v>
      </c>
      <c r="AX101" s="89">
        <f>'SO_05.2 - Energokanál pro...'!J37</f>
        <v>0</v>
      </c>
      <c r="AY101" s="89">
        <f>'SO_05.2 - Energokanál pro...'!J38</f>
        <v>0</v>
      </c>
      <c r="AZ101" s="89">
        <f>'SO_05.2 - Energokanál pro...'!F35</f>
        <v>0</v>
      </c>
      <c r="BA101" s="89">
        <f>'SO_05.2 - Energokanál pro...'!F36</f>
        <v>0</v>
      </c>
      <c r="BB101" s="89">
        <f>'SO_05.2 - Energokanál pro...'!F37</f>
        <v>0</v>
      </c>
      <c r="BC101" s="89">
        <f>'SO_05.2 - Energokanál pro...'!F38</f>
        <v>0</v>
      </c>
      <c r="BD101" s="91">
        <f>'SO_05.2 - Energokanál pro...'!F39</f>
        <v>0</v>
      </c>
      <c r="BT101" s="25" t="s">
        <v>82</v>
      </c>
      <c r="BV101" s="25" t="s">
        <v>74</v>
      </c>
      <c r="BW101" s="25" t="s">
        <v>100</v>
      </c>
      <c r="BX101" s="25" t="s">
        <v>95</v>
      </c>
      <c r="CL101" s="25" t="s">
        <v>1</v>
      </c>
    </row>
    <row r="102" spans="1:91" s="7" customFormat="1" ht="16.5" customHeight="1">
      <c r="A102" s="77" t="s">
        <v>76</v>
      </c>
      <c r="B102" s="78"/>
      <c r="C102" s="79"/>
      <c r="D102" s="402" t="s">
        <v>101</v>
      </c>
      <c r="E102" s="402"/>
      <c r="F102" s="402"/>
      <c r="G102" s="402"/>
      <c r="H102" s="402"/>
      <c r="I102" s="80"/>
      <c r="J102" s="402" t="s">
        <v>102</v>
      </c>
      <c r="K102" s="402"/>
      <c r="L102" s="402"/>
      <c r="M102" s="402"/>
      <c r="N102" s="402"/>
      <c r="O102" s="402"/>
      <c r="P102" s="402"/>
      <c r="Q102" s="402"/>
      <c r="R102" s="402"/>
      <c r="S102" s="402"/>
      <c r="T102" s="402"/>
      <c r="U102" s="402"/>
      <c r="V102" s="402"/>
      <c r="W102" s="402"/>
      <c r="X102" s="402"/>
      <c r="Y102" s="402"/>
      <c r="Z102" s="402"/>
      <c r="AA102" s="402"/>
      <c r="AB102" s="402"/>
      <c r="AC102" s="402"/>
      <c r="AD102" s="402"/>
      <c r="AE102" s="402"/>
      <c r="AF102" s="402"/>
      <c r="AG102" s="400">
        <f>'SO_06 - Zpevněné plochy ČOV'!J30</f>
        <v>0</v>
      </c>
      <c r="AH102" s="401"/>
      <c r="AI102" s="401"/>
      <c r="AJ102" s="401"/>
      <c r="AK102" s="401"/>
      <c r="AL102" s="401"/>
      <c r="AM102" s="401"/>
      <c r="AN102" s="400">
        <f t="shared" si="0"/>
        <v>0</v>
      </c>
      <c r="AO102" s="401"/>
      <c r="AP102" s="401"/>
      <c r="AQ102" s="81" t="s">
        <v>79</v>
      </c>
      <c r="AR102" s="78"/>
      <c r="AS102" s="82">
        <v>0</v>
      </c>
      <c r="AT102" s="83">
        <f t="shared" si="1"/>
        <v>0</v>
      </c>
      <c r="AU102" s="84">
        <f>'SO_06 - Zpevněné plochy ČOV'!P122</f>
        <v>34.834721999999999</v>
      </c>
      <c r="AV102" s="83">
        <f>'SO_06 - Zpevněné plochy ČOV'!J33</f>
        <v>0</v>
      </c>
      <c r="AW102" s="83">
        <f>'SO_06 - Zpevněné plochy ČOV'!J34</f>
        <v>0</v>
      </c>
      <c r="AX102" s="83">
        <f>'SO_06 - Zpevněné plochy ČOV'!J35</f>
        <v>0</v>
      </c>
      <c r="AY102" s="83">
        <f>'SO_06 - Zpevněné plochy ČOV'!J36</f>
        <v>0</v>
      </c>
      <c r="AZ102" s="83">
        <f>'SO_06 - Zpevněné plochy ČOV'!F33</f>
        <v>0</v>
      </c>
      <c r="BA102" s="83">
        <f>'SO_06 - Zpevněné plochy ČOV'!F34</f>
        <v>0</v>
      </c>
      <c r="BB102" s="83">
        <f>'SO_06 - Zpevněné plochy ČOV'!F35</f>
        <v>0</v>
      </c>
      <c r="BC102" s="83">
        <f>'SO_06 - Zpevněné plochy ČOV'!F36</f>
        <v>0</v>
      </c>
      <c r="BD102" s="85">
        <f>'SO_06 - Zpevněné plochy ČOV'!F37</f>
        <v>0</v>
      </c>
      <c r="BT102" s="86" t="s">
        <v>80</v>
      </c>
      <c r="BV102" s="86" t="s">
        <v>74</v>
      </c>
      <c r="BW102" s="86" t="s">
        <v>103</v>
      </c>
      <c r="BX102" s="86" t="s">
        <v>4</v>
      </c>
      <c r="CL102" s="86" t="s">
        <v>1</v>
      </c>
      <c r="CM102" s="86" t="s">
        <v>82</v>
      </c>
    </row>
    <row r="103" spans="1:91" s="7" customFormat="1" ht="16.5" customHeight="1">
      <c r="A103" s="77" t="s">
        <v>76</v>
      </c>
      <c r="B103" s="78"/>
      <c r="C103" s="79"/>
      <c r="D103" s="402" t="s">
        <v>104</v>
      </c>
      <c r="E103" s="402"/>
      <c r="F103" s="402"/>
      <c r="G103" s="402"/>
      <c r="H103" s="402"/>
      <c r="I103" s="80"/>
      <c r="J103" s="402" t="s">
        <v>105</v>
      </c>
      <c r="K103" s="402"/>
      <c r="L103" s="402"/>
      <c r="M103" s="402"/>
      <c r="N103" s="402"/>
      <c r="O103" s="402"/>
      <c r="P103" s="402"/>
      <c r="Q103" s="402"/>
      <c r="R103" s="402"/>
      <c r="S103" s="402"/>
      <c r="T103" s="402"/>
      <c r="U103" s="402"/>
      <c r="V103" s="402"/>
      <c r="W103" s="402"/>
      <c r="X103" s="402"/>
      <c r="Y103" s="402"/>
      <c r="Z103" s="402"/>
      <c r="AA103" s="402"/>
      <c r="AB103" s="402"/>
      <c r="AC103" s="402"/>
      <c r="AD103" s="402"/>
      <c r="AE103" s="402"/>
      <c r="AF103" s="402"/>
      <c r="AG103" s="400">
        <f>'VRN - Vedlejší rozpočtové...'!J30</f>
        <v>0</v>
      </c>
      <c r="AH103" s="401"/>
      <c r="AI103" s="401"/>
      <c r="AJ103" s="401"/>
      <c r="AK103" s="401"/>
      <c r="AL103" s="401"/>
      <c r="AM103" s="401"/>
      <c r="AN103" s="400">
        <f t="shared" si="0"/>
        <v>0</v>
      </c>
      <c r="AO103" s="401"/>
      <c r="AP103" s="401"/>
      <c r="AQ103" s="81" t="s">
        <v>79</v>
      </c>
      <c r="AR103" s="78"/>
      <c r="AS103" s="92">
        <v>0</v>
      </c>
      <c r="AT103" s="93">
        <f t="shared" si="1"/>
        <v>0</v>
      </c>
      <c r="AU103" s="94">
        <f>'VRN - Vedlejší rozpočtové...'!P117</f>
        <v>0</v>
      </c>
      <c r="AV103" s="93">
        <f>'VRN - Vedlejší rozpočtové...'!J33</f>
        <v>0</v>
      </c>
      <c r="AW103" s="93">
        <f>'VRN - Vedlejší rozpočtové...'!J34</f>
        <v>0</v>
      </c>
      <c r="AX103" s="93">
        <f>'VRN - Vedlejší rozpočtové...'!J35</f>
        <v>0</v>
      </c>
      <c r="AY103" s="93">
        <f>'VRN - Vedlejší rozpočtové...'!J36</f>
        <v>0</v>
      </c>
      <c r="AZ103" s="93">
        <f>'VRN - Vedlejší rozpočtové...'!F33</f>
        <v>0</v>
      </c>
      <c r="BA103" s="93">
        <f>'VRN - Vedlejší rozpočtové...'!F34</f>
        <v>0</v>
      </c>
      <c r="BB103" s="93">
        <f>'VRN - Vedlejší rozpočtové...'!F35</f>
        <v>0</v>
      </c>
      <c r="BC103" s="93">
        <f>'VRN - Vedlejší rozpočtové...'!F36</f>
        <v>0</v>
      </c>
      <c r="BD103" s="95">
        <f>'VRN - Vedlejší rozpočtové...'!F37</f>
        <v>0</v>
      </c>
      <c r="BT103" s="86" t="s">
        <v>80</v>
      </c>
      <c r="BV103" s="86" t="s">
        <v>74</v>
      </c>
      <c r="BW103" s="86" t="s">
        <v>106</v>
      </c>
      <c r="BX103" s="86" t="s">
        <v>4</v>
      </c>
      <c r="CL103" s="86" t="s">
        <v>1</v>
      </c>
      <c r="CM103" s="86" t="s">
        <v>82</v>
      </c>
    </row>
    <row r="104" spans="1:91" s="2" customFormat="1" ht="30" customHeight="1">
      <c r="A104" s="30"/>
      <c r="B104" s="31"/>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1"/>
      <c r="AS104" s="30"/>
      <c r="AT104" s="30"/>
      <c r="AU104" s="30"/>
      <c r="AV104" s="30"/>
      <c r="AW104" s="30"/>
      <c r="AX104" s="30"/>
      <c r="AY104" s="30"/>
      <c r="AZ104" s="30"/>
      <c r="BA104" s="30"/>
      <c r="BB104" s="30"/>
      <c r="BC104" s="30"/>
      <c r="BD104" s="30"/>
      <c r="BE104" s="30"/>
    </row>
    <row r="105" spans="1:91" s="2" customFormat="1" ht="6.95" customHeight="1">
      <c r="A105" s="30"/>
      <c r="B105" s="45"/>
      <c r="C105" s="46"/>
      <c r="D105" s="46"/>
      <c r="E105" s="46"/>
      <c r="F105" s="46"/>
      <c r="G105" s="46"/>
      <c r="H105" s="46"/>
      <c r="I105" s="46"/>
      <c r="J105" s="46"/>
      <c r="K105" s="46"/>
      <c r="L105" s="46"/>
      <c r="M105" s="46"/>
      <c r="N105" s="46"/>
      <c r="O105" s="46"/>
      <c r="P105" s="46"/>
      <c r="Q105" s="46"/>
      <c r="R105" s="46"/>
      <c r="S105" s="46"/>
      <c r="T105" s="46"/>
      <c r="U105" s="46"/>
      <c r="V105" s="46"/>
      <c r="W105" s="46"/>
      <c r="X105" s="46"/>
      <c r="Y105" s="46"/>
      <c r="Z105" s="46"/>
      <c r="AA105" s="46"/>
      <c r="AB105" s="46"/>
      <c r="AC105" s="46"/>
      <c r="AD105" s="46"/>
      <c r="AE105" s="46"/>
      <c r="AF105" s="46"/>
      <c r="AG105" s="46"/>
      <c r="AH105" s="46"/>
      <c r="AI105" s="46"/>
      <c r="AJ105" s="46"/>
      <c r="AK105" s="46"/>
      <c r="AL105" s="46"/>
      <c r="AM105" s="46"/>
      <c r="AN105" s="46"/>
      <c r="AO105" s="46"/>
      <c r="AP105" s="46"/>
      <c r="AQ105" s="46"/>
      <c r="AR105" s="31"/>
      <c r="AS105" s="30"/>
      <c r="AT105" s="30"/>
      <c r="AU105" s="30"/>
      <c r="AV105" s="30"/>
      <c r="AW105" s="30"/>
      <c r="AX105" s="30"/>
      <c r="AY105" s="30"/>
      <c r="AZ105" s="30"/>
      <c r="BA105" s="30"/>
      <c r="BB105" s="30"/>
      <c r="BC105" s="30"/>
      <c r="BD105" s="30"/>
      <c r="BE105" s="30"/>
    </row>
  </sheetData>
  <mergeCells count="72">
    <mergeCell ref="AR2:BE2"/>
    <mergeCell ref="L33:P33"/>
    <mergeCell ref="W33:AE33"/>
    <mergeCell ref="AK33:AO33"/>
    <mergeCell ref="AK35:AO35"/>
    <mergeCell ref="X35:AB35"/>
    <mergeCell ref="W31:AE31"/>
    <mergeCell ref="AK31:AO31"/>
    <mergeCell ref="L31:P31"/>
    <mergeCell ref="L32:P32"/>
    <mergeCell ref="W32:AE32"/>
    <mergeCell ref="AK32:AO32"/>
    <mergeCell ref="L29:P29"/>
    <mergeCell ref="W29:AE29"/>
    <mergeCell ref="AK29:AO29"/>
    <mergeCell ref="AK30:AO30"/>
    <mergeCell ref="L30:P30"/>
    <mergeCell ref="W30:AE30"/>
    <mergeCell ref="K5:AO5"/>
    <mergeCell ref="K6:AO6"/>
    <mergeCell ref="E23:AN23"/>
    <mergeCell ref="AK26:AO26"/>
    <mergeCell ref="L28:P28"/>
    <mergeCell ref="W28:AE28"/>
    <mergeCell ref="AK28:AO28"/>
    <mergeCell ref="AN102:AP102"/>
    <mergeCell ref="AG102:AM102"/>
    <mergeCell ref="D102:H102"/>
    <mergeCell ref="J102:AF102"/>
    <mergeCell ref="AN103:AP103"/>
    <mergeCell ref="AG103:AM103"/>
    <mergeCell ref="D103:H103"/>
    <mergeCell ref="J103:AF103"/>
    <mergeCell ref="AN100:AP100"/>
    <mergeCell ref="AG100:AM100"/>
    <mergeCell ref="E100:I100"/>
    <mergeCell ref="K100:AF100"/>
    <mergeCell ref="AN101:AP101"/>
    <mergeCell ref="AG101:AM101"/>
    <mergeCell ref="E101:I101"/>
    <mergeCell ref="K101:AF101"/>
    <mergeCell ref="D98:H98"/>
    <mergeCell ref="AN98:AP98"/>
    <mergeCell ref="AG98:AM98"/>
    <mergeCell ref="J98:AF98"/>
    <mergeCell ref="AN99:AP99"/>
    <mergeCell ref="AG99:AM99"/>
    <mergeCell ref="D99:H99"/>
    <mergeCell ref="J99:AF99"/>
    <mergeCell ref="J96:AF96"/>
    <mergeCell ref="D96:H96"/>
    <mergeCell ref="AN96:AP96"/>
    <mergeCell ref="AG96:AM96"/>
    <mergeCell ref="AG97:AM97"/>
    <mergeCell ref="K97:AF97"/>
    <mergeCell ref="AN97:AP97"/>
    <mergeCell ref="E97:I97"/>
    <mergeCell ref="C92:G92"/>
    <mergeCell ref="AN92:AP92"/>
    <mergeCell ref="AG92:AM92"/>
    <mergeCell ref="I92:AF92"/>
    <mergeCell ref="AN95:AP95"/>
    <mergeCell ref="D95:H95"/>
    <mergeCell ref="AG95:AM95"/>
    <mergeCell ref="J95:AF95"/>
    <mergeCell ref="AG94:AM94"/>
    <mergeCell ref="AN94:AP94"/>
    <mergeCell ref="L85:AO85"/>
    <mergeCell ref="AM87:AN87"/>
    <mergeCell ref="AM89:AP89"/>
    <mergeCell ref="AS89:AT91"/>
    <mergeCell ref="AM90:AP90"/>
  </mergeCells>
  <hyperlinks>
    <hyperlink ref="A95" location="'SO_01 - Vstupní čerpací s...'!C2" display="/" xr:uid="{00000000-0004-0000-0000-000000000000}"/>
    <hyperlink ref="A97" location="'SO_02.2 - Rozdělovací objekt'!C2" display="/" xr:uid="{00000000-0004-0000-0000-000001000000}"/>
    <hyperlink ref="A98" location="'SO_03 - Biologická linka'!C2" display="/" xr:uid="{00000000-0004-0000-0000-000002000000}"/>
    <hyperlink ref="A100" location="'SO_05.1 - Propojovací pot...'!C2" display="/" xr:uid="{00000000-0004-0000-0000-000003000000}"/>
    <hyperlink ref="A101" location="'SO_05.2 - Energokanál pro...'!C2" display="/" xr:uid="{00000000-0004-0000-0000-000004000000}"/>
    <hyperlink ref="A102" location="'SO_06 - Zpevněné plochy ČOV'!C2" display="/" xr:uid="{00000000-0004-0000-0000-000005000000}"/>
    <hyperlink ref="A103" location="'VRN - Vedlejší rozpočtové...'!C2" display="/" xr:uid="{00000000-0004-0000-0000-000006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M143"/>
  <sheetViews>
    <sheetView showGridLines="0" topLeftCell="A115" workbookViewId="0">
      <selection activeCell="I124" sqref="I124:I142"/>
    </sheetView>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10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1" spans="1:46">
      <c r="A1" s="96"/>
    </row>
    <row r="2" spans="1:46" s="1" customFormat="1" ht="36.950000000000003" customHeight="1">
      <c r="L2" s="419" t="s">
        <v>5</v>
      </c>
      <c r="M2" s="413"/>
      <c r="N2" s="413"/>
      <c r="O2" s="413"/>
      <c r="P2" s="413"/>
      <c r="Q2" s="413"/>
      <c r="R2" s="413"/>
      <c r="S2" s="413"/>
      <c r="T2" s="413"/>
      <c r="U2" s="413"/>
      <c r="V2" s="413"/>
      <c r="AT2" s="18" t="s">
        <v>81</v>
      </c>
    </row>
    <row r="3" spans="1:46" s="1" customFormat="1" ht="6.95" customHeight="1">
      <c r="B3" s="19"/>
      <c r="C3" s="20"/>
      <c r="D3" s="20"/>
      <c r="E3" s="20"/>
      <c r="F3" s="20"/>
      <c r="G3" s="20"/>
      <c r="H3" s="20"/>
      <c r="I3" s="20"/>
      <c r="J3" s="20"/>
      <c r="K3" s="20"/>
      <c r="L3" s="21"/>
      <c r="AT3" s="18" t="s">
        <v>82</v>
      </c>
    </row>
    <row r="4" spans="1:46" s="1" customFormat="1" ht="24.95" customHeight="1">
      <c r="B4" s="21"/>
      <c r="D4" s="22" t="s">
        <v>107</v>
      </c>
      <c r="L4" s="21"/>
      <c r="M4" s="97" t="s">
        <v>10</v>
      </c>
      <c r="AT4" s="18" t="s">
        <v>3</v>
      </c>
    </row>
    <row r="5" spans="1:46" s="1" customFormat="1" ht="6.95" customHeight="1">
      <c r="B5" s="21"/>
      <c r="L5" s="21"/>
    </row>
    <row r="6" spans="1:46" s="1" customFormat="1" ht="12" customHeight="1">
      <c r="B6" s="21"/>
      <c r="D6" s="27" t="s">
        <v>14</v>
      </c>
      <c r="L6" s="21"/>
    </row>
    <row r="7" spans="1:46" s="1" customFormat="1" ht="16.5" customHeight="1">
      <c r="B7" s="21"/>
      <c r="E7" s="425" t="str">
        <f>'Rekapitulace stavby'!K6</f>
        <v>Modernizace ČOV Dvůr Králové nad Labem - II. etapa</v>
      </c>
      <c r="F7" s="426"/>
      <c r="G7" s="426"/>
      <c r="H7" s="426"/>
      <c r="L7" s="21"/>
    </row>
    <row r="8" spans="1:46" s="2" customFormat="1" ht="12" customHeight="1">
      <c r="A8" s="30"/>
      <c r="B8" s="31"/>
      <c r="C8" s="30"/>
      <c r="D8" s="27" t="s">
        <v>108</v>
      </c>
      <c r="E8" s="30"/>
      <c r="F8" s="30"/>
      <c r="G8" s="30"/>
      <c r="H8" s="30"/>
      <c r="I8" s="30"/>
      <c r="J8" s="30"/>
      <c r="K8" s="30"/>
      <c r="L8" s="40"/>
      <c r="S8" s="30"/>
      <c r="T8" s="30"/>
      <c r="U8" s="30"/>
      <c r="V8" s="30"/>
      <c r="W8" s="30"/>
      <c r="X8" s="30"/>
      <c r="Y8" s="30"/>
      <c r="Z8" s="30"/>
      <c r="AA8" s="30"/>
      <c r="AB8" s="30"/>
      <c r="AC8" s="30"/>
      <c r="AD8" s="30"/>
      <c r="AE8" s="30"/>
    </row>
    <row r="9" spans="1:46" s="2" customFormat="1" ht="16.5" customHeight="1">
      <c r="A9" s="30"/>
      <c r="B9" s="31"/>
      <c r="C9" s="30"/>
      <c r="D9" s="30"/>
      <c r="E9" s="386" t="s">
        <v>109</v>
      </c>
      <c r="F9" s="424"/>
      <c r="G9" s="424"/>
      <c r="H9" s="424"/>
      <c r="I9" s="30"/>
      <c r="J9" s="30"/>
      <c r="K9" s="30"/>
      <c r="L9" s="40"/>
      <c r="S9" s="30"/>
      <c r="T9" s="30"/>
      <c r="U9" s="30"/>
      <c r="V9" s="30"/>
      <c r="W9" s="30"/>
      <c r="X9" s="30"/>
      <c r="Y9" s="30"/>
      <c r="Z9" s="30"/>
      <c r="AA9" s="30"/>
      <c r="AB9" s="30"/>
      <c r="AC9" s="30"/>
      <c r="AD9" s="30"/>
      <c r="AE9" s="30"/>
    </row>
    <row r="10" spans="1:46" s="2" customFormat="1">
      <c r="A10" s="30"/>
      <c r="B10" s="31"/>
      <c r="C10" s="30"/>
      <c r="D10" s="30"/>
      <c r="E10" s="30"/>
      <c r="F10" s="30"/>
      <c r="G10" s="30"/>
      <c r="H10" s="30"/>
      <c r="I10" s="30"/>
      <c r="J10" s="30"/>
      <c r="K10" s="30"/>
      <c r="L10" s="40"/>
      <c r="S10" s="30"/>
      <c r="T10" s="30"/>
      <c r="U10" s="30"/>
      <c r="V10" s="30"/>
      <c r="W10" s="30"/>
      <c r="X10" s="30"/>
      <c r="Y10" s="30"/>
      <c r="Z10" s="30"/>
      <c r="AA10" s="30"/>
      <c r="AB10" s="30"/>
      <c r="AC10" s="30"/>
      <c r="AD10" s="30"/>
      <c r="AE10" s="30"/>
    </row>
    <row r="11" spans="1:46" s="2" customFormat="1" ht="12" customHeight="1">
      <c r="A11" s="30"/>
      <c r="B11" s="31"/>
      <c r="C11" s="30"/>
      <c r="D11" s="27" t="s">
        <v>16</v>
      </c>
      <c r="E11" s="30"/>
      <c r="F11" s="25" t="s">
        <v>1</v>
      </c>
      <c r="G11" s="30"/>
      <c r="H11" s="30"/>
      <c r="I11" s="27" t="s">
        <v>17</v>
      </c>
      <c r="J11" s="25" t="s">
        <v>1</v>
      </c>
      <c r="K11" s="30"/>
      <c r="L11" s="40"/>
      <c r="S11" s="30"/>
      <c r="T11" s="30"/>
      <c r="U11" s="30"/>
      <c r="V11" s="30"/>
      <c r="W11" s="30"/>
      <c r="X11" s="30"/>
      <c r="Y11" s="30"/>
      <c r="Z11" s="30"/>
      <c r="AA11" s="30"/>
      <c r="AB11" s="30"/>
      <c r="AC11" s="30"/>
      <c r="AD11" s="30"/>
      <c r="AE11" s="30"/>
    </row>
    <row r="12" spans="1:46" s="2" customFormat="1" ht="12" customHeight="1">
      <c r="A12" s="30"/>
      <c r="B12" s="31"/>
      <c r="C12" s="30"/>
      <c r="D12" s="27" t="s">
        <v>18</v>
      </c>
      <c r="E12" s="30"/>
      <c r="F12" s="25" t="s">
        <v>24</v>
      </c>
      <c r="G12" s="30"/>
      <c r="H12" s="30"/>
      <c r="I12" s="27" t="s">
        <v>20</v>
      </c>
      <c r="J12" s="53" t="str">
        <f>'Rekapitulace stavby'!AN8</f>
        <v>7. 7. 2022</v>
      </c>
      <c r="K12" s="30"/>
      <c r="L12" s="40"/>
      <c r="S12" s="30"/>
      <c r="T12" s="30"/>
      <c r="U12" s="30"/>
      <c r="V12" s="30"/>
      <c r="W12" s="30"/>
      <c r="X12" s="30"/>
      <c r="Y12" s="30"/>
      <c r="Z12" s="30"/>
      <c r="AA12" s="30"/>
      <c r="AB12" s="30"/>
      <c r="AC12" s="30"/>
      <c r="AD12" s="30"/>
      <c r="AE12" s="30"/>
    </row>
    <row r="13" spans="1:46" s="2" customFormat="1" ht="10.9" customHeight="1">
      <c r="A13" s="30"/>
      <c r="B13" s="31"/>
      <c r="C13" s="30"/>
      <c r="D13" s="30"/>
      <c r="E13" s="30"/>
      <c r="F13" s="30"/>
      <c r="G13" s="30"/>
      <c r="H13" s="30"/>
      <c r="I13" s="30"/>
      <c r="J13" s="30"/>
      <c r="K13" s="30"/>
      <c r="L13" s="40"/>
      <c r="S13" s="30"/>
      <c r="T13" s="30"/>
      <c r="U13" s="30"/>
      <c r="V13" s="30"/>
      <c r="W13" s="30"/>
      <c r="X13" s="30"/>
      <c r="Y13" s="30"/>
      <c r="Z13" s="30"/>
      <c r="AA13" s="30"/>
      <c r="AB13" s="30"/>
      <c r="AC13" s="30"/>
      <c r="AD13" s="30"/>
      <c r="AE13" s="30"/>
    </row>
    <row r="14" spans="1:46" s="2" customFormat="1" ht="12" customHeight="1">
      <c r="A14" s="30"/>
      <c r="B14" s="31"/>
      <c r="C14" s="30"/>
      <c r="D14" s="27" t="s">
        <v>22</v>
      </c>
      <c r="E14" s="30"/>
      <c r="F14" s="30"/>
      <c r="G14" s="30"/>
      <c r="H14" s="30"/>
      <c r="I14" s="27" t="s">
        <v>23</v>
      </c>
      <c r="J14" s="25" t="str">
        <f>IF('Rekapitulace stavby'!AN10="","",'Rekapitulace stavby'!AN10)</f>
        <v/>
      </c>
      <c r="K14" s="30"/>
      <c r="L14" s="40"/>
      <c r="S14" s="30"/>
      <c r="T14" s="30"/>
      <c r="U14" s="30"/>
      <c r="V14" s="30"/>
      <c r="W14" s="30"/>
      <c r="X14" s="30"/>
      <c r="Y14" s="30"/>
      <c r="Z14" s="30"/>
      <c r="AA14" s="30"/>
      <c r="AB14" s="30"/>
      <c r="AC14" s="30"/>
      <c r="AD14" s="30"/>
      <c r="AE14" s="30"/>
    </row>
    <row r="15" spans="1:46" s="2" customFormat="1" ht="18" customHeight="1">
      <c r="A15" s="30"/>
      <c r="B15" s="31"/>
      <c r="C15" s="30"/>
      <c r="D15" s="30"/>
      <c r="E15" s="25" t="str">
        <f>IF('Rekapitulace stavby'!E11="","",'Rekapitulace stavby'!E11)</f>
        <v xml:space="preserve"> </v>
      </c>
      <c r="F15" s="30"/>
      <c r="G15" s="30"/>
      <c r="H15" s="30"/>
      <c r="I15" s="27" t="s">
        <v>25</v>
      </c>
      <c r="J15" s="25" t="str">
        <f>IF('Rekapitulace stavby'!AN11="","",'Rekapitulace stavby'!AN11)</f>
        <v/>
      </c>
      <c r="K15" s="30"/>
      <c r="L15" s="40"/>
      <c r="S15" s="30"/>
      <c r="T15" s="30"/>
      <c r="U15" s="30"/>
      <c r="V15" s="30"/>
      <c r="W15" s="30"/>
      <c r="X15" s="30"/>
      <c r="Y15" s="30"/>
      <c r="Z15" s="30"/>
      <c r="AA15" s="30"/>
      <c r="AB15" s="30"/>
      <c r="AC15" s="30"/>
      <c r="AD15" s="30"/>
      <c r="AE15" s="30"/>
    </row>
    <row r="16" spans="1:46" s="2" customFormat="1" ht="6.95" customHeight="1">
      <c r="A16" s="30"/>
      <c r="B16" s="31"/>
      <c r="C16" s="30"/>
      <c r="D16" s="30"/>
      <c r="E16" s="30"/>
      <c r="F16" s="30"/>
      <c r="G16" s="30"/>
      <c r="H16" s="30"/>
      <c r="I16" s="30"/>
      <c r="J16" s="30"/>
      <c r="K16" s="30"/>
      <c r="L16" s="40"/>
      <c r="S16" s="30"/>
      <c r="T16" s="30"/>
      <c r="U16" s="30"/>
      <c r="V16" s="30"/>
      <c r="W16" s="30"/>
      <c r="X16" s="30"/>
      <c r="Y16" s="30"/>
      <c r="Z16" s="30"/>
      <c r="AA16" s="30"/>
      <c r="AB16" s="30"/>
      <c r="AC16" s="30"/>
      <c r="AD16" s="30"/>
      <c r="AE16" s="30"/>
    </row>
    <row r="17" spans="1:31" s="2" customFormat="1" ht="12" customHeight="1">
      <c r="A17" s="30"/>
      <c r="B17" s="31"/>
      <c r="C17" s="30"/>
      <c r="D17" s="27" t="s">
        <v>26</v>
      </c>
      <c r="E17" s="30"/>
      <c r="F17" s="30"/>
      <c r="G17" s="30"/>
      <c r="H17" s="30"/>
      <c r="I17" s="27" t="s">
        <v>23</v>
      </c>
      <c r="J17" s="25" t="str">
        <f>'Rekapitulace stavby'!AN13</f>
        <v/>
      </c>
      <c r="K17" s="30"/>
      <c r="L17" s="40"/>
      <c r="S17" s="30"/>
      <c r="T17" s="30"/>
      <c r="U17" s="30"/>
      <c r="V17" s="30"/>
      <c r="W17" s="30"/>
      <c r="X17" s="30"/>
      <c r="Y17" s="30"/>
      <c r="Z17" s="30"/>
      <c r="AA17" s="30"/>
      <c r="AB17" s="30"/>
      <c r="AC17" s="30"/>
      <c r="AD17" s="30"/>
      <c r="AE17" s="30"/>
    </row>
    <row r="18" spans="1:31" s="2" customFormat="1" ht="18" customHeight="1">
      <c r="A18" s="30"/>
      <c r="B18" s="31"/>
      <c r="C18" s="30"/>
      <c r="D18" s="30"/>
      <c r="E18" s="412" t="str">
        <f>'Rekapitulace stavby'!E14</f>
        <v xml:space="preserve"> </v>
      </c>
      <c r="F18" s="412"/>
      <c r="G18" s="412"/>
      <c r="H18" s="412"/>
      <c r="I18" s="27" t="s">
        <v>25</v>
      </c>
      <c r="J18" s="25" t="str">
        <f>'Rekapitulace stavby'!AN14</f>
        <v/>
      </c>
      <c r="K18" s="30"/>
      <c r="L18" s="40"/>
      <c r="S18" s="30"/>
      <c r="T18" s="30"/>
      <c r="U18" s="30"/>
      <c r="V18" s="30"/>
      <c r="W18" s="30"/>
      <c r="X18" s="30"/>
      <c r="Y18" s="30"/>
      <c r="Z18" s="30"/>
      <c r="AA18" s="30"/>
      <c r="AB18" s="30"/>
      <c r="AC18" s="30"/>
      <c r="AD18" s="30"/>
      <c r="AE18" s="30"/>
    </row>
    <row r="19" spans="1:31" s="2" customFormat="1" ht="6.95" customHeight="1">
      <c r="A19" s="30"/>
      <c r="B19" s="31"/>
      <c r="C19" s="30"/>
      <c r="D19" s="30"/>
      <c r="E19" s="30"/>
      <c r="F19" s="30"/>
      <c r="G19" s="30"/>
      <c r="H19" s="30"/>
      <c r="I19" s="30"/>
      <c r="J19" s="30"/>
      <c r="K19" s="30"/>
      <c r="L19" s="40"/>
      <c r="S19" s="30"/>
      <c r="T19" s="30"/>
      <c r="U19" s="30"/>
      <c r="V19" s="30"/>
      <c r="W19" s="30"/>
      <c r="X19" s="30"/>
      <c r="Y19" s="30"/>
      <c r="Z19" s="30"/>
      <c r="AA19" s="30"/>
      <c r="AB19" s="30"/>
      <c r="AC19" s="30"/>
      <c r="AD19" s="30"/>
      <c r="AE19" s="30"/>
    </row>
    <row r="20" spans="1:31" s="2" customFormat="1" ht="12" customHeight="1">
      <c r="A20" s="30"/>
      <c r="B20" s="31"/>
      <c r="C20" s="30"/>
      <c r="D20" s="27" t="s">
        <v>27</v>
      </c>
      <c r="E20" s="30"/>
      <c r="F20" s="30"/>
      <c r="G20" s="30"/>
      <c r="H20" s="30"/>
      <c r="I20" s="27" t="s">
        <v>23</v>
      </c>
      <c r="J20" s="25" t="str">
        <f>IF('Rekapitulace stavby'!AN16="","",'Rekapitulace stavby'!AN16)</f>
        <v/>
      </c>
      <c r="K20" s="30"/>
      <c r="L20" s="40"/>
      <c r="S20" s="30"/>
      <c r="T20" s="30"/>
      <c r="U20" s="30"/>
      <c r="V20" s="30"/>
      <c r="W20" s="30"/>
      <c r="X20" s="30"/>
      <c r="Y20" s="30"/>
      <c r="Z20" s="30"/>
      <c r="AA20" s="30"/>
      <c r="AB20" s="30"/>
      <c r="AC20" s="30"/>
      <c r="AD20" s="30"/>
      <c r="AE20" s="30"/>
    </row>
    <row r="21" spans="1:31" s="2" customFormat="1" ht="18" customHeight="1">
      <c r="A21" s="30"/>
      <c r="B21" s="31"/>
      <c r="C21" s="30"/>
      <c r="D21" s="30"/>
      <c r="E21" s="25" t="str">
        <f>IF('Rekapitulace stavby'!E17="","",'Rekapitulace stavby'!E17)</f>
        <v xml:space="preserve"> </v>
      </c>
      <c r="F21" s="30"/>
      <c r="G21" s="30"/>
      <c r="H21" s="30"/>
      <c r="I21" s="27" t="s">
        <v>25</v>
      </c>
      <c r="J21" s="25" t="str">
        <f>IF('Rekapitulace stavby'!AN17="","",'Rekapitulace stavby'!AN17)</f>
        <v/>
      </c>
      <c r="K21" s="30"/>
      <c r="L21" s="40"/>
      <c r="S21" s="30"/>
      <c r="T21" s="30"/>
      <c r="U21" s="30"/>
      <c r="V21" s="30"/>
      <c r="W21" s="30"/>
      <c r="X21" s="30"/>
      <c r="Y21" s="30"/>
      <c r="Z21" s="30"/>
      <c r="AA21" s="30"/>
      <c r="AB21" s="30"/>
      <c r="AC21" s="30"/>
      <c r="AD21" s="30"/>
      <c r="AE21" s="30"/>
    </row>
    <row r="22" spans="1:31" s="2" customFormat="1" ht="6.95" customHeight="1">
      <c r="A22" s="30"/>
      <c r="B22" s="31"/>
      <c r="C22" s="30"/>
      <c r="D22" s="30"/>
      <c r="E22" s="30"/>
      <c r="F22" s="30"/>
      <c r="G22" s="30"/>
      <c r="H22" s="30"/>
      <c r="I22" s="30"/>
      <c r="J22" s="30"/>
      <c r="K22" s="30"/>
      <c r="L22" s="40"/>
      <c r="S22" s="30"/>
      <c r="T22" s="30"/>
      <c r="U22" s="30"/>
      <c r="V22" s="30"/>
      <c r="W22" s="30"/>
      <c r="X22" s="30"/>
      <c r="Y22" s="30"/>
      <c r="Z22" s="30"/>
      <c r="AA22" s="30"/>
      <c r="AB22" s="30"/>
      <c r="AC22" s="30"/>
      <c r="AD22" s="30"/>
      <c r="AE22" s="30"/>
    </row>
    <row r="23" spans="1:31" s="2" customFormat="1" ht="12" customHeight="1">
      <c r="A23" s="30"/>
      <c r="B23" s="31"/>
      <c r="C23" s="30"/>
      <c r="D23" s="27" t="s">
        <v>29</v>
      </c>
      <c r="E23" s="30"/>
      <c r="F23" s="30"/>
      <c r="G23" s="30"/>
      <c r="H23" s="30"/>
      <c r="I23" s="27" t="s">
        <v>23</v>
      </c>
      <c r="J23" s="25" t="str">
        <f>IF('Rekapitulace stavby'!AN19="","",'Rekapitulace stavby'!AN19)</f>
        <v/>
      </c>
      <c r="K23" s="30"/>
      <c r="L23" s="40"/>
      <c r="S23" s="30"/>
      <c r="T23" s="30"/>
      <c r="U23" s="30"/>
      <c r="V23" s="30"/>
      <c r="W23" s="30"/>
      <c r="X23" s="30"/>
      <c r="Y23" s="30"/>
      <c r="Z23" s="30"/>
      <c r="AA23" s="30"/>
      <c r="AB23" s="30"/>
      <c r="AC23" s="30"/>
      <c r="AD23" s="30"/>
      <c r="AE23" s="30"/>
    </row>
    <row r="24" spans="1:31" s="2" customFormat="1" ht="18" customHeight="1">
      <c r="A24" s="30"/>
      <c r="B24" s="31"/>
      <c r="C24" s="30"/>
      <c r="D24" s="30"/>
      <c r="E24" s="25" t="str">
        <f>IF('Rekapitulace stavby'!E20="","",'Rekapitulace stavby'!E20)</f>
        <v>VIS s.r.o. Hradec Králové, Dita Paštová</v>
      </c>
      <c r="F24" s="30"/>
      <c r="G24" s="30"/>
      <c r="H24" s="30"/>
      <c r="I24" s="27" t="s">
        <v>25</v>
      </c>
      <c r="J24" s="25" t="str">
        <f>IF('Rekapitulace stavby'!AN20="","",'Rekapitulace stavby'!AN20)</f>
        <v/>
      </c>
      <c r="K24" s="30"/>
      <c r="L24" s="40"/>
      <c r="S24" s="30"/>
      <c r="T24" s="30"/>
      <c r="U24" s="30"/>
      <c r="V24" s="30"/>
      <c r="W24" s="30"/>
      <c r="X24" s="30"/>
      <c r="Y24" s="30"/>
      <c r="Z24" s="30"/>
      <c r="AA24" s="30"/>
      <c r="AB24" s="30"/>
      <c r="AC24" s="30"/>
      <c r="AD24" s="30"/>
      <c r="AE24" s="30"/>
    </row>
    <row r="25" spans="1:31" s="2" customFormat="1" ht="6.95" customHeight="1">
      <c r="A25" s="30"/>
      <c r="B25" s="31"/>
      <c r="C25" s="30"/>
      <c r="D25" s="30"/>
      <c r="E25" s="30"/>
      <c r="F25" s="30"/>
      <c r="G25" s="30"/>
      <c r="H25" s="30"/>
      <c r="I25" s="30"/>
      <c r="J25" s="30"/>
      <c r="K25" s="30"/>
      <c r="L25" s="40"/>
      <c r="S25" s="30"/>
      <c r="T25" s="30"/>
      <c r="U25" s="30"/>
      <c r="V25" s="30"/>
      <c r="W25" s="30"/>
      <c r="X25" s="30"/>
      <c r="Y25" s="30"/>
      <c r="Z25" s="30"/>
      <c r="AA25" s="30"/>
      <c r="AB25" s="30"/>
      <c r="AC25" s="30"/>
      <c r="AD25" s="30"/>
      <c r="AE25" s="30"/>
    </row>
    <row r="26" spans="1:31" s="2" customFormat="1" ht="12" customHeight="1">
      <c r="A26" s="30"/>
      <c r="B26" s="31"/>
      <c r="C26" s="30"/>
      <c r="D26" s="27" t="s">
        <v>31</v>
      </c>
      <c r="E26" s="30"/>
      <c r="F26" s="30"/>
      <c r="G26" s="30"/>
      <c r="H26" s="30"/>
      <c r="I26" s="30"/>
      <c r="J26" s="30"/>
      <c r="K26" s="30"/>
      <c r="L26" s="40"/>
      <c r="S26" s="30"/>
      <c r="T26" s="30"/>
      <c r="U26" s="30"/>
      <c r="V26" s="30"/>
      <c r="W26" s="30"/>
      <c r="X26" s="30"/>
      <c r="Y26" s="30"/>
      <c r="Z26" s="30"/>
      <c r="AA26" s="30"/>
      <c r="AB26" s="30"/>
      <c r="AC26" s="30"/>
      <c r="AD26" s="30"/>
      <c r="AE26" s="30"/>
    </row>
    <row r="27" spans="1:31" s="8" customFormat="1" ht="16.5" customHeight="1">
      <c r="A27" s="98"/>
      <c r="B27" s="99"/>
      <c r="C27" s="98"/>
      <c r="D27" s="98"/>
      <c r="E27" s="415" t="s">
        <v>1</v>
      </c>
      <c r="F27" s="415"/>
      <c r="G27" s="415"/>
      <c r="H27" s="415"/>
      <c r="I27" s="98"/>
      <c r="J27" s="98"/>
      <c r="K27" s="98"/>
      <c r="L27" s="100"/>
      <c r="S27" s="98"/>
      <c r="T27" s="98"/>
      <c r="U27" s="98"/>
      <c r="V27" s="98"/>
      <c r="W27" s="98"/>
      <c r="X27" s="98"/>
      <c r="Y27" s="98"/>
      <c r="Z27" s="98"/>
      <c r="AA27" s="98"/>
      <c r="AB27" s="98"/>
      <c r="AC27" s="98"/>
      <c r="AD27" s="98"/>
      <c r="AE27" s="98"/>
    </row>
    <row r="28" spans="1:31" s="2" customFormat="1" ht="6.95" customHeight="1">
      <c r="A28" s="30"/>
      <c r="B28" s="31"/>
      <c r="C28" s="30"/>
      <c r="D28" s="30"/>
      <c r="E28" s="30"/>
      <c r="F28" s="30"/>
      <c r="G28" s="30"/>
      <c r="H28" s="30"/>
      <c r="I28" s="30"/>
      <c r="J28" s="30"/>
      <c r="K28" s="30"/>
      <c r="L28" s="40"/>
      <c r="S28" s="30"/>
      <c r="T28" s="30"/>
      <c r="U28" s="30"/>
      <c r="V28" s="30"/>
      <c r="W28" s="30"/>
      <c r="X28" s="30"/>
      <c r="Y28" s="30"/>
      <c r="Z28" s="30"/>
      <c r="AA28" s="30"/>
      <c r="AB28" s="30"/>
      <c r="AC28" s="30"/>
      <c r="AD28" s="30"/>
      <c r="AE28" s="30"/>
    </row>
    <row r="29" spans="1:31" s="2" customFormat="1" ht="6.95" customHeight="1">
      <c r="A29" s="30"/>
      <c r="B29" s="31"/>
      <c r="C29" s="30"/>
      <c r="D29" s="64"/>
      <c r="E29" s="64"/>
      <c r="F29" s="64"/>
      <c r="G29" s="64"/>
      <c r="H29" s="64"/>
      <c r="I29" s="64"/>
      <c r="J29" s="64"/>
      <c r="K29" s="64"/>
      <c r="L29" s="40"/>
      <c r="S29" s="30"/>
      <c r="T29" s="30"/>
      <c r="U29" s="30"/>
      <c r="V29" s="30"/>
      <c r="W29" s="30"/>
      <c r="X29" s="30"/>
      <c r="Y29" s="30"/>
      <c r="Z29" s="30"/>
      <c r="AA29" s="30"/>
      <c r="AB29" s="30"/>
      <c r="AC29" s="30"/>
      <c r="AD29" s="30"/>
      <c r="AE29" s="30"/>
    </row>
    <row r="30" spans="1:31" s="2" customFormat="1" ht="25.35" customHeight="1">
      <c r="A30" s="30"/>
      <c r="B30" s="31"/>
      <c r="C30" s="30"/>
      <c r="D30" s="101" t="s">
        <v>32</v>
      </c>
      <c r="E30" s="30"/>
      <c r="F30" s="30"/>
      <c r="G30" s="30"/>
      <c r="H30" s="30"/>
      <c r="I30" s="30"/>
      <c r="J30" s="69">
        <f>ROUND(J121, 2)</f>
        <v>0</v>
      </c>
      <c r="K30" s="30"/>
      <c r="L30" s="40"/>
      <c r="S30" s="30"/>
      <c r="T30" s="30"/>
      <c r="U30" s="30"/>
      <c r="V30" s="30"/>
      <c r="W30" s="30"/>
      <c r="X30" s="30"/>
      <c r="Y30" s="30"/>
      <c r="Z30" s="30"/>
      <c r="AA30" s="30"/>
      <c r="AB30" s="30"/>
      <c r="AC30" s="30"/>
      <c r="AD30" s="30"/>
      <c r="AE30" s="30"/>
    </row>
    <row r="31" spans="1:31" s="2" customFormat="1" ht="6.95" customHeight="1">
      <c r="A31" s="30"/>
      <c r="B31" s="31"/>
      <c r="C31" s="30"/>
      <c r="D31" s="64"/>
      <c r="E31" s="64"/>
      <c r="F31" s="64"/>
      <c r="G31" s="64"/>
      <c r="H31" s="64"/>
      <c r="I31" s="64"/>
      <c r="J31" s="64"/>
      <c r="K31" s="64"/>
      <c r="L31" s="40"/>
      <c r="S31" s="30"/>
      <c r="T31" s="30"/>
      <c r="U31" s="30"/>
      <c r="V31" s="30"/>
      <c r="W31" s="30"/>
      <c r="X31" s="30"/>
      <c r="Y31" s="30"/>
      <c r="Z31" s="30"/>
      <c r="AA31" s="30"/>
      <c r="AB31" s="30"/>
      <c r="AC31" s="30"/>
      <c r="AD31" s="30"/>
      <c r="AE31" s="30"/>
    </row>
    <row r="32" spans="1:31" s="2" customFormat="1" ht="14.45" customHeight="1">
      <c r="A32" s="30"/>
      <c r="B32" s="31"/>
      <c r="C32" s="30"/>
      <c r="D32" s="30"/>
      <c r="E32" s="30"/>
      <c r="F32" s="34" t="s">
        <v>34</v>
      </c>
      <c r="G32" s="30"/>
      <c r="H32" s="30"/>
      <c r="I32" s="34" t="s">
        <v>33</v>
      </c>
      <c r="J32" s="34" t="s">
        <v>35</v>
      </c>
      <c r="K32" s="30"/>
      <c r="L32" s="40"/>
      <c r="S32" s="30"/>
      <c r="T32" s="30"/>
      <c r="U32" s="30"/>
      <c r="V32" s="30"/>
      <c r="W32" s="30"/>
      <c r="X32" s="30"/>
      <c r="Y32" s="30"/>
      <c r="Z32" s="30"/>
      <c r="AA32" s="30"/>
      <c r="AB32" s="30"/>
      <c r="AC32" s="30"/>
      <c r="AD32" s="30"/>
      <c r="AE32" s="30"/>
    </row>
    <row r="33" spans="1:31" s="2" customFormat="1" ht="14.45" customHeight="1">
      <c r="A33" s="30"/>
      <c r="B33" s="31"/>
      <c r="C33" s="30"/>
      <c r="D33" s="102" t="s">
        <v>36</v>
      </c>
      <c r="E33" s="27" t="s">
        <v>37</v>
      </c>
      <c r="F33" s="103">
        <f>ROUND((SUM(BE121:BE142)),  2)</f>
        <v>0</v>
      </c>
      <c r="G33" s="30"/>
      <c r="H33" s="30"/>
      <c r="I33" s="104">
        <v>0.21</v>
      </c>
      <c r="J33" s="103">
        <f>ROUND(((SUM(BE121:BE142))*I33),  2)</f>
        <v>0</v>
      </c>
      <c r="K33" s="30"/>
      <c r="L33" s="40"/>
      <c r="S33" s="30"/>
      <c r="T33" s="30"/>
      <c r="U33" s="30"/>
      <c r="V33" s="30"/>
      <c r="W33" s="30"/>
      <c r="X33" s="30"/>
      <c r="Y33" s="30"/>
      <c r="Z33" s="30"/>
      <c r="AA33" s="30"/>
      <c r="AB33" s="30"/>
      <c r="AC33" s="30"/>
      <c r="AD33" s="30"/>
      <c r="AE33" s="30"/>
    </row>
    <row r="34" spans="1:31" s="2" customFormat="1" ht="14.45" customHeight="1">
      <c r="A34" s="30"/>
      <c r="B34" s="31"/>
      <c r="C34" s="30"/>
      <c r="D34" s="30"/>
      <c r="E34" s="27" t="s">
        <v>38</v>
      </c>
      <c r="F34" s="103">
        <f>ROUND((SUM(BF121:BF142)),  2)</f>
        <v>0</v>
      </c>
      <c r="G34" s="30"/>
      <c r="H34" s="30"/>
      <c r="I34" s="104">
        <v>0.15</v>
      </c>
      <c r="J34" s="103">
        <f>ROUND(((SUM(BF121:BF142))*I34),  2)</f>
        <v>0</v>
      </c>
      <c r="K34" s="30"/>
      <c r="L34" s="40"/>
      <c r="S34" s="30"/>
      <c r="T34" s="30"/>
      <c r="U34" s="30"/>
      <c r="V34" s="30"/>
      <c r="W34" s="30"/>
      <c r="X34" s="30"/>
      <c r="Y34" s="30"/>
      <c r="Z34" s="30"/>
      <c r="AA34" s="30"/>
      <c r="AB34" s="30"/>
      <c r="AC34" s="30"/>
      <c r="AD34" s="30"/>
      <c r="AE34" s="30"/>
    </row>
    <row r="35" spans="1:31" s="2" customFormat="1" ht="14.45" hidden="1" customHeight="1">
      <c r="A35" s="30"/>
      <c r="B35" s="31"/>
      <c r="C35" s="30"/>
      <c r="D35" s="30"/>
      <c r="E35" s="27" t="s">
        <v>39</v>
      </c>
      <c r="F35" s="103">
        <f>ROUND((SUM(BG121:BG142)),  2)</f>
        <v>0</v>
      </c>
      <c r="G35" s="30"/>
      <c r="H35" s="30"/>
      <c r="I35" s="104">
        <v>0.21</v>
      </c>
      <c r="J35" s="103">
        <f>0</f>
        <v>0</v>
      </c>
      <c r="K35" s="30"/>
      <c r="L35" s="40"/>
      <c r="S35" s="30"/>
      <c r="T35" s="30"/>
      <c r="U35" s="30"/>
      <c r="V35" s="30"/>
      <c r="W35" s="30"/>
      <c r="X35" s="30"/>
      <c r="Y35" s="30"/>
      <c r="Z35" s="30"/>
      <c r="AA35" s="30"/>
      <c r="AB35" s="30"/>
      <c r="AC35" s="30"/>
      <c r="AD35" s="30"/>
      <c r="AE35" s="30"/>
    </row>
    <row r="36" spans="1:31" s="2" customFormat="1" ht="14.45" hidden="1" customHeight="1">
      <c r="A36" s="30"/>
      <c r="B36" s="31"/>
      <c r="C36" s="30"/>
      <c r="D36" s="30"/>
      <c r="E36" s="27" t="s">
        <v>40</v>
      </c>
      <c r="F36" s="103">
        <f>ROUND((SUM(BH121:BH142)),  2)</f>
        <v>0</v>
      </c>
      <c r="G36" s="30"/>
      <c r="H36" s="30"/>
      <c r="I36" s="104">
        <v>0.15</v>
      </c>
      <c r="J36" s="103">
        <f>0</f>
        <v>0</v>
      </c>
      <c r="K36" s="30"/>
      <c r="L36" s="40"/>
      <c r="S36" s="30"/>
      <c r="T36" s="30"/>
      <c r="U36" s="30"/>
      <c r="V36" s="30"/>
      <c r="W36" s="30"/>
      <c r="X36" s="30"/>
      <c r="Y36" s="30"/>
      <c r="Z36" s="30"/>
      <c r="AA36" s="30"/>
      <c r="AB36" s="30"/>
      <c r="AC36" s="30"/>
      <c r="AD36" s="30"/>
      <c r="AE36" s="30"/>
    </row>
    <row r="37" spans="1:31" s="2" customFormat="1" ht="14.45" hidden="1" customHeight="1">
      <c r="A37" s="30"/>
      <c r="B37" s="31"/>
      <c r="C37" s="30"/>
      <c r="D37" s="30"/>
      <c r="E37" s="27" t="s">
        <v>41</v>
      </c>
      <c r="F37" s="103">
        <f>ROUND((SUM(BI121:BI142)),  2)</f>
        <v>0</v>
      </c>
      <c r="G37" s="30"/>
      <c r="H37" s="30"/>
      <c r="I37" s="104">
        <v>0</v>
      </c>
      <c r="J37" s="103">
        <f>0</f>
        <v>0</v>
      </c>
      <c r="K37" s="30"/>
      <c r="L37" s="40"/>
      <c r="S37" s="30"/>
      <c r="T37" s="30"/>
      <c r="U37" s="30"/>
      <c r="V37" s="30"/>
      <c r="W37" s="30"/>
      <c r="X37" s="30"/>
      <c r="Y37" s="30"/>
      <c r="Z37" s="30"/>
      <c r="AA37" s="30"/>
      <c r="AB37" s="30"/>
      <c r="AC37" s="30"/>
      <c r="AD37" s="30"/>
      <c r="AE37" s="30"/>
    </row>
    <row r="38" spans="1:31" s="2" customFormat="1" ht="6.95" customHeight="1">
      <c r="A38" s="30"/>
      <c r="B38" s="31"/>
      <c r="C38" s="30"/>
      <c r="D38" s="30"/>
      <c r="E38" s="30"/>
      <c r="F38" s="30"/>
      <c r="G38" s="30"/>
      <c r="H38" s="30"/>
      <c r="I38" s="30"/>
      <c r="J38" s="30"/>
      <c r="K38" s="30"/>
      <c r="L38" s="40"/>
      <c r="S38" s="30"/>
      <c r="T38" s="30"/>
      <c r="U38" s="30"/>
      <c r="V38" s="30"/>
      <c r="W38" s="30"/>
      <c r="X38" s="30"/>
      <c r="Y38" s="30"/>
      <c r="Z38" s="30"/>
      <c r="AA38" s="30"/>
      <c r="AB38" s="30"/>
      <c r="AC38" s="30"/>
      <c r="AD38" s="30"/>
      <c r="AE38" s="30"/>
    </row>
    <row r="39" spans="1:31" s="2" customFormat="1" ht="25.35" customHeight="1">
      <c r="A39" s="30"/>
      <c r="B39" s="31"/>
      <c r="C39" s="105"/>
      <c r="D39" s="106" t="s">
        <v>42</v>
      </c>
      <c r="E39" s="58"/>
      <c r="F39" s="58"/>
      <c r="G39" s="107" t="s">
        <v>43</v>
      </c>
      <c r="H39" s="108" t="s">
        <v>44</v>
      </c>
      <c r="I39" s="58"/>
      <c r="J39" s="109">
        <f>SUM(J30:J37)</f>
        <v>0</v>
      </c>
      <c r="K39" s="110"/>
      <c r="L39" s="40"/>
      <c r="S39" s="30"/>
      <c r="T39" s="30"/>
      <c r="U39" s="30"/>
      <c r="V39" s="30"/>
      <c r="W39" s="30"/>
      <c r="X39" s="30"/>
      <c r="Y39" s="30"/>
      <c r="Z39" s="30"/>
      <c r="AA39" s="30"/>
      <c r="AB39" s="30"/>
      <c r="AC39" s="30"/>
      <c r="AD39" s="30"/>
      <c r="AE39" s="30"/>
    </row>
    <row r="40" spans="1:31" s="2" customFormat="1" ht="14.45" customHeight="1">
      <c r="A40" s="30"/>
      <c r="B40" s="31"/>
      <c r="C40" s="30"/>
      <c r="D40" s="30"/>
      <c r="E40" s="30"/>
      <c r="F40" s="30"/>
      <c r="G40" s="30"/>
      <c r="H40" s="30"/>
      <c r="I40" s="30"/>
      <c r="J40" s="30"/>
      <c r="K40" s="30"/>
      <c r="L40" s="40"/>
      <c r="S40" s="30"/>
      <c r="T40" s="30"/>
      <c r="U40" s="30"/>
      <c r="V40" s="30"/>
      <c r="W40" s="30"/>
      <c r="X40" s="30"/>
      <c r="Y40" s="30"/>
      <c r="Z40" s="30"/>
      <c r="AA40" s="30"/>
      <c r="AB40" s="30"/>
      <c r="AC40" s="30"/>
      <c r="AD40" s="30"/>
      <c r="AE40" s="30"/>
    </row>
    <row r="41" spans="1:31" s="1" customFormat="1" ht="14.45" customHeight="1">
      <c r="B41" s="21"/>
      <c r="L41" s="21"/>
    </row>
    <row r="42" spans="1:31" s="1" customFormat="1" ht="14.45" customHeight="1">
      <c r="B42" s="21"/>
      <c r="L42" s="21"/>
    </row>
    <row r="43" spans="1:31" s="1" customFormat="1" ht="14.45" customHeight="1">
      <c r="B43" s="21"/>
      <c r="L43" s="21"/>
    </row>
    <row r="44" spans="1:31" s="1" customFormat="1" ht="14.45" customHeight="1">
      <c r="B44" s="21"/>
      <c r="L44" s="21"/>
    </row>
    <row r="45" spans="1:31" s="1" customFormat="1" ht="14.45" customHeight="1">
      <c r="B45" s="21"/>
      <c r="L45" s="21"/>
    </row>
    <row r="46" spans="1:31" s="1" customFormat="1" ht="14.45" customHeight="1">
      <c r="B46" s="21"/>
      <c r="L46" s="21"/>
    </row>
    <row r="47" spans="1:31" s="1" customFormat="1" ht="14.45" customHeight="1">
      <c r="B47" s="21"/>
      <c r="L47" s="21"/>
    </row>
    <row r="48" spans="1:31" s="1" customFormat="1" ht="14.45" customHeight="1">
      <c r="B48" s="21"/>
      <c r="L48" s="21"/>
    </row>
    <row r="49" spans="1:31" s="1" customFormat="1" ht="14.45" customHeight="1">
      <c r="B49" s="21"/>
      <c r="L49" s="21"/>
    </row>
    <row r="50" spans="1:31" s="2" customFormat="1" ht="14.45" customHeight="1">
      <c r="B50" s="40"/>
      <c r="D50" s="41" t="s">
        <v>45</v>
      </c>
      <c r="E50" s="42"/>
      <c r="F50" s="42"/>
      <c r="G50" s="41" t="s">
        <v>46</v>
      </c>
      <c r="H50" s="42"/>
      <c r="I50" s="42"/>
      <c r="J50" s="42"/>
      <c r="K50" s="42"/>
      <c r="L50" s="40"/>
    </row>
    <row r="51" spans="1:31">
      <c r="B51" s="21"/>
      <c r="L51" s="21"/>
    </row>
    <row r="52" spans="1:31">
      <c r="B52" s="21"/>
      <c r="L52" s="21"/>
    </row>
    <row r="53" spans="1:31">
      <c r="B53" s="21"/>
      <c r="L53" s="21"/>
    </row>
    <row r="54" spans="1:31">
      <c r="B54" s="21"/>
      <c r="L54" s="21"/>
    </row>
    <row r="55" spans="1:31">
      <c r="B55" s="21"/>
      <c r="L55" s="21"/>
    </row>
    <row r="56" spans="1:31">
      <c r="B56" s="21"/>
      <c r="L56" s="21"/>
    </row>
    <row r="57" spans="1:31">
      <c r="B57" s="21"/>
      <c r="L57" s="21"/>
    </row>
    <row r="58" spans="1:31">
      <c r="B58" s="21"/>
      <c r="L58" s="21"/>
    </row>
    <row r="59" spans="1:31">
      <c r="B59" s="21"/>
      <c r="L59" s="21"/>
    </row>
    <row r="60" spans="1:31">
      <c r="B60" s="21"/>
      <c r="L60" s="21"/>
    </row>
    <row r="61" spans="1:31" s="2" customFormat="1" ht="12.75">
      <c r="A61" s="30"/>
      <c r="B61" s="31"/>
      <c r="C61" s="30"/>
      <c r="D61" s="43" t="s">
        <v>47</v>
      </c>
      <c r="E61" s="33"/>
      <c r="F61" s="111" t="s">
        <v>48</v>
      </c>
      <c r="G61" s="43" t="s">
        <v>47</v>
      </c>
      <c r="H61" s="33"/>
      <c r="I61" s="33"/>
      <c r="J61" s="112" t="s">
        <v>48</v>
      </c>
      <c r="K61" s="33"/>
      <c r="L61" s="40"/>
      <c r="S61" s="30"/>
      <c r="T61" s="30"/>
      <c r="U61" s="30"/>
      <c r="V61" s="30"/>
      <c r="W61" s="30"/>
      <c r="X61" s="30"/>
      <c r="Y61" s="30"/>
      <c r="Z61" s="30"/>
      <c r="AA61" s="30"/>
      <c r="AB61" s="30"/>
      <c r="AC61" s="30"/>
      <c r="AD61" s="30"/>
      <c r="AE61" s="30"/>
    </row>
    <row r="62" spans="1:31">
      <c r="B62" s="21"/>
      <c r="L62" s="21"/>
    </row>
    <row r="63" spans="1:31">
      <c r="B63" s="21"/>
      <c r="L63" s="21"/>
    </row>
    <row r="64" spans="1:31">
      <c r="B64" s="21"/>
      <c r="L64" s="21"/>
    </row>
    <row r="65" spans="1:31" s="2" customFormat="1" ht="12.75">
      <c r="A65" s="30"/>
      <c r="B65" s="31"/>
      <c r="C65" s="30"/>
      <c r="D65" s="41" t="s">
        <v>49</v>
      </c>
      <c r="E65" s="44"/>
      <c r="F65" s="44"/>
      <c r="G65" s="41" t="s">
        <v>50</v>
      </c>
      <c r="H65" s="44"/>
      <c r="I65" s="44"/>
      <c r="J65" s="44"/>
      <c r="K65" s="44"/>
      <c r="L65" s="40"/>
      <c r="S65" s="30"/>
      <c r="T65" s="30"/>
      <c r="U65" s="30"/>
      <c r="V65" s="30"/>
      <c r="W65" s="30"/>
      <c r="X65" s="30"/>
      <c r="Y65" s="30"/>
      <c r="Z65" s="30"/>
      <c r="AA65" s="30"/>
      <c r="AB65" s="30"/>
      <c r="AC65" s="30"/>
      <c r="AD65" s="30"/>
      <c r="AE65" s="30"/>
    </row>
    <row r="66" spans="1:31">
      <c r="B66" s="21"/>
      <c r="L66" s="21"/>
    </row>
    <row r="67" spans="1:31">
      <c r="B67" s="21"/>
      <c r="L67" s="21"/>
    </row>
    <row r="68" spans="1:31">
      <c r="B68" s="21"/>
      <c r="L68" s="21"/>
    </row>
    <row r="69" spans="1:31">
      <c r="B69" s="21"/>
      <c r="L69" s="21"/>
    </row>
    <row r="70" spans="1:31">
      <c r="B70" s="21"/>
      <c r="L70" s="21"/>
    </row>
    <row r="71" spans="1:31">
      <c r="B71" s="21"/>
      <c r="L71" s="21"/>
    </row>
    <row r="72" spans="1:31">
      <c r="B72" s="21"/>
      <c r="L72" s="21"/>
    </row>
    <row r="73" spans="1:31">
      <c r="B73" s="21"/>
      <c r="L73" s="21"/>
    </row>
    <row r="74" spans="1:31">
      <c r="B74" s="21"/>
      <c r="L74" s="21"/>
    </row>
    <row r="75" spans="1:31">
      <c r="B75" s="21"/>
      <c r="L75" s="21"/>
    </row>
    <row r="76" spans="1:31" s="2" customFormat="1" ht="12.75">
      <c r="A76" s="30"/>
      <c r="B76" s="31"/>
      <c r="C76" s="30"/>
      <c r="D76" s="43" t="s">
        <v>47</v>
      </c>
      <c r="E76" s="33"/>
      <c r="F76" s="111" t="s">
        <v>48</v>
      </c>
      <c r="G76" s="43" t="s">
        <v>47</v>
      </c>
      <c r="H76" s="33"/>
      <c r="I76" s="33"/>
      <c r="J76" s="112" t="s">
        <v>48</v>
      </c>
      <c r="K76" s="33"/>
      <c r="L76" s="40"/>
      <c r="S76" s="30"/>
      <c r="T76" s="30"/>
      <c r="U76" s="30"/>
      <c r="V76" s="30"/>
      <c r="W76" s="30"/>
      <c r="X76" s="30"/>
      <c r="Y76" s="30"/>
      <c r="Z76" s="30"/>
      <c r="AA76" s="30"/>
      <c r="AB76" s="30"/>
      <c r="AC76" s="30"/>
      <c r="AD76" s="30"/>
      <c r="AE76" s="30"/>
    </row>
    <row r="77" spans="1:31" s="2" customFormat="1" ht="14.45" customHeight="1">
      <c r="A77" s="30"/>
      <c r="B77" s="45"/>
      <c r="C77" s="46"/>
      <c r="D77" s="46"/>
      <c r="E77" s="46"/>
      <c r="F77" s="46"/>
      <c r="G77" s="46"/>
      <c r="H77" s="46"/>
      <c r="I77" s="46"/>
      <c r="J77" s="46"/>
      <c r="K77" s="46"/>
      <c r="L77" s="40"/>
      <c r="S77" s="30"/>
      <c r="T77" s="30"/>
      <c r="U77" s="30"/>
      <c r="V77" s="30"/>
      <c r="W77" s="30"/>
      <c r="X77" s="30"/>
      <c r="Y77" s="30"/>
      <c r="Z77" s="30"/>
      <c r="AA77" s="30"/>
      <c r="AB77" s="30"/>
      <c r="AC77" s="30"/>
      <c r="AD77" s="30"/>
      <c r="AE77" s="30"/>
    </row>
    <row r="81" spans="1:47" s="2" customFormat="1" ht="6.95" customHeight="1">
      <c r="A81" s="30"/>
      <c r="B81" s="47"/>
      <c r="C81" s="48"/>
      <c r="D81" s="48"/>
      <c r="E81" s="48"/>
      <c r="F81" s="48"/>
      <c r="G81" s="48"/>
      <c r="H81" s="48"/>
      <c r="I81" s="48"/>
      <c r="J81" s="48"/>
      <c r="K81" s="48"/>
      <c r="L81" s="40"/>
      <c r="S81" s="30"/>
      <c r="T81" s="30"/>
      <c r="U81" s="30"/>
      <c r="V81" s="30"/>
      <c r="W81" s="30"/>
      <c r="X81" s="30"/>
      <c r="Y81" s="30"/>
      <c r="Z81" s="30"/>
      <c r="AA81" s="30"/>
      <c r="AB81" s="30"/>
      <c r="AC81" s="30"/>
      <c r="AD81" s="30"/>
      <c r="AE81" s="30"/>
    </row>
    <row r="82" spans="1:47" s="2" customFormat="1" ht="24.95" customHeight="1">
      <c r="A82" s="30"/>
      <c r="B82" s="31"/>
      <c r="C82" s="22" t="s">
        <v>110</v>
      </c>
      <c r="D82" s="30"/>
      <c r="E82" s="30"/>
      <c r="F82" s="30"/>
      <c r="G82" s="30"/>
      <c r="H82" s="30"/>
      <c r="I82" s="30"/>
      <c r="J82" s="30"/>
      <c r="K82" s="30"/>
      <c r="L82" s="40"/>
      <c r="S82" s="30"/>
      <c r="T82" s="30"/>
      <c r="U82" s="30"/>
      <c r="V82" s="30"/>
      <c r="W82" s="30"/>
      <c r="X82" s="30"/>
      <c r="Y82" s="30"/>
      <c r="Z82" s="30"/>
      <c r="AA82" s="30"/>
      <c r="AB82" s="30"/>
      <c r="AC82" s="30"/>
      <c r="AD82" s="30"/>
      <c r="AE82" s="30"/>
    </row>
    <row r="83" spans="1:47" s="2" customFormat="1" ht="6.95" customHeight="1">
      <c r="A83" s="30"/>
      <c r="B83" s="31"/>
      <c r="C83" s="30"/>
      <c r="D83" s="30"/>
      <c r="E83" s="30"/>
      <c r="F83" s="30"/>
      <c r="G83" s="30"/>
      <c r="H83" s="30"/>
      <c r="I83" s="30"/>
      <c r="J83" s="30"/>
      <c r="K83" s="30"/>
      <c r="L83" s="40"/>
      <c r="S83" s="30"/>
      <c r="T83" s="30"/>
      <c r="U83" s="30"/>
      <c r="V83" s="30"/>
      <c r="W83" s="30"/>
      <c r="X83" s="30"/>
      <c r="Y83" s="30"/>
      <c r="Z83" s="30"/>
      <c r="AA83" s="30"/>
      <c r="AB83" s="30"/>
      <c r="AC83" s="30"/>
      <c r="AD83" s="30"/>
      <c r="AE83" s="30"/>
    </row>
    <row r="84" spans="1:47" s="2" customFormat="1" ht="12" customHeight="1">
      <c r="A84" s="30"/>
      <c r="B84" s="31"/>
      <c r="C84" s="27" t="s">
        <v>14</v>
      </c>
      <c r="D84" s="30"/>
      <c r="E84" s="30"/>
      <c r="F84" s="30"/>
      <c r="G84" s="30"/>
      <c r="H84" s="30"/>
      <c r="I84" s="30"/>
      <c r="J84" s="30"/>
      <c r="K84" s="30"/>
      <c r="L84" s="40"/>
      <c r="S84" s="30"/>
      <c r="T84" s="30"/>
      <c r="U84" s="30"/>
      <c r="V84" s="30"/>
      <c r="W84" s="30"/>
      <c r="X84" s="30"/>
      <c r="Y84" s="30"/>
      <c r="Z84" s="30"/>
      <c r="AA84" s="30"/>
      <c r="AB84" s="30"/>
      <c r="AC84" s="30"/>
      <c r="AD84" s="30"/>
      <c r="AE84" s="30"/>
    </row>
    <row r="85" spans="1:47" s="2" customFormat="1" ht="16.5" customHeight="1">
      <c r="A85" s="30"/>
      <c r="B85" s="31"/>
      <c r="C85" s="30"/>
      <c r="D85" s="30"/>
      <c r="E85" s="425" t="str">
        <f>E7</f>
        <v>Modernizace ČOV Dvůr Králové nad Labem - II. etapa</v>
      </c>
      <c r="F85" s="426"/>
      <c r="G85" s="426"/>
      <c r="H85" s="426"/>
      <c r="I85" s="30"/>
      <c r="J85" s="30"/>
      <c r="K85" s="30"/>
      <c r="L85" s="40"/>
      <c r="S85" s="30"/>
      <c r="T85" s="30"/>
      <c r="U85" s="30"/>
      <c r="V85" s="30"/>
      <c r="W85" s="30"/>
      <c r="X85" s="30"/>
      <c r="Y85" s="30"/>
      <c r="Z85" s="30"/>
      <c r="AA85" s="30"/>
      <c r="AB85" s="30"/>
      <c r="AC85" s="30"/>
      <c r="AD85" s="30"/>
      <c r="AE85" s="30"/>
    </row>
    <row r="86" spans="1:47" s="2" customFormat="1" ht="12" customHeight="1">
      <c r="A86" s="30"/>
      <c r="B86" s="31"/>
      <c r="C86" s="27" t="s">
        <v>108</v>
      </c>
      <c r="D86" s="30"/>
      <c r="E86" s="30"/>
      <c r="F86" s="30"/>
      <c r="G86" s="30"/>
      <c r="H86" s="30"/>
      <c r="I86" s="30"/>
      <c r="J86" s="30"/>
      <c r="K86" s="30"/>
      <c r="L86" s="40"/>
      <c r="S86" s="30"/>
      <c r="T86" s="30"/>
      <c r="U86" s="30"/>
      <c r="V86" s="30"/>
      <c r="W86" s="30"/>
      <c r="X86" s="30"/>
      <c r="Y86" s="30"/>
      <c r="Z86" s="30"/>
      <c r="AA86" s="30"/>
      <c r="AB86" s="30"/>
      <c r="AC86" s="30"/>
      <c r="AD86" s="30"/>
      <c r="AE86" s="30"/>
    </row>
    <row r="87" spans="1:47" s="2" customFormat="1" ht="16.5" customHeight="1">
      <c r="A87" s="30"/>
      <c r="B87" s="31"/>
      <c r="C87" s="30"/>
      <c r="D87" s="30"/>
      <c r="E87" s="386" t="str">
        <f>E9</f>
        <v>SO_01 - Vstupní čerpací stanice</v>
      </c>
      <c r="F87" s="424"/>
      <c r="G87" s="424"/>
      <c r="H87" s="424"/>
      <c r="I87" s="30"/>
      <c r="J87" s="30"/>
      <c r="K87" s="30"/>
      <c r="L87" s="40"/>
      <c r="S87" s="30"/>
      <c r="T87" s="30"/>
      <c r="U87" s="30"/>
      <c r="V87" s="30"/>
      <c r="W87" s="30"/>
      <c r="X87" s="30"/>
      <c r="Y87" s="30"/>
      <c r="Z87" s="30"/>
      <c r="AA87" s="30"/>
      <c r="AB87" s="30"/>
      <c r="AC87" s="30"/>
      <c r="AD87" s="30"/>
      <c r="AE87" s="30"/>
    </row>
    <row r="88" spans="1:47" s="2" customFormat="1" ht="6.95" customHeight="1">
      <c r="A88" s="30"/>
      <c r="B88" s="31"/>
      <c r="C88" s="30"/>
      <c r="D88" s="30"/>
      <c r="E88" s="30"/>
      <c r="F88" s="30"/>
      <c r="G88" s="30"/>
      <c r="H88" s="30"/>
      <c r="I88" s="30"/>
      <c r="J88" s="30"/>
      <c r="K88" s="30"/>
      <c r="L88" s="40"/>
      <c r="S88" s="30"/>
      <c r="T88" s="30"/>
      <c r="U88" s="30"/>
      <c r="V88" s="30"/>
      <c r="W88" s="30"/>
      <c r="X88" s="30"/>
      <c r="Y88" s="30"/>
      <c r="Z88" s="30"/>
      <c r="AA88" s="30"/>
      <c r="AB88" s="30"/>
      <c r="AC88" s="30"/>
      <c r="AD88" s="30"/>
      <c r="AE88" s="30"/>
    </row>
    <row r="89" spans="1:47" s="2" customFormat="1" ht="12" customHeight="1">
      <c r="A89" s="30"/>
      <c r="B89" s="31"/>
      <c r="C89" s="27" t="s">
        <v>18</v>
      </c>
      <c r="D89" s="30"/>
      <c r="E89" s="30"/>
      <c r="F89" s="25" t="str">
        <f>F12</f>
        <v xml:space="preserve"> </v>
      </c>
      <c r="G89" s="30"/>
      <c r="H89" s="30"/>
      <c r="I89" s="27" t="s">
        <v>20</v>
      </c>
      <c r="J89" s="53" t="str">
        <f>IF(J12="","",J12)</f>
        <v>7. 7. 2022</v>
      </c>
      <c r="K89" s="30"/>
      <c r="L89" s="40"/>
      <c r="S89" s="30"/>
      <c r="T89" s="30"/>
      <c r="U89" s="30"/>
      <c r="V89" s="30"/>
      <c r="W89" s="30"/>
      <c r="X89" s="30"/>
      <c r="Y89" s="30"/>
      <c r="Z89" s="30"/>
      <c r="AA89" s="30"/>
      <c r="AB89" s="30"/>
      <c r="AC89" s="30"/>
      <c r="AD89" s="30"/>
      <c r="AE89" s="30"/>
    </row>
    <row r="90" spans="1:47" s="2" customFormat="1" ht="6.95" customHeight="1">
      <c r="A90" s="30"/>
      <c r="B90" s="31"/>
      <c r="C90" s="30"/>
      <c r="D90" s="30"/>
      <c r="E90" s="30"/>
      <c r="F90" s="30"/>
      <c r="G90" s="30"/>
      <c r="H90" s="30"/>
      <c r="I90" s="30"/>
      <c r="J90" s="30"/>
      <c r="K90" s="30"/>
      <c r="L90" s="40"/>
      <c r="S90" s="30"/>
      <c r="T90" s="30"/>
      <c r="U90" s="30"/>
      <c r="V90" s="30"/>
      <c r="W90" s="30"/>
      <c r="X90" s="30"/>
      <c r="Y90" s="30"/>
      <c r="Z90" s="30"/>
      <c r="AA90" s="30"/>
      <c r="AB90" s="30"/>
      <c r="AC90" s="30"/>
      <c r="AD90" s="30"/>
      <c r="AE90" s="30"/>
    </row>
    <row r="91" spans="1:47" s="2" customFormat="1" ht="15.2" customHeight="1">
      <c r="A91" s="30"/>
      <c r="B91" s="31"/>
      <c r="C91" s="27" t="s">
        <v>22</v>
      </c>
      <c r="D91" s="30"/>
      <c r="E91" s="30"/>
      <c r="F91" s="25" t="str">
        <f>E15</f>
        <v xml:space="preserve"> </v>
      </c>
      <c r="G91" s="30"/>
      <c r="H91" s="30"/>
      <c r="I91" s="27" t="s">
        <v>27</v>
      </c>
      <c r="J91" s="28" t="str">
        <f>E21</f>
        <v xml:space="preserve"> </v>
      </c>
      <c r="K91" s="30"/>
      <c r="L91" s="40"/>
      <c r="S91" s="30"/>
      <c r="T91" s="30"/>
      <c r="U91" s="30"/>
      <c r="V91" s="30"/>
      <c r="W91" s="30"/>
      <c r="X91" s="30"/>
      <c r="Y91" s="30"/>
      <c r="Z91" s="30"/>
      <c r="AA91" s="30"/>
      <c r="AB91" s="30"/>
      <c r="AC91" s="30"/>
      <c r="AD91" s="30"/>
      <c r="AE91" s="30"/>
    </row>
    <row r="92" spans="1:47" s="2" customFormat="1" ht="25.7" customHeight="1">
      <c r="A92" s="30"/>
      <c r="B92" s="31"/>
      <c r="C92" s="27" t="s">
        <v>26</v>
      </c>
      <c r="D92" s="30"/>
      <c r="E92" s="30"/>
      <c r="F92" s="25" t="str">
        <f>IF(E18="","",E18)</f>
        <v xml:space="preserve"> </v>
      </c>
      <c r="G92" s="30"/>
      <c r="H92" s="30"/>
      <c r="I92" s="27" t="s">
        <v>29</v>
      </c>
      <c r="J92" s="28" t="str">
        <f>E24</f>
        <v>VIS s.r.o. Hradec Králové, Dita Paštová</v>
      </c>
      <c r="K92" s="30"/>
      <c r="L92" s="40"/>
      <c r="S92" s="30"/>
      <c r="T92" s="30"/>
      <c r="U92" s="30"/>
      <c r="V92" s="30"/>
      <c r="W92" s="30"/>
      <c r="X92" s="30"/>
      <c r="Y92" s="30"/>
      <c r="Z92" s="30"/>
      <c r="AA92" s="30"/>
      <c r="AB92" s="30"/>
      <c r="AC92" s="30"/>
      <c r="AD92" s="30"/>
      <c r="AE92" s="30"/>
    </row>
    <row r="93" spans="1:47" s="2" customFormat="1" ht="10.35" customHeight="1">
      <c r="A93" s="30"/>
      <c r="B93" s="31"/>
      <c r="C93" s="30"/>
      <c r="D93" s="30"/>
      <c r="E93" s="30"/>
      <c r="F93" s="30"/>
      <c r="G93" s="30"/>
      <c r="H93" s="30"/>
      <c r="I93" s="30"/>
      <c r="J93" s="30"/>
      <c r="K93" s="30"/>
      <c r="L93" s="40"/>
      <c r="S93" s="30"/>
      <c r="T93" s="30"/>
      <c r="U93" s="30"/>
      <c r="V93" s="30"/>
      <c r="W93" s="30"/>
      <c r="X93" s="30"/>
      <c r="Y93" s="30"/>
      <c r="Z93" s="30"/>
      <c r="AA93" s="30"/>
      <c r="AB93" s="30"/>
      <c r="AC93" s="30"/>
      <c r="AD93" s="30"/>
      <c r="AE93" s="30"/>
    </row>
    <row r="94" spans="1:47" s="2" customFormat="1" ht="29.25" customHeight="1">
      <c r="A94" s="30"/>
      <c r="B94" s="31"/>
      <c r="C94" s="113" t="s">
        <v>111</v>
      </c>
      <c r="D94" s="105"/>
      <c r="E94" s="105"/>
      <c r="F94" s="105"/>
      <c r="G94" s="105"/>
      <c r="H94" s="105"/>
      <c r="I94" s="105"/>
      <c r="J94" s="114" t="s">
        <v>112</v>
      </c>
      <c r="K94" s="105"/>
      <c r="L94" s="40"/>
      <c r="S94" s="30"/>
      <c r="T94" s="30"/>
      <c r="U94" s="30"/>
      <c r="V94" s="30"/>
      <c r="W94" s="30"/>
      <c r="X94" s="30"/>
      <c r="Y94" s="30"/>
      <c r="Z94" s="30"/>
      <c r="AA94" s="30"/>
      <c r="AB94" s="30"/>
      <c r="AC94" s="30"/>
      <c r="AD94" s="30"/>
      <c r="AE94" s="30"/>
    </row>
    <row r="95" spans="1:47" s="2" customFormat="1" ht="10.35" customHeight="1">
      <c r="A95" s="30"/>
      <c r="B95" s="31"/>
      <c r="C95" s="30"/>
      <c r="D95" s="30"/>
      <c r="E95" s="30"/>
      <c r="F95" s="30"/>
      <c r="G95" s="30"/>
      <c r="H95" s="30"/>
      <c r="I95" s="30"/>
      <c r="J95" s="30"/>
      <c r="K95" s="30"/>
      <c r="L95" s="40"/>
      <c r="S95" s="30"/>
      <c r="T95" s="30"/>
      <c r="U95" s="30"/>
      <c r="V95" s="30"/>
      <c r="W95" s="30"/>
      <c r="X95" s="30"/>
      <c r="Y95" s="30"/>
      <c r="Z95" s="30"/>
      <c r="AA95" s="30"/>
      <c r="AB95" s="30"/>
      <c r="AC95" s="30"/>
      <c r="AD95" s="30"/>
      <c r="AE95" s="30"/>
    </row>
    <row r="96" spans="1:47" s="2" customFormat="1" ht="22.9" customHeight="1">
      <c r="A96" s="30"/>
      <c r="B96" s="31"/>
      <c r="C96" s="115" t="s">
        <v>113</v>
      </c>
      <c r="D96" s="30"/>
      <c r="E96" s="30"/>
      <c r="F96" s="30"/>
      <c r="G96" s="30"/>
      <c r="H96" s="30"/>
      <c r="I96" s="30"/>
      <c r="J96" s="69">
        <f>J121</f>
        <v>0</v>
      </c>
      <c r="K96" s="30"/>
      <c r="L96" s="40"/>
      <c r="S96" s="30"/>
      <c r="T96" s="30"/>
      <c r="U96" s="30"/>
      <c r="V96" s="30"/>
      <c r="W96" s="30"/>
      <c r="X96" s="30"/>
      <c r="Y96" s="30"/>
      <c r="Z96" s="30"/>
      <c r="AA96" s="30"/>
      <c r="AB96" s="30"/>
      <c r="AC96" s="30"/>
      <c r="AD96" s="30"/>
      <c r="AE96" s="30"/>
      <c r="AU96" s="18" t="s">
        <v>114</v>
      </c>
    </row>
    <row r="97" spans="1:31" s="9" customFormat="1" ht="24.95" customHeight="1">
      <c r="B97" s="116"/>
      <c r="D97" s="117" t="s">
        <v>115</v>
      </c>
      <c r="E97" s="118"/>
      <c r="F97" s="118"/>
      <c r="G97" s="118"/>
      <c r="H97" s="118"/>
      <c r="I97" s="118"/>
      <c r="J97" s="119">
        <f>J122</f>
        <v>0</v>
      </c>
      <c r="L97" s="116"/>
    </row>
    <row r="98" spans="1:31" s="10" customFormat="1" ht="19.899999999999999" customHeight="1">
      <c r="B98" s="120"/>
      <c r="D98" s="121" t="s">
        <v>116</v>
      </c>
      <c r="E98" s="122"/>
      <c r="F98" s="122"/>
      <c r="G98" s="122"/>
      <c r="H98" s="122"/>
      <c r="I98" s="122"/>
      <c r="J98" s="123">
        <f>J123</f>
        <v>0</v>
      </c>
      <c r="L98" s="120"/>
    </row>
    <row r="99" spans="1:31" s="10" customFormat="1" ht="19.899999999999999" customHeight="1">
      <c r="B99" s="120"/>
      <c r="D99" s="121" t="s">
        <v>117</v>
      </c>
      <c r="E99" s="122"/>
      <c r="F99" s="122"/>
      <c r="G99" s="122"/>
      <c r="H99" s="122"/>
      <c r="I99" s="122"/>
      <c r="J99" s="123">
        <f>J129</f>
        <v>0</v>
      </c>
      <c r="L99" s="120"/>
    </row>
    <row r="100" spans="1:31" s="10" customFormat="1" ht="19.899999999999999" customHeight="1">
      <c r="B100" s="120"/>
      <c r="D100" s="121" t="s">
        <v>118</v>
      </c>
      <c r="E100" s="122"/>
      <c r="F100" s="122"/>
      <c r="G100" s="122"/>
      <c r="H100" s="122"/>
      <c r="I100" s="122"/>
      <c r="J100" s="123">
        <f>J136</f>
        <v>0</v>
      </c>
      <c r="L100" s="120"/>
    </row>
    <row r="101" spans="1:31" s="10" customFormat="1" ht="19.899999999999999" customHeight="1">
      <c r="B101" s="120"/>
      <c r="D101" s="121" t="s">
        <v>119</v>
      </c>
      <c r="E101" s="122"/>
      <c r="F101" s="122"/>
      <c r="G101" s="122"/>
      <c r="H101" s="122"/>
      <c r="I101" s="122"/>
      <c r="J101" s="123">
        <f>J141</f>
        <v>0</v>
      </c>
      <c r="L101" s="120"/>
    </row>
    <row r="102" spans="1:31" s="2" customFormat="1" ht="21.75" customHeight="1">
      <c r="A102" s="30"/>
      <c r="B102" s="31"/>
      <c r="C102" s="30"/>
      <c r="D102" s="30"/>
      <c r="E102" s="30"/>
      <c r="F102" s="30"/>
      <c r="G102" s="30"/>
      <c r="H102" s="30"/>
      <c r="I102" s="30"/>
      <c r="J102" s="30"/>
      <c r="K102" s="30"/>
      <c r="L102" s="40"/>
      <c r="S102" s="30"/>
      <c r="T102" s="30"/>
      <c r="U102" s="30"/>
      <c r="V102" s="30"/>
      <c r="W102" s="30"/>
      <c r="X102" s="30"/>
      <c r="Y102" s="30"/>
      <c r="Z102" s="30"/>
      <c r="AA102" s="30"/>
      <c r="AB102" s="30"/>
      <c r="AC102" s="30"/>
      <c r="AD102" s="30"/>
      <c r="AE102" s="30"/>
    </row>
    <row r="103" spans="1:31" s="2" customFormat="1" ht="6.95" customHeight="1">
      <c r="A103" s="30"/>
      <c r="B103" s="45"/>
      <c r="C103" s="46"/>
      <c r="D103" s="46"/>
      <c r="E103" s="46"/>
      <c r="F103" s="46"/>
      <c r="G103" s="46"/>
      <c r="H103" s="46"/>
      <c r="I103" s="46"/>
      <c r="J103" s="46"/>
      <c r="K103" s="46"/>
      <c r="L103" s="40"/>
      <c r="S103" s="30"/>
      <c r="T103" s="30"/>
      <c r="U103" s="30"/>
      <c r="V103" s="30"/>
      <c r="W103" s="30"/>
      <c r="X103" s="30"/>
      <c r="Y103" s="30"/>
      <c r="Z103" s="30"/>
      <c r="AA103" s="30"/>
      <c r="AB103" s="30"/>
      <c r="AC103" s="30"/>
      <c r="AD103" s="30"/>
      <c r="AE103" s="30"/>
    </row>
    <row r="107" spans="1:31" s="2" customFormat="1" ht="6.95" customHeight="1">
      <c r="A107" s="30"/>
      <c r="B107" s="47"/>
      <c r="C107" s="48"/>
      <c r="D107" s="48"/>
      <c r="E107" s="48"/>
      <c r="F107" s="48"/>
      <c r="G107" s="48"/>
      <c r="H107" s="48"/>
      <c r="I107" s="48"/>
      <c r="J107" s="48"/>
      <c r="K107" s="48"/>
      <c r="L107" s="40"/>
      <c r="S107" s="30"/>
      <c r="T107" s="30"/>
      <c r="U107" s="30"/>
      <c r="V107" s="30"/>
      <c r="W107" s="30"/>
      <c r="X107" s="30"/>
      <c r="Y107" s="30"/>
      <c r="Z107" s="30"/>
      <c r="AA107" s="30"/>
      <c r="AB107" s="30"/>
      <c r="AC107" s="30"/>
      <c r="AD107" s="30"/>
      <c r="AE107" s="30"/>
    </row>
    <row r="108" spans="1:31" s="2" customFormat="1" ht="24.95" customHeight="1">
      <c r="A108" s="30"/>
      <c r="B108" s="31"/>
      <c r="C108" s="22" t="s">
        <v>120</v>
      </c>
      <c r="D108" s="30"/>
      <c r="E108" s="30"/>
      <c r="F108" s="30"/>
      <c r="G108" s="30"/>
      <c r="H108" s="30"/>
      <c r="I108" s="30"/>
      <c r="J108" s="30"/>
      <c r="K108" s="30"/>
      <c r="L108" s="40"/>
      <c r="S108" s="30"/>
      <c r="T108" s="30"/>
      <c r="U108" s="30"/>
      <c r="V108" s="30"/>
      <c r="W108" s="30"/>
      <c r="X108" s="30"/>
      <c r="Y108" s="30"/>
      <c r="Z108" s="30"/>
      <c r="AA108" s="30"/>
      <c r="AB108" s="30"/>
      <c r="AC108" s="30"/>
      <c r="AD108" s="30"/>
      <c r="AE108" s="30"/>
    </row>
    <row r="109" spans="1:31" s="2" customFormat="1" ht="6.95" customHeight="1">
      <c r="A109" s="30"/>
      <c r="B109" s="31"/>
      <c r="C109" s="30"/>
      <c r="D109" s="30"/>
      <c r="E109" s="30"/>
      <c r="F109" s="30"/>
      <c r="G109" s="30"/>
      <c r="H109" s="30"/>
      <c r="I109" s="30"/>
      <c r="J109" s="30"/>
      <c r="K109" s="30"/>
      <c r="L109" s="40"/>
      <c r="S109" s="30"/>
      <c r="T109" s="30"/>
      <c r="U109" s="30"/>
      <c r="V109" s="30"/>
      <c r="W109" s="30"/>
      <c r="X109" s="30"/>
      <c r="Y109" s="30"/>
      <c r="Z109" s="30"/>
      <c r="AA109" s="30"/>
      <c r="AB109" s="30"/>
      <c r="AC109" s="30"/>
      <c r="AD109" s="30"/>
      <c r="AE109" s="30"/>
    </row>
    <row r="110" spans="1:31" s="2" customFormat="1" ht="12" customHeight="1">
      <c r="A110" s="30"/>
      <c r="B110" s="31"/>
      <c r="C110" s="27" t="s">
        <v>14</v>
      </c>
      <c r="D110" s="30"/>
      <c r="E110" s="30"/>
      <c r="F110" s="30"/>
      <c r="G110" s="30"/>
      <c r="H110" s="30"/>
      <c r="I110" s="30"/>
      <c r="J110" s="30"/>
      <c r="K110" s="30"/>
      <c r="L110" s="40"/>
      <c r="S110" s="30"/>
      <c r="T110" s="30"/>
      <c r="U110" s="30"/>
      <c r="V110" s="30"/>
      <c r="W110" s="30"/>
      <c r="X110" s="30"/>
      <c r="Y110" s="30"/>
      <c r="Z110" s="30"/>
      <c r="AA110" s="30"/>
      <c r="AB110" s="30"/>
      <c r="AC110" s="30"/>
      <c r="AD110" s="30"/>
      <c r="AE110" s="30"/>
    </row>
    <row r="111" spans="1:31" s="2" customFormat="1" ht="16.5" customHeight="1">
      <c r="A111" s="30"/>
      <c r="B111" s="31"/>
      <c r="C111" s="30"/>
      <c r="D111" s="30"/>
      <c r="E111" s="425" t="str">
        <f>E7</f>
        <v>Modernizace ČOV Dvůr Králové nad Labem - II. etapa</v>
      </c>
      <c r="F111" s="426"/>
      <c r="G111" s="426"/>
      <c r="H111" s="426"/>
      <c r="I111" s="30"/>
      <c r="J111" s="30"/>
      <c r="K111" s="30"/>
      <c r="L111" s="40"/>
      <c r="S111" s="30"/>
      <c r="T111" s="30"/>
      <c r="U111" s="30"/>
      <c r="V111" s="30"/>
      <c r="W111" s="30"/>
      <c r="X111" s="30"/>
      <c r="Y111" s="30"/>
      <c r="Z111" s="30"/>
      <c r="AA111" s="30"/>
      <c r="AB111" s="30"/>
      <c r="AC111" s="30"/>
      <c r="AD111" s="30"/>
      <c r="AE111" s="30"/>
    </row>
    <row r="112" spans="1:31" s="2" customFormat="1" ht="12" customHeight="1">
      <c r="A112" s="30"/>
      <c r="B112" s="31"/>
      <c r="C112" s="27" t="s">
        <v>108</v>
      </c>
      <c r="D112" s="30"/>
      <c r="E112" s="30"/>
      <c r="F112" s="30"/>
      <c r="G112" s="30"/>
      <c r="H112" s="30"/>
      <c r="I112" s="30"/>
      <c r="J112" s="30"/>
      <c r="K112" s="30"/>
      <c r="L112" s="40"/>
      <c r="S112" s="30"/>
      <c r="T112" s="30"/>
      <c r="U112" s="30"/>
      <c r="V112" s="30"/>
      <c r="W112" s="30"/>
      <c r="X112" s="30"/>
      <c r="Y112" s="30"/>
      <c r="Z112" s="30"/>
      <c r="AA112" s="30"/>
      <c r="AB112" s="30"/>
      <c r="AC112" s="30"/>
      <c r="AD112" s="30"/>
      <c r="AE112" s="30"/>
    </row>
    <row r="113" spans="1:65" s="2" customFormat="1" ht="16.5" customHeight="1">
      <c r="A113" s="30"/>
      <c r="B113" s="31"/>
      <c r="C113" s="30"/>
      <c r="D113" s="30"/>
      <c r="E113" s="386" t="str">
        <f>E9</f>
        <v>SO_01 - Vstupní čerpací stanice</v>
      </c>
      <c r="F113" s="424"/>
      <c r="G113" s="424"/>
      <c r="H113" s="424"/>
      <c r="I113" s="30"/>
      <c r="J113" s="30"/>
      <c r="K113" s="30"/>
      <c r="L113" s="40"/>
      <c r="S113" s="30"/>
      <c r="T113" s="30"/>
      <c r="U113" s="30"/>
      <c r="V113" s="30"/>
      <c r="W113" s="30"/>
      <c r="X113" s="30"/>
      <c r="Y113" s="30"/>
      <c r="Z113" s="30"/>
      <c r="AA113" s="30"/>
      <c r="AB113" s="30"/>
      <c r="AC113" s="30"/>
      <c r="AD113" s="30"/>
      <c r="AE113" s="30"/>
    </row>
    <row r="114" spans="1:65" s="2" customFormat="1" ht="6.95" customHeight="1">
      <c r="A114" s="30"/>
      <c r="B114" s="31"/>
      <c r="C114" s="30"/>
      <c r="D114" s="30"/>
      <c r="E114" s="30"/>
      <c r="F114" s="30"/>
      <c r="G114" s="30"/>
      <c r="H114" s="30"/>
      <c r="I114" s="30"/>
      <c r="J114" s="30"/>
      <c r="K114" s="30"/>
      <c r="L114" s="40"/>
      <c r="S114" s="30"/>
      <c r="T114" s="30"/>
      <c r="U114" s="30"/>
      <c r="V114" s="30"/>
      <c r="W114" s="30"/>
      <c r="X114" s="30"/>
      <c r="Y114" s="30"/>
      <c r="Z114" s="30"/>
      <c r="AA114" s="30"/>
      <c r="AB114" s="30"/>
      <c r="AC114" s="30"/>
      <c r="AD114" s="30"/>
      <c r="AE114" s="30"/>
    </row>
    <row r="115" spans="1:65" s="2" customFormat="1" ht="12" customHeight="1">
      <c r="A115" s="30"/>
      <c r="B115" s="31"/>
      <c r="C115" s="27" t="s">
        <v>18</v>
      </c>
      <c r="D115" s="30"/>
      <c r="E115" s="30"/>
      <c r="F115" s="25" t="str">
        <f>F12</f>
        <v xml:space="preserve"> </v>
      </c>
      <c r="G115" s="30"/>
      <c r="H115" s="30"/>
      <c r="I115" s="27" t="s">
        <v>20</v>
      </c>
      <c r="J115" s="53" t="str">
        <f>IF(J12="","",J12)</f>
        <v>7. 7. 2022</v>
      </c>
      <c r="K115" s="30"/>
      <c r="L115" s="40"/>
      <c r="S115" s="30"/>
      <c r="T115" s="30"/>
      <c r="U115" s="30"/>
      <c r="V115" s="30"/>
      <c r="W115" s="30"/>
      <c r="X115" s="30"/>
      <c r="Y115" s="30"/>
      <c r="Z115" s="30"/>
      <c r="AA115" s="30"/>
      <c r="AB115" s="30"/>
      <c r="AC115" s="30"/>
      <c r="AD115" s="30"/>
      <c r="AE115" s="30"/>
    </row>
    <row r="116" spans="1:65" s="2" customFormat="1" ht="6.95" customHeight="1">
      <c r="A116" s="30"/>
      <c r="B116" s="31"/>
      <c r="C116" s="30"/>
      <c r="D116" s="30"/>
      <c r="E116" s="30"/>
      <c r="F116" s="30"/>
      <c r="G116" s="30"/>
      <c r="H116" s="30"/>
      <c r="I116" s="30"/>
      <c r="J116" s="30"/>
      <c r="K116" s="30"/>
      <c r="L116" s="40"/>
      <c r="S116" s="30"/>
      <c r="T116" s="30"/>
      <c r="U116" s="30"/>
      <c r="V116" s="30"/>
      <c r="W116" s="30"/>
      <c r="X116" s="30"/>
      <c r="Y116" s="30"/>
      <c r="Z116" s="30"/>
      <c r="AA116" s="30"/>
      <c r="AB116" s="30"/>
      <c r="AC116" s="30"/>
      <c r="AD116" s="30"/>
      <c r="AE116" s="30"/>
    </row>
    <row r="117" spans="1:65" s="2" customFormat="1" ht="15.2" customHeight="1">
      <c r="A117" s="30"/>
      <c r="B117" s="31"/>
      <c r="C117" s="27" t="s">
        <v>22</v>
      </c>
      <c r="D117" s="30"/>
      <c r="E117" s="30"/>
      <c r="F117" s="25" t="str">
        <f>E15</f>
        <v xml:space="preserve"> </v>
      </c>
      <c r="G117" s="30"/>
      <c r="H117" s="30"/>
      <c r="I117" s="27" t="s">
        <v>27</v>
      </c>
      <c r="J117" s="28" t="str">
        <f>E21</f>
        <v xml:space="preserve"> </v>
      </c>
      <c r="K117" s="30"/>
      <c r="L117" s="40"/>
      <c r="S117" s="30"/>
      <c r="T117" s="30"/>
      <c r="U117" s="30"/>
      <c r="V117" s="30"/>
      <c r="W117" s="30"/>
      <c r="X117" s="30"/>
      <c r="Y117" s="30"/>
      <c r="Z117" s="30"/>
      <c r="AA117" s="30"/>
      <c r="AB117" s="30"/>
      <c r="AC117" s="30"/>
      <c r="AD117" s="30"/>
      <c r="AE117" s="30"/>
    </row>
    <row r="118" spans="1:65" s="2" customFormat="1" ht="25.7" customHeight="1">
      <c r="A118" s="30"/>
      <c r="B118" s="31"/>
      <c r="C118" s="27" t="s">
        <v>26</v>
      </c>
      <c r="D118" s="30"/>
      <c r="E118" s="30"/>
      <c r="F118" s="25" t="str">
        <f>IF(E18="","",E18)</f>
        <v xml:space="preserve"> </v>
      </c>
      <c r="G118" s="30"/>
      <c r="H118" s="30"/>
      <c r="I118" s="27" t="s">
        <v>29</v>
      </c>
      <c r="J118" s="28" t="str">
        <f>E24</f>
        <v>VIS s.r.o. Hradec Králové, Dita Paštová</v>
      </c>
      <c r="K118" s="30"/>
      <c r="L118" s="40"/>
      <c r="S118" s="30"/>
      <c r="T118" s="30"/>
      <c r="U118" s="30"/>
      <c r="V118" s="30"/>
      <c r="W118" s="30"/>
      <c r="X118" s="30"/>
      <c r="Y118" s="30"/>
      <c r="Z118" s="30"/>
      <c r="AA118" s="30"/>
      <c r="AB118" s="30"/>
      <c r="AC118" s="30"/>
      <c r="AD118" s="30"/>
      <c r="AE118" s="30"/>
    </row>
    <row r="119" spans="1:65" s="2" customFormat="1" ht="10.35" customHeight="1">
      <c r="A119" s="30"/>
      <c r="B119" s="31"/>
      <c r="C119" s="30"/>
      <c r="D119" s="30"/>
      <c r="E119" s="30"/>
      <c r="F119" s="30"/>
      <c r="G119" s="30"/>
      <c r="H119" s="30"/>
      <c r="I119" s="30"/>
      <c r="J119" s="30"/>
      <c r="K119" s="30"/>
      <c r="L119" s="40"/>
      <c r="S119" s="30"/>
      <c r="T119" s="30"/>
      <c r="U119" s="30"/>
      <c r="V119" s="30"/>
      <c r="W119" s="30"/>
      <c r="X119" s="30"/>
      <c r="Y119" s="30"/>
      <c r="Z119" s="30"/>
      <c r="AA119" s="30"/>
      <c r="AB119" s="30"/>
      <c r="AC119" s="30"/>
      <c r="AD119" s="30"/>
      <c r="AE119" s="30"/>
    </row>
    <row r="120" spans="1:65" s="11" customFormat="1" ht="29.25" customHeight="1">
      <c r="A120" s="124"/>
      <c r="B120" s="125"/>
      <c r="C120" s="126" t="s">
        <v>121</v>
      </c>
      <c r="D120" s="127" t="s">
        <v>57</v>
      </c>
      <c r="E120" s="127" t="s">
        <v>53</v>
      </c>
      <c r="F120" s="127" t="s">
        <v>54</v>
      </c>
      <c r="G120" s="127" t="s">
        <v>122</v>
      </c>
      <c r="H120" s="127" t="s">
        <v>123</v>
      </c>
      <c r="I120" s="127" t="s">
        <v>124</v>
      </c>
      <c r="J120" s="128" t="s">
        <v>112</v>
      </c>
      <c r="K120" s="129" t="s">
        <v>125</v>
      </c>
      <c r="L120" s="130"/>
      <c r="M120" s="60" t="s">
        <v>1</v>
      </c>
      <c r="N120" s="61" t="s">
        <v>36</v>
      </c>
      <c r="O120" s="61" t="s">
        <v>126</v>
      </c>
      <c r="P120" s="61" t="s">
        <v>127</v>
      </c>
      <c r="Q120" s="61" t="s">
        <v>128</v>
      </c>
      <c r="R120" s="61" t="s">
        <v>129</v>
      </c>
      <c r="S120" s="61" t="s">
        <v>130</v>
      </c>
      <c r="T120" s="62" t="s">
        <v>131</v>
      </c>
      <c r="U120" s="124"/>
      <c r="V120" s="124"/>
      <c r="W120" s="124"/>
      <c r="X120" s="124"/>
      <c r="Y120" s="124"/>
      <c r="Z120" s="124"/>
      <c r="AA120" s="124"/>
      <c r="AB120" s="124"/>
      <c r="AC120" s="124"/>
      <c r="AD120" s="124"/>
      <c r="AE120" s="124"/>
    </row>
    <row r="121" spans="1:65" s="2" customFormat="1" ht="22.9" customHeight="1">
      <c r="A121" s="30"/>
      <c r="B121" s="31"/>
      <c r="C121" s="67" t="s">
        <v>132</v>
      </c>
      <c r="D121" s="30"/>
      <c r="E121" s="30"/>
      <c r="F121" s="30"/>
      <c r="G121" s="30"/>
      <c r="H121" s="30"/>
      <c r="I121" s="30"/>
      <c r="J121" s="131">
        <f>BK121</f>
        <v>0</v>
      </c>
      <c r="K121" s="30"/>
      <c r="L121" s="31"/>
      <c r="M121" s="63"/>
      <c r="N121" s="54"/>
      <c r="O121" s="64"/>
      <c r="P121" s="132">
        <f>P122</f>
        <v>30.816103000000002</v>
      </c>
      <c r="Q121" s="64"/>
      <c r="R121" s="132">
        <f>R122</f>
        <v>15.75677726</v>
      </c>
      <c r="S121" s="64"/>
      <c r="T121" s="133">
        <f>T122</f>
        <v>2.4399200000000003</v>
      </c>
      <c r="U121" s="30"/>
      <c r="V121" s="30"/>
      <c r="W121" s="30"/>
      <c r="X121" s="30"/>
      <c r="Y121" s="30"/>
      <c r="Z121" s="30"/>
      <c r="AA121" s="30"/>
      <c r="AB121" s="30"/>
      <c r="AC121" s="30"/>
      <c r="AD121" s="30"/>
      <c r="AE121" s="30"/>
      <c r="AT121" s="18" t="s">
        <v>71</v>
      </c>
      <c r="AU121" s="18" t="s">
        <v>114</v>
      </c>
      <c r="BK121" s="134">
        <f>BK122</f>
        <v>0</v>
      </c>
    </row>
    <row r="122" spans="1:65" s="12" customFormat="1" ht="25.9" customHeight="1">
      <c r="B122" s="135"/>
      <c r="D122" s="136" t="s">
        <v>71</v>
      </c>
      <c r="E122" s="137" t="s">
        <v>133</v>
      </c>
      <c r="F122" s="137" t="s">
        <v>134</v>
      </c>
      <c r="J122" s="138">
        <f>BK122</f>
        <v>0</v>
      </c>
      <c r="L122" s="135"/>
      <c r="M122" s="139"/>
      <c r="N122" s="140"/>
      <c r="O122" s="140"/>
      <c r="P122" s="141">
        <f>P123+P129+P136+P141</f>
        <v>30.816103000000002</v>
      </c>
      <c r="Q122" s="140"/>
      <c r="R122" s="141">
        <f>R123+R129+R136+R141</f>
        <v>15.75677726</v>
      </c>
      <c r="S122" s="140"/>
      <c r="T122" s="142">
        <f>T123+T129+T136+T141</f>
        <v>2.4399200000000003</v>
      </c>
      <c r="AR122" s="136" t="s">
        <v>80</v>
      </c>
      <c r="AT122" s="143" t="s">
        <v>71</v>
      </c>
      <c r="AU122" s="143" t="s">
        <v>72</v>
      </c>
      <c r="AY122" s="136" t="s">
        <v>135</v>
      </c>
      <c r="BK122" s="144">
        <f>BK123+BK129+BK136+BK141</f>
        <v>0</v>
      </c>
    </row>
    <row r="123" spans="1:65" s="12" customFormat="1" ht="22.9" customHeight="1">
      <c r="B123" s="135"/>
      <c r="D123" s="136" t="s">
        <v>71</v>
      </c>
      <c r="E123" s="145" t="s">
        <v>82</v>
      </c>
      <c r="F123" s="145" t="s">
        <v>136</v>
      </c>
      <c r="J123" s="146">
        <f>BK123</f>
        <v>0</v>
      </c>
      <c r="L123" s="135"/>
      <c r="M123" s="139"/>
      <c r="N123" s="140"/>
      <c r="O123" s="140"/>
      <c r="P123" s="141">
        <f>SUM(P124:P128)</f>
        <v>3.9614419999999999</v>
      </c>
      <c r="Q123" s="140"/>
      <c r="R123" s="141">
        <f>SUM(R124:R128)</f>
        <v>15.75677726</v>
      </c>
      <c r="S123" s="140"/>
      <c r="T123" s="142">
        <f>SUM(T124:T128)</f>
        <v>0</v>
      </c>
      <c r="AR123" s="136" t="s">
        <v>80</v>
      </c>
      <c r="AT123" s="143" t="s">
        <v>71</v>
      </c>
      <c r="AU123" s="143" t="s">
        <v>80</v>
      </c>
      <c r="AY123" s="136" t="s">
        <v>135</v>
      </c>
      <c r="BK123" s="144">
        <f>SUM(BK124:BK128)</f>
        <v>0</v>
      </c>
    </row>
    <row r="124" spans="1:65" s="2" customFormat="1" ht="16.5" customHeight="1">
      <c r="A124" s="30"/>
      <c r="B124" s="147"/>
      <c r="C124" s="148" t="s">
        <v>80</v>
      </c>
      <c r="D124" s="148" t="s">
        <v>137</v>
      </c>
      <c r="E124" s="149" t="s">
        <v>138</v>
      </c>
      <c r="F124" s="150" t="s">
        <v>139</v>
      </c>
      <c r="G124" s="151" t="s">
        <v>140</v>
      </c>
      <c r="H124" s="152">
        <v>6.298</v>
      </c>
      <c r="I124" s="153"/>
      <c r="J124" s="153">
        <f>ROUND(I124*H124,2)</f>
        <v>0</v>
      </c>
      <c r="K124" s="154"/>
      <c r="L124" s="31"/>
      <c r="M124" s="155" t="s">
        <v>1</v>
      </c>
      <c r="N124" s="156" t="s">
        <v>37</v>
      </c>
      <c r="O124" s="157">
        <v>0.629</v>
      </c>
      <c r="P124" s="157">
        <f>O124*H124</f>
        <v>3.9614419999999999</v>
      </c>
      <c r="Q124" s="157">
        <v>2.5018699999999998</v>
      </c>
      <c r="R124" s="157">
        <f>Q124*H124</f>
        <v>15.75677726</v>
      </c>
      <c r="S124" s="157">
        <v>0</v>
      </c>
      <c r="T124" s="158">
        <f>S124*H124</f>
        <v>0</v>
      </c>
      <c r="U124" s="30"/>
      <c r="V124" s="30"/>
      <c r="W124" s="30"/>
      <c r="X124" s="30"/>
      <c r="Y124" s="30"/>
      <c r="Z124" s="30"/>
      <c r="AA124" s="30"/>
      <c r="AB124" s="30"/>
      <c r="AC124" s="30"/>
      <c r="AD124" s="30"/>
      <c r="AE124" s="30"/>
      <c r="AR124" s="159" t="s">
        <v>141</v>
      </c>
      <c r="AT124" s="159" t="s">
        <v>137</v>
      </c>
      <c r="AU124" s="159" t="s">
        <v>82</v>
      </c>
      <c r="AY124" s="18" t="s">
        <v>135</v>
      </c>
      <c r="BE124" s="160">
        <f>IF(N124="základní",J124,0)</f>
        <v>0</v>
      </c>
      <c r="BF124" s="160">
        <f>IF(N124="snížená",J124,0)</f>
        <v>0</v>
      </c>
      <c r="BG124" s="160">
        <f>IF(N124="zákl. přenesená",J124,0)</f>
        <v>0</v>
      </c>
      <c r="BH124" s="160">
        <f>IF(N124="sníž. přenesená",J124,0)</f>
        <v>0</v>
      </c>
      <c r="BI124" s="160">
        <f>IF(N124="nulová",J124,0)</f>
        <v>0</v>
      </c>
      <c r="BJ124" s="18" t="s">
        <v>80</v>
      </c>
      <c r="BK124" s="160">
        <f>ROUND(I124*H124,2)</f>
        <v>0</v>
      </c>
      <c r="BL124" s="18" t="s">
        <v>141</v>
      </c>
      <c r="BM124" s="159" t="s">
        <v>142</v>
      </c>
    </row>
    <row r="125" spans="1:65" s="2" customFormat="1" ht="19.5">
      <c r="A125" s="30"/>
      <c r="B125" s="31"/>
      <c r="C125" s="30"/>
      <c r="D125" s="161" t="s">
        <v>143</v>
      </c>
      <c r="E125" s="30"/>
      <c r="F125" s="162" t="s">
        <v>144</v>
      </c>
      <c r="G125" s="30"/>
      <c r="H125" s="30"/>
      <c r="I125" s="30"/>
      <c r="J125" s="30"/>
      <c r="K125" s="30"/>
      <c r="L125" s="31"/>
      <c r="M125" s="163"/>
      <c r="N125" s="164"/>
      <c r="O125" s="56"/>
      <c r="P125" s="56"/>
      <c r="Q125" s="56"/>
      <c r="R125" s="56"/>
      <c r="S125" s="56"/>
      <c r="T125" s="57"/>
      <c r="U125" s="30"/>
      <c r="V125" s="30"/>
      <c r="W125" s="30"/>
      <c r="X125" s="30"/>
      <c r="Y125" s="30"/>
      <c r="Z125" s="30"/>
      <c r="AA125" s="30"/>
      <c r="AB125" s="30"/>
      <c r="AC125" s="30"/>
      <c r="AD125" s="30"/>
      <c r="AE125" s="30"/>
      <c r="AT125" s="18" t="s">
        <v>143</v>
      </c>
      <c r="AU125" s="18" t="s">
        <v>82</v>
      </c>
    </row>
    <row r="126" spans="1:65" s="13" customFormat="1">
      <c r="B126" s="165"/>
      <c r="D126" s="161" t="s">
        <v>145</v>
      </c>
      <c r="E126" s="166" t="s">
        <v>1</v>
      </c>
      <c r="F126" s="167" t="s">
        <v>146</v>
      </c>
      <c r="H126" s="166" t="s">
        <v>1</v>
      </c>
      <c r="L126" s="165"/>
      <c r="M126" s="168"/>
      <c r="N126" s="169"/>
      <c r="O126" s="169"/>
      <c r="P126" s="169"/>
      <c r="Q126" s="169"/>
      <c r="R126" s="169"/>
      <c r="S126" s="169"/>
      <c r="T126" s="170"/>
      <c r="AT126" s="166" t="s">
        <v>145</v>
      </c>
      <c r="AU126" s="166" t="s">
        <v>82</v>
      </c>
      <c r="AV126" s="13" t="s">
        <v>80</v>
      </c>
      <c r="AW126" s="13" t="s">
        <v>28</v>
      </c>
      <c r="AX126" s="13" t="s">
        <v>72</v>
      </c>
      <c r="AY126" s="166" t="s">
        <v>135</v>
      </c>
    </row>
    <row r="127" spans="1:65" s="14" customFormat="1">
      <c r="B127" s="171"/>
      <c r="D127" s="161" t="s">
        <v>145</v>
      </c>
      <c r="E127" s="172" t="s">
        <v>1</v>
      </c>
      <c r="F127" s="173" t="s">
        <v>147</v>
      </c>
      <c r="H127" s="174">
        <v>3.149</v>
      </c>
      <c r="L127" s="171"/>
      <c r="M127" s="175"/>
      <c r="N127" s="176"/>
      <c r="O127" s="176"/>
      <c r="P127" s="176"/>
      <c r="Q127" s="176"/>
      <c r="R127" s="176"/>
      <c r="S127" s="176"/>
      <c r="T127" s="177"/>
      <c r="AT127" s="172" t="s">
        <v>145</v>
      </c>
      <c r="AU127" s="172" t="s">
        <v>82</v>
      </c>
      <c r="AV127" s="14" t="s">
        <v>82</v>
      </c>
      <c r="AW127" s="14" t="s">
        <v>28</v>
      </c>
      <c r="AX127" s="14" t="s">
        <v>80</v>
      </c>
      <c r="AY127" s="172" t="s">
        <v>135</v>
      </c>
    </row>
    <row r="128" spans="1:65" s="14" customFormat="1">
      <c r="B128" s="171"/>
      <c r="D128" s="161" t="s">
        <v>145</v>
      </c>
      <c r="F128" s="173" t="s">
        <v>148</v>
      </c>
      <c r="H128" s="174">
        <v>6.298</v>
      </c>
      <c r="L128" s="171"/>
      <c r="M128" s="175"/>
      <c r="N128" s="176"/>
      <c r="O128" s="176"/>
      <c r="P128" s="176"/>
      <c r="Q128" s="176"/>
      <c r="R128" s="176"/>
      <c r="S128" s="176"/>
      <c r="T128" s="177"/>
      <c r="AT128" s="172" t="s">
        <v>145</v>
      </c>
      <c r="AU128" s="172" t="s">
        <v>82</v>
      </c>
      <c r="AV128" s="14" t="s">
        <v>82</v>
      </c>
      <c r="AW128" s="14" t="s">
        <v>3</v>
      </c>
      <c r="AX128" s="14" t="s">
        <v>80</v>
      </c>
      <c r="AY128" s="172" t="s">
        <v>135</v>
      </c>
    </row>
    <row r="129" spans="1:65" s="12" customFormat="1" ht="22.9" customHeight="1">
      <c r="B129" s="135"/>
      <c r="D129" s="136" t="s">
        <v>71</v>
      </c>
      <c r="E129" s="145" t="s">
        <v>149</v>
      </c>
      <c r="F129" s="145" t="s">
        <v>150</v>
      </c>
      <c r="J129" s="146">
        <f>BK129</f>
        <v>0</v>
      </c>
      <c r="L129" s="135"/>
      <c r="M129" s="139"/>
      <c r="N129" s="140"/>
      <c r="O129" s="140"/>
      <c r="P129" s="141">
        <f>SUM(P130:P135)</f>
        <v>15.754912000000001</v>
      </c>
      <c r="Q129" s="140"/>
      <c r="R129" s="141">
        <f>SUM(R130:R135)</f>
        <v>0</v>
      </c>
      <c r="S129" s="140"/>
      <c r="T129" s="142">
        <f>SUM(T130:T135)</f>
        <v>2.4399200000000003</v>
      </c>
      <c r="AR129" s="136" t="s">
        <v>80</v>
      </c>
      <c r="AT129" s="143" t="s">
        <v>71</v>
      </c>
      <c r="AU129" s="143" t="s">
        <v>80</v>
      </c>
      <c r="AY129" s="136" t="s">
        <v>135</v>
      </c>
      <c r="BK129" s="144">
        <f>SUM(BK130:BK135)</f>
        <v>0</v>
      </c>
    </row>
    <row r="130" spans="1:65" s="2" customFormat="1" ht="16.5" customHeight="1">
      <c r="A130" s="30"/>
      <c r="B130" s="147"/>
      <c r="C130" s="148" t="s">
        <v>82</v>
      </c>
      <c r="D130" s="148" t="s">
        <v>137</v>
      </c>
      <c r="E130" s="149" t="s">
        <v>151</v>
      </c>
      <c r="F130" s="150" t="s">
        <v>152</v>
      </c>
      <c r="G130" s="151" t="s">
        <v>153</v>
      </c>
      <c r="H130" s="152">
        <v>34.856000000000002</v>
      </c>
      <c r="I130" s="153"/>
      <c r="J130" s="153">
        <f>ROUND(I130*H130,2)</f>
        <v>0</v>
      </c>
      <c r="K130" s="154"/>
      <c r="L130" s="31"/>
      <c r="M130" s="155" t="s">
        <v>1</v>
      </c>
      <c r="N130" s="156" t="s">
        <v>37</v>
      </c>
      <c r="O130" s="157">
        <v>0.45200000000000001</v>
      </c>
      <c r="P130" s="157">
        <f>O130*H130</f>
        <v>15.754912000000001</v>
      </c>
      <c r="Q130" s="157">
        <v>0</v>
      </c>
      <c r="R130" s="157">
        <f>Q130*H130</f>
        <v>0</v>
      </c>
      <c r="S130" s="157">
        <v>7.0000000000000007E-2</v>
      </c>
      <c r="T130" s="158">
        <f>S130*H130</f>
        <v>2.4399200000000003</v>
      </c>
      <c r="U130" s="30"/>
      <c r="V130" s="30"/>
      <c r="W130" s="30"/>
      <c r="X130" s="30"/>
      <c r="Y130" s="30"/>
      <c r="Z130" s="30"/>
      <c r="AA130" s="30"/>
      <c r="AB130" s="30"/>
      <c r="AC130" s="30"/>
      <c r="AD130" s="30"/>
      <c r="AE130" s="30"/>
      <c r="AR130" s="159" t="s">
        <v>141</v>
      </c>
      <c r="AT130" s="159" t="s">
        <v>137</v>
      </c>
      <c r="AU130" s="159" t="s">
        <v>82</v>
      </c>
      <c r="AY130" s="18" t="s">
        <v>135</v>
      </c>
      <c r="BE130" s="160">
        <f>IF(N130="základní",J130,0)</f>
        <v>0</v>
      </c>
      <c r="BF130" s="160">
        <f>IF(N130="snížená",J130,0)</f>
        <v>0</v>
      </c>
      <c r="BG130" s="160">
        <f>IF(N130="zákl. přenesená",J130,0)</f>
        <v>0</v>
      </c>
      <c r="BH130" s="160">
        <f>IF(N130="sníž. přenesená",J130,0)</f>
        <v>0</v>
      </c>
      <c r="BI130" s="160">
        <f>IF(N130="nulová",J130,0)</f>
        <v>0</v>
      </c>
      <c r="BJ130" s="18" t="s">
        <v>80</v>
      </c>
      <c r="BK130" s="160">
        <f>ROUND(I130*H130,2)</f>
        <v>0</v>
      </c>
      <c r="BL130" s="18" t="s">
        <v>141</v>
      </c>
      <c r="BM130" s="159" t="s">
        <v>154</v>
      </c>
    </row>
    <row r="131" spans="1:65" s="14" customFormat="1">
      <c r="B131" s="171"/>
      <c r="D131" s="161" t="s">
        <v>145</v>
      </c>
      <c r="E131" s="172" t="s">
        <v>1</v>
      </c>
      <c r="F131" s="173" t="s">
        <v>155</v>
      </c>
      <c r="H131" s="174">
        <v>8.4</v>
      </c>
      <c r="L131" s="171"/>
      <c r="M131" s="175"/>
      <c r="N131" s="176"/>
      <c r="O131" s="176"/>
      <c r="P131" s="176"/>
      <c r="Q131" s="176"/>
      <c r="R131" s="176"/>
      <c r="S131" s="176"/>
      <c r="T131" s="177"/>
      <c r="AT131" s="172" t="s">
        <v>145</v>
      </c>
      <c r="AU131" s="172" t="s">
        <v>82</v>
      </c>
      <c r="AV131" s="14" t="s">
        <v>82</v>
      </c>
      <c r="AW131" s="14" t="s">
        <v>28</v>
      </c>
      <c r="AX131" s="14" t="s">
        <v>72</v>
      </c>
      <c r="AY131" s="172" t="s">
        <v>135</v>
      </c>
    </row>
    <row r="132" spans="1:65" s="14" customFormat="1">
      <c r="B132" s="171"/>
      <c r="D132" s="161" t="s">
        <v>145</v>
      </c>
      <c r="E132" s="172" t="s">
        <v>1</v>
      </c>
      <c r="F132" s="173" t="s">
        <v>156</v>
      </c>
      <c r="H132" s="174">
        <v>9.0280000000000005</v>
      </c>
      <c r="L132" s="171"/>
      <c r="M132" s="175"/>
      <c r="N132" s="176"/>
      <c r="O132" s="176"/>
      <c r="P132" s="176"/>
      <c r="Q132" s="176"/>
      <c r="R132" s="176"/>
      <c r="S132" s="176"/>
      <c r="T132" s="177"/>
      <c r="AT132" s="172" t="s">
        <v>145</v>
      </c>
      <c r="AU132" s="172" t="s">
        <v>82</v>
      </c>
      <c r="AV132" s="14" t="s">
        <v>82</v>
      </c>
      <c r="AW132" s="14" t="s">
        <v>28</v>
      </c>
      <c r="AX132" s="14" t="s">
        <v>72</v>
      </c>
      <c r="AY132" s="172" t="s">
        <v>135</v>
      </c>
    </row>
    <row r="133" spans="1:65" s="15" customFormat="1">
      <c r="B133" s="178"/>
      <c r="D133" s="161" t="s">
        <v>145</v>
      </c>
      <c r="E133" s="179" t="s">
        <v>1</v>
      </c>
      <c r="F133" s="180" t="s">
        <v>157</v>
      </c>
      <c r="H133" s="181">
        <v>17.428000000000001</v>
      </c>
      <c r="L133" s="178"/>
      <c r="M133" s="182"/>
      <c r="N133" s="183"/>
      <c r="O133" s="183"/>
      <c r="P133" s="183"/>
      <c r="Q133" s="183"/>
      <c r="R133" s="183"/>
      <c r="S133" s="183"/>
      <c r="T133" s="184"/>
      <c r="AT133" s="179" t="s">
        <v>145</v>
      </c>
      <c r="AU133" s="179" t="s">
        <v>82</v>
      </c>
      <c r="AV133" s="15" t="s">
        <v>141</v>
      </c>
      <c r="AW133" s="15" t="s">
        <v>28</v>
      </c>
      <c r="AX133" s="15" t="s">
        <v>80</v>
      </c>
      <c r="AY133" s="179" t="s">
        <v>135</v>
      </c>
    </row>
    <row r="134" spans="1:65" s="14" customFormat="1">
      <c r="B134" s="171"/>
      <c r="D134" s="161" t="s">
        <v>145</v>
      </c>
      <c r="F134" s="173" t="s">
        <v>158</v>
      </c>
      <c r="H134" s="174">
        <v>34.856000000000002</v>
      </c>
      <c r="L134" s="171"/>
      <c r="M134" s="175"/>
      <c r="N134" s="176"/>
      <c r="O134" s="176"/>
      <c r="P134" s="176"/>
      <c r="Q134" s="176"/>
      <c r="R134" s="176"/>
      <c r="S134" s="176"/>
      <c r="T134" s="177"/>
      <c r="AT134" s="172" t="s">
        <v>145</v>
      </c>
      <c r="AU134" s="172" t="s">
        <v>82</v>
      </c>
      <c r="AV134" s="14" t="s">
        <v>82</v>
      </c>
      <c r="AW134" s="14" t="s">
        <v>3</v>
      </c>
      <c r="AX134" s="14" t="s">
        <v>80</v>
      </c>
      <c r="AY134" s="172" t="s">
        <v>135</v>
      </c>
    </row>
    <row r="135" spans="1:65" s="2" customFormat="1" ht="16.5" customHeight="1">
      <c r="A135" s="30"/>
      <c r="B135" s="147"/>
      <c r="C135" s="148" t="s">
        <v>159</v>
      </c>
      <c r="D135" s="148" t="s">
        <v>137</v>
      </c>
      <c r="E135" s="149" t="s">
        <v>160</v>
      </c>
      <c r="F135" s="150" t="s">
        <v>161</v>
      </c>
      <c r="G135" s="151" t="s">
        <v>162</v>
      </c>
      <c r="H135" s="152">
        <v>6</v>
      </c>
      <c r="I135" s="153"/>
      <c r="J135" s="153">
        <f>ROUND(I135*H135,2)</f>
        <v>0</v>
      </c>
      <c r="K135" s="154"/>
      <c r="L135" s="31"/>
      <c r="M135" s="155" t="s">
        <v>1</v>
      </c>
      <c r="N135" s="156" t="s">
        <v>37</v>
      </c>
      <c r="O135" s="157">
        <v>0</v>
      </c>
      <c r="P135" s="157">
        <f>O135*H135</f>
        <v>0</v>
      </c>
      <c r="Q135" s="157">
        <v>0</v>
      </c>
      <c r="R135" s="157">
        <f>Q135*H135</f>
        <v>0</v>
      </c>
      <c r="S135" s="157">
        <v>0</v>
      </c>
      <c r="T135" s="158">
        <f>S135*H135</f>
        <v>0</v>
      </c>
      <c r="U135" s="30"/>
      <c r="V135" s="30"/>
      <c r="W135" s="30"/>
      <c r="X135" s="30"/>
      <c r="Y135" s="30"/>
      <c r="Z135" s="30"/>
      <c r="AA135" s="30"/>
      <c r="AB135" s="30"/>
      <c r="AC135" s="30"/>
      <c r="AD135" s="30"/>
      <c r="AE135" s="30"/>
      <c r="AR135" s="159" t="s">
        <v>141</v>
      </c>
      <c r="AT135" s="159" t="s">
        <v>137</v>
      </c>
      <c r="AU135" s="159" t="s">
        <v>82</v>
      </c>
      <c r="AY135" s="18" t="s">
        <v>135</v>
      </c>
      <c r="BE135" s="160">
        <f>IF(N135="základní",J135,0)</f>
        <v>0</v>
      </c>
      <c r="BF135" s="160">
        <f>IF(N135="snížená",J135,0)</f>
        <v>0</v>
      </c>
      <c r="BG135" s="160">
        <f>IF(N135="zákl. přenesená",J135,0)</f>
        <v>0</v>
      </c>
      <c r="BH135" s="160">
        <f>IF(N135="sníž. přenesená",J135,0)</f>
        <v>0</v>
      </c>
      <c r="BI135" s="160">
        <f>IF(N135="nulová",J135,0)</f>
        <v>0</v>
      </c>
      <c r="BJ135" s="18" t="s">
        <v>80</v>
      </c>
      <c r="BK135" s="160">
        <f>ROUND(I135*H135,2)</f>
        <v>0</v>
      </c>
      <c r="BL135" s="18" t="s">
        <v>141</v>
      </c>
      <c r="BM135" s="159" t="s">
        <v>163</v>
      </c>
    </row>
    <row r="136" spans="1:65" s="12" customFormat="1" ht="22.9" customHeight="1">
      <c r="B136" s="135"/>
      <c r="D136" s="136" t="s">
        <v>71</v>
      </c>
      <c r="E136" s="145" t="s">
        <v>164</v>
      </c>
      <c r="F136" s="145" t="s">
        <v>165</v>
      </c>
      <c r="J136" s="146">
        <f>BK136</f>
        <v>0</v>
      </c>
      <c r="L136" s="135"/>
      <c r="M136" s="139"/>
      <c r="N136" s="140"/>
      <c r="O136" s="140"/>
      <c r="P136" s="141">
        <f>SUM(P137:P140)</f>
        <v>0.11712</v>
      </c>
      <c r="Q136" s="140"/>
      <c r="R136" s="141">
        <f>SUM(R137:R140)</f>
        <v>0</v>
      </c>
      <c r="S136" s="140"/>
      <c r="T136" s="142">
        <f>SUM(T137:T140)</f>
        <v>0</v>
      </c>
      <c r="AR136" s="136" t="s">
        <v>80</v>
      </c>
      <c r="AT136" s="143" t="s">
        <v>71</v>
      </c>
      <c r="AU136" s="143" t="s">
        <v>80</v>
      </c>
      <c r="AY136" s="136" t="s">
        <v>135</v>
      </c>
      <c r="BK136" s="144">
        <f>SUM(BK137:BK140)</f>
        <v>0</v>
      </c>
    </row>
    <row r="137" spans="1:65" s="2" customFormat="1" ht="16.5" customHeight="1">
      <c r="A137" s="30"/>
      <c r="B137" s="147"/>
      <c r="C137" s="148" t="s">
        <v>141</v>
      </c>
      <c r="D137" s="148" t="s">
        <v>137</v>
      </c>
      <c r="E137" s="149" t="s">
        <v>166</v>
      </c>
      <c r="F137" s="150" t="s">
        <v>167</v>
      </c>
      <c r="G137" s="151" t="s">
        <v>168</v>
      </c>
      <c r="H137" s="152">
        <v>2.44</v>
      </c>
      <c r="I137" s="153"/>
      <c r="J137" s="153">
        <f>ROUND(I137*H137,2)</f>
        <v>0</v>
      </c>
      <c r="K137" s="154"/>
      <c r="L137" s="31"/>
      <c r="M137" s="155" t="s">
        <v>1</v>
      </c>
      <c r="N137" s="156" t="s">
        <v>37</v>
      </c>
      <c r="O137" s="157">
        <v>0.03</v>
      </c>
      <c r="P137" s="157">
        <f>O137*H137</f>
        <v>7.3200000000000001E-2</v>
      </c>
      <c r="Q137" s="157">
        <v>0</v>
      </c>
      <c r="R137" s="157">
        <f>Q137*H137</f>
        <v>0</v>
      </c>
      <c r="S137" s="157">
        <v>0</v>
      </c>
      <c r="T137" s="158">
        <f>S137*H137</f>
        <v>0</v>
      </c>
      <c r="U137" s="30"/>
      <c r="V137" s="30"/>
      <c r="W137" s="30"/>
      <c r="X137" s="30"/>
      <c r="Y137" s="30"/>
      <c r="Z137" s="30"/>
      <c r="AA137" s="30"/>
      <c r="AB137" s="30"/>
      <c r="AC137" s="30"/>
      <c r="AD137" s="30"/>
      <c r="AE137" s="30"/>
      <c r="AR137" s="159" t="s">
        <v>141</v>
      </c>
      <c r="AT137" s="159" t="s">
        <v>137</v>
      </c>
      <c r="AU137" s="159" t="s">
        <v>82</v>
      </c>
      <c r="AY137" s="18" t="s">
        <v>135</v>
      </c>
      <c r="BE137" s="160">
        <f>IF(N137="základní",J137,0)</f>
        <v>0</v>
      </c>
      <c r="BF137" s="160">
        <f>IF(N137="snížená",J137,0)</f>
        <v>0</v>
      </c>
      <c r="BG137" s="160">
        <f>IF(N137="zákl. přenesená",J137,0)</f>
        <v>0</v>
      </c>
      <c r="BH137" s="160">
        <f>IF(N137="sníž. přenesená",J137,0)</f>
        <v>0</v>
      </c>
      <c r="BI137" s="160">
        <f>IF(N137="nulová",J137,0)</f>
        <v>0</v>
      </c>
      <c r="BJ137" s="18" t="s">
        <v>80</v>
      </c>
      <c r="BK137" s="160">
        <f>ROUND(I137*H137,2)</f>
        <v>0</v>
      </c>
      <c r="BL137" s="18" t="s">
        <v>141</v>
      </c>
      <c r="BM137" s="159" t="s">
        <v>169</v>
      </c>
    </row>
    <row r="138" spans="1:65" s="2" customFormat="1" ht="16.5" customHeight="1">
      <c r="A138" s="30"/>
      <c r="B138" s="147"/>
      <c r="C138" s="148" t="s">
        <v>170</v>
      </c>
      <c r="D138" s="148" t="s">
        <v>137</v>
      </c>
      <c r="E138" s="149" t="s">
        <v>171</v>
      </c>
      <c r="F138" s="150" t="s">
        <v>172</v>
      </c>
      <c r="G138" s="151" t="s">
        <v>168</v>
      </c>
      <c r="H138" s="152">
        <v>21.96</v>
      </c>
      <c r="I138" s="153"/>
      <c r="J138" s="153">
        <f>ROUND(I138*H138,2)</f>
        <v>0</v>
      </c>
      <c r="K138" s="154"/>
      <c r="L138" s="31"/>
      <c r="M138" s="155" t="s">
        <v>1</v>
      </c>
      <c r="N138" s="156" t="s">
        <v>37</v>
      </c>
      <c r="O138" s="157">
        <v>2E-3</v>
      </c>
      <c r="P138" s="157">
        <f>O138*H138</f>
        <v>4.3920000000000001E-2</v>
      </c>
      <c r="Q138" s="157">
        <v>0</v>
      </c>
      <c r="R138" s="157">
        <f>Q138*H138</f>
        <v>0</v>
      </c>
      <c r="S138" s="157">
        <v>0</v>
      </c>
      <c r="T138" s="158">
        <f>S138*H138</f>
        <v>0</v>
      </c>
      <c r="U138" s="30"/>
      <c r="V138" s="30"/>
      <c r="W138" s="30"/>
      <c r="X138" s="30"/>
      <c r="Y138" s="30"/>
      <c r="Z138" s="30"/>
      <c r="AA138" s="30"/>
      <c r="AB138" s="30"/>
      <c r="AC138" s="30"/>
      <c r="AD138" s="30"/>
      <c r="AE138" s="30"/>
      <c r="AR138" s="159" t="s">
        <v>141</v>
      </c>
      <c r="AT138" s="159" t="s">
        <v>137</v>
      </c>
      <c r="AU138" s="159" t="s">
        <v>82</v>
      </c>
      <c r="AY138" s="18" t="s">
        <v>135</v>
      </c>
      <c r="BE138" s="160">
        <f>IF(N138="základní",J138,0)</f>
        <v>0</v>
      </c>
      <c r="BF138" s="160">
        <f>IF(N138="snížená",J138,0)</f>
        <v>0</v>
      </c>
      <c r="BG138" s="160">
        <f>IF(N138="zákl. přenesená",J138,0)</f>
        <v>0</v>
      </c>
      <c r="BH138" s="160">
        <f>IF(N138="sníž. přenesená",J138,0)</f>
        <v>0</v>
      </c>
      <c r="BI138" s="160">
        <f>IF(N138="nulová",J138,0)</f>
        <v>0</v>
      </c>
      <c r="BJ138" s="18" t="s">
        <v>80</v>
      </c>
      <c r="BK138" s="160">
        <f>ROUND(I138*H138,2)</f>
        <v>0</v>
      </c>
      <c r="BL138" s="18" t="s">
        <v>141</v>
      </c>
      <c r="BM138" s="159" t="s">
        <v>173</v>
      </c>
    </row>
    <row r="139" spans="1:65" s="14" customFormat="1">
      <c r="B139" s="171"/>
      <c r="D139" s="161" t="s">
        <v>145</v>
      </c>
      <c r="F139" s="173" t="s">
        <v>174</v>
      </c>
      <c r="H139" s="174">
        <v>21.96</v>
      </c>
      <c r="L139" s="171"/>
      <c r="M139" s="175"/>
      <c r="N139" s="176"/>
      <c r="O139" s="176"/>
      <c r="P139" s="176"/>
      <c r="Q139" s="176"/>
      <c r="R139" s="176"/>
      <c r="S139" s="176"/>
      <c r="T139" s="177"/>
      <c r="AT139" s="172" t="s">
        <v>145</v>
      </c>
      <c r="AU139" s="172" t="s">
        <v>82</v>
      </c>
      <c r="AV139" s="14" t="s">
        <v>82</v>
      </c>
      <c r="AW139" s="14" t="s">
        <v>3</v>
      </c>
      <c r="AX139" s="14" t="s">
        <v>80</v>
      </c>
      <c r="AY139" s="172" t="s">
        <v>135</v>
      </c>
    </row>
    <row r="140" spans="1:65" s="2" customFormat="1" ht="21.75" customHeight="1">
      <c r="A140" s="30"/>
      <c r="B140" s="147"/>
      <c r="C140" s="148" t="s">
        <v>175</v>
      </c>
      <c r="D140" s="148" t="s">
        <v>137</v>
      </c>
      <c r="E140" s="149" t="s">
        <v>176</v>
      </c>
      <c r="F140" s="150" t="s">
        <v>177</v>
      </c>
      <c r="G140" s="151" t="s">
        <v>168</v>
      </c>
      <c r="H140" s="152">
        <v>2.44</v>
      </c>
      <c r="I140" s="153"/>
      <c r="J140" s="153">
        <f>ROUND(I140*H140,2)</f>
        <v>0</v>
      </c>
      <c r="K140" s="154"/>
      <c r="L140" s="31"/>
      <c r="M140" s="155" t="s">
        <v>1</v>
      </c>
      <c r="N140" s="156" t="s">
        <v>37</v>
      </c>
      <c r="O140" s="157">
        <v>0</v>
      </c>
      <c r="P140" s="157">
        <f>O140*H140</f>
        <v>0</v>
      </c>
      <c r="Q140" s="157">
        <v>0</v>
      </c>
      <c r="R140" s="157">
        <f>Q140*H140</f>
        <v>0</v>
      </c>
      <c r="S140" s="157">
        <v>0</v>
      </c>
      <c r="T140" s="158">
        <f>S140*H140</f>
        <v>0</v>
      </c>
      <c r="U140" s="30"/>
      <c r="V140" s="30"/>
      <c r="W140" s="30"/>
      <c r="X140" s="30"/>
      <c r="Y140" s="30"/>
      <c r="Z140" s="30"/>
      <c r="AA140" s="30"/>
      <c r="AB140" s="30"/>
      <c r="AC140" s="30"/>
      <c r="AD140" s="30"/>
      <c r="AE140" s="30"/>
      <c r="AR140" s="159" t="s">
        <v>141</v>
      </c>
      <c r="AT140" s="159" t="s">
        <v>137</v>
      </c>
      <c r="AU140" s="159" t="s">
        <v>82</v>
      </c>
      <c r="AY140" s="18" t="s">
        <v>135</v>
      </c>
      <c r="BE140" s="160">
        <f>IF(N140="základní",J140,0)</f>
        <v>0</v>
      </c>
      <c r="BF140" s="160">
        <f>IF(N140="snížená",J140,0)</f>
        <v>0</v>
      </c>
      <c r="BG140" s="160">
        <f>IF(N140="zákl. přenesená",J140,0)</f>
        <v>0</v>
      </c>
      <c r="BH140" s="160">
        <f>IF(N140="sníž. přenesená",J140,0)</f>
        <v>0</v>
      </c>
      <c r="BI140" s="160">
        <f>IF(N140="nulová",J140,0)</f>
        <v>0</v>
      </c>
      <c r="BJ140" s="18" t="s">
        <v>80</v>
      </c>
      <c r="BK140" s="160">
        <f>ROUND(I140*H140,2)</f>
        <v>0</v>
      </c>
      <c r="BL140" s="18" t="s">
        <v>141</v>
      </c>
      <c r="BM140" s="159" t="s">
        <v>178</v>
      </c>
    </row>
    <row r="141" spans="1:65" s="12" customFormat="1" ht="22.9" customHeight="1">
      <c r="B141" s="135"/>
      <c r="D141" s="136" t="s">
        <v>71</v>
      </c>
      <c r="E141" s="145" t="s">
        <v>179</v>
      </c>
      <c r="F141" s="145" t="s">
        <v>180</v>
      </c>
      <c r="J141" s="146">
        <f>BK141</f>
        <v>0</v>
      </c>
      <c r="L141" s="135"/>
      <c r="M141" s="139"/>
      <c r="N141" s="140"/>
      <c r="O141" s="140"/>
      <c r="P141" s="141">
        <f>P142</f>
        <v>10.982628999999999</v>
      </c>
      <c r="Q141" s="140"/>
      <c r="R141" s="141">
        <f>R142</f>
        <v>0</v>
      </c>
      <c r="S141" s="140"/>
      <c r="T141" s="142">
        <f>T142</f>
        <v>0</v>
      </c>
      <c r="AR141" s="136" t="s">
        <v>80</v>
      </c>
      <c r="AT141" s="143" t="s">
        <v>71</v>
      </c>
      <c r="AU141" s="143" t="s">
        <v>80</v>
      </c>
      <c r="AY141" s="136" t="s">
        <v>135</v>
      </c>
      <c r="BK141" s="144">
        <f>BK142</f>
        <v>0</v>
      </c>
    </row>
    <row r="142" spans="1:65" s="2" customFormat="1" ht="16.5" customHeight="1">
      <c r="A142" s="30"/>
      <c r="B142" s="147"/>
      <c r="C142" s="148" t="s">
        <v>181</v>
      </c>
      <c r="D142" s="148" t="s">
        <v>137</v>
      </c>
      <c r="E142" s="149" t="s">
        <v>182</v>
      </c>
      <c r="F142" s="150" t="s">
        <v>183</v>
      </c>
      <c r="G142" s="151" t="s">
        <v>168</v>
      </c>
      <c r="H142" s="152">
        <v>15.757</v>
      </c>
      <c r="I142" s="153"/>
      <c r="J142" s="153">
        <f>ROUND(I142*H142,2)</f>
        <v>0</v>
      </c>
      <c r="K142" s="154"/>
      <c r="L142" s="31"/>
      <c r="M142" s="185" t="s">
        <v>1</v>
      </c>
      <c r="N142" s="186" t="s">
        <v>37</v>
      </c>
      <c r="O142" s="187">
        <v>0.69699999999999995</v>
      </c>
      <c r="P142" s="187">
        <f>O142*H142</f>
        <v>10.982628999999999</v>
      </c>
      <c r="Q142" s="187">
        <v>0</v>
      </c>
      <c r="R142" s="187">
        <f>Q142*H142</f>
        <v>0</v>
      </c>
      <c r="S142" s="187">
        <v>0</v>
      </c>
      <c r="T142" s="188">
        <f>S142*H142</f>
        <v>0</v>
      </c>
      <c r="U142" s="30"/>
      <c r="V142" s="30"/>
      <c r="W142" s="30"/>
      <c r="X142" s="30"/>
      <c r="Y142" s="30"/>
      <c r="Z142" s="30"/>
      <c r="AA142" s="30"/>
      <c r="AB142" s="30"/>
      <c r="AC142" s="30"/>
      <c r="AD142" s="30"/>
      <c r="AE142" s="30"/>
      <c r="AR142" s="159" t="s">
        <v>141</v>
      </c>
      <c r="AT142" s="159" t="s">
        <v>137</v>
      </c>
      <c r="AU142" s="159" t="s">
        <v>82</v>
      </c>
      <c r="AY142" s="18" t="s">
        <v>135</v>
      </c>
      <c r="BE142" s="160">
        <f>IF(N142="základní",J142,0)</f>
        <v>0</v>
      </c>
      <c r="BF142" s="160">
        <f>IF(N142="snížená",J142,0)</f>
        <v>0</v>
      </c>
      <c r="BG142" s="160">
        <f>IF(N142="zákl. přenesená",J142,0)</f>
        <v>0</v>
      </c>
      <c r="BH142" s="160">
        <f>IF(N142="sníž. přenesená",J142,0)</f>
        <v>0</v>
      </c>
      <c r="BI142" s="160">
        <f>IF(N142="nulová",J142,0)</f>
        <v>0</v>
      </c>
      <c r="BJ142" s="18" t="s">
        <v>80</v>
      </c>
      <c r="BK142" s="160">
        <f>ROUND(I142*H142,2)</f>
        <v>0</v>
      </c>
      <c r="BL142" s="18" t="s">
        <v>141</v>
      </c>
      <c r="BM142" s="159" t="s">
        <v>184</v>
      </c>
    </row>
    <row r="143" spans="1:65" s="2" customFormat="1" ht="6.95" customHeight="1">
      <c r="A143" s="30"/>
      <c r="B143" s="45"/>
      <c r="C143" s="46"/>
      <c r="D143" s="46"/>
      <c r="E143" s="46"/>
      <c r="F143" s="46"/>
      <c r="G143" s="46"/>
      <c r="H143" s="46"/>
      <c r="I143" s="46"/>
      <c r="J143" s="46"/>
      <c r="K143" s="46"/>
      <c r="L143" s="31"/>
      <c r="M143" s="30"/>
      <c r="O143" s="30"/>
      <c r="P143" s="30"/>
      <c r="Q143" s="30"/>
      <c r="R143" s="30"/>
      <c r="S143" s="30"/>
      <c r="T143" s="30"/>
      <c r="U143" s="30"/>
      <c r="V143" s="30"/>
      <c r="W143" s="30"/>
      <c r="X143" s="30"/>
      <c r="Y143" s="30"/>
      <c r="Z143" s="30"/>
      <c r="AA143" s="30"/>
      <c r="AB143" s="30"/>
      <c r="AC143" s="30"/>
      <c r="AD143" s="30"/>
      <c r="AE143" s="30"/>
    </row>
  </sheetData>
  <autoFilter ref="C120:K142" xr:uid="{00000000-0009-0000-0000-000001000000}"/>
  <mergeCells count="9">
    <mergeCell ref="E87:H87"/>
    <mergeCell ref="E111:H111"/>
    <mergeCell ref="E113:H113"/>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M252"/>
  <sheetViews>
    <sheetView showGridLines="0" topLeftCell="A117" workbookViewId="0">
      <selection activeCell="I134" sqref="I134:I251"/>
    </sheetView>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10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1" spans="1:46">
      <c r="A1" s="96"/>
    </row>
    <row r="2" spans="1:46" s="1" customFormat="1" ht="36.950000000000003" customHeight="1">
      <c r="L2" s="419" t="s">
        <v>5</v>
      </c>
      <c r="M2" s="413"/>
      <c r="N2" s="413"/>
      <c r="O2" s="413"/>
      <c r="P2" s="413"/>
      <c r="Q2" s="413"/>
      <c r="R2" s="413"/>
      <c r="S2" s="413"/>
      <c r="T2" s="413"/>
      <c r="U2" s="413"/>
      <c r="V2" s="413"/>
      <c r="AT2" s="18" t="s">
        <v>89</v>
      </c>
    </row>
    <row r="3" spans="1:46" s="1" customFormat="1" ht="6.95" customHeight="1">
      <c r="B3" s="19"/>
      <c r="C3" s="20"/>
      <c r="D3" s="20"/>
      <c r="E3" s="20"/>
      <c r="F3" s="20"/>
      <c r="G3" s="20"/>
      <c r="H3" s="20"/>
      <c r="I3" s="20"/>
      <c r="J3" s="20"/>
      <c r="K3" s="20"/>
      <c r="L3" s="21"/>
      <c r="AT3" s="18" t="s">
        <v>82</v>
      </c>
    </row>
    <row r="4" spans="1:46" s="1" customFormat="1" ht="24.95" customHeight="1">
      <c r="B4" s="21"/>
      <c r="D4" s="22" t="s">
        <v>107</v>
      </c>
      <c r="L4" s="21"/>
      <c r="M4" s="97" t="s">
        <v>10</v>
      </c>
      <c r="AT4" s="18" t="s">
        <v>3</v>
      </c>
    </row>
    <row r="5" spans="1:46" s="1" customFormat="1" ht="6.95" customHeight="1">
      <c r="B5" s="21"/>
      <c r="L5" s="21"/>
    </row>
    <row r="6" spans="1:46" s="1" customFormat="1" ht="12" customHeight="1">
      <c r="B6" s="21"/>
      <c r="D6" s="27" t="s">
        <v>14</v>
      </c>
      <c r="L6" s="21"/>
    </row>
    <row r="7" spans="1:46" s="1" customFormat="1" ht="16.5" customHeight="1">
      <c r="B7" s="21"/>
      <c r="E7" s="425" t="str">
        <f>'Rekapitulace stavby'!K6</f>
        <v>Modernizace ČOV Dvůr Králové nad Labem - II. etapa</v>
      </c>
      <c r="F7" s="426"/>
      <c r="G7" s="426"/>
      <c r="H7" s="426"/>
      <c r="L7" s="21"/>
    </row>
    <row r="8" spans="1:46" s="1" customFormat="1" ht="12" customHeight="1">
      <c r="B8" s="21"/>
      <c r="D8" s="27" t="s">
        <v>108</v>
      </c>
      <c r="L8" s="21"/>
    </row>
    <row r="9" spans="1:46" s="2" customFormat="1" ht="16.5" customHeight="1">
      <c r="A9" s="30"/>
      <c r="B9" s="31"/>
      <c r="C9" s="30"/>
      <c r="D9" s="30"/>
      <c r="E9" s="425" t="s">
        <v>185</v>
      </c>
      <c r="F9" s="424"/>
      <c r="G9" s="424"/>
      <c r="H9" s="424"/>
      <c r="I9" s="30"/>
      <c r="J9" s="30"/>
      <c r="K9" s="30"/>
      <c r="L9" s="40"/>
      <c r="S9" s="30"/>
      <c r="T9" s="30"/>
      <c r="U9" s="30"/>
      <c r="V9" s="30"/>
      <c r="W9" s="30"/>
      <c r="X9" s="30"/>
      <c r="Y9" s="30"/>
      <c r="Z9" s="30"/>
      <c r="AA9" s="30"/>
      <c r="AB9" s="30"/>
      <c r="AC9" s="30"/>
      <c r="AD9" s="30"/>
      <c r="AE9" s="30"/>
    </row>
    <row r="10" spans="1:46" s="2" customFormat="1" ht="12" customHeight="1">
      <c r="A10" s="30"/>
      <c r="B10" s="31"/>
      <c r="C10" s="30"/>
      <c r="D10" s="27" t="s">
        <v>186</v>
      </c>
      <c r="E10" s="30"/>
      <c r="F10" s="30"/>
      <c r="G10" s="30"/>
      <c r="H10" s="30"/>
      <c r="I10" s="30"/>
      <c r="J10" s="30"/>
      <c r="K10" s="30"/>
      <c r="L10" s="40"/>
      <c r="S10" s="30"/>
      <c r="T10" s="30"/>
      <c r="U10" s="30"/>
      <c r="V10" s="30"/>
      <c r="W10" s="30"/>
      <c r="X10" s="30"/>
      <c r="Y10" s="30"/>
      <c r="Z10" s="30"/>
      <c r="AA10" s="30"/>
      <c r="AB10" s="30"/>
      <c r="AC10" s="30"/>
      <c r="AD10" s="30"/>
      <c r="AE10" s="30"/>
    </row>
    <row r="11" spans="1:46" s="2" customFormat="1" ht="16.5" customHeight="1">
      <c r="A11" s="30"/>
      <c r="B11" s="31"/>
      <c r="C11" s="30"/>
      <c r="D11" s="30"/>
      <c r="E11" s="386" t="s">
        <v>187</v>
      </c>
      <c r="F11" s="424"/>
      <c r="G11" s="424"/>
      <c r="H11" s="424"/>
      <c r="I11" s="30"/>
      <c r="J11" s="30"/>
      <c r="K11" s="30"/>
      <c r="L11" s="40"/>
      <c r="S11" s="30"/>
      <c r="T11" s="30"/>
      <c r="U11" s="30"/>
      <c r="V11" s="30"/>
      <c r="W11" s="30"/>
      <c r="X11" s="30"/>
      <c r="Y11" s="30"/>
      <c r="Z11" s="30"/>
      <c r="AA11" s="30"/>
      <c r="AB11" s="30"/>
      <c r="AC11" s="30"/>
      <c r="AD11" s="30"/>
      <c r="AE11" s="30"/>
    </row>
    <row r="12" spans="1:46" s="2" customFormat="1">
      <c r="A12" s="30"/>
      <c r="B12" s="31"/>
      <c r="C12" s="30"/>
      <c r="D12" s="30"/>
      <c r="E12" s="30"/>
      <c r="F12" s="30"/>
      <c r="G12" s="30"/>
      <c r="H12" s="30"/>
      <c r="I12" s="30"/>
      <c r="J12" s="30"/>
      <c r="K12" s="30"/>
      <c r="L12" s="40"/>
      <c r="S12" s="30"/>
      <c r="T12" s="30"/>
      <c r="U12" s="30"/>
      <c r="V12" s="30"/>
      <c r="W12" s="30"/>
      <c r="X12" s="30"/>
      <c r="Y12" s="30"/>
      <c r="Z12" s="30"/>
      <c r="AA12" s="30"/>
      <c r="AB12" s="30"/>
      <c r="AC12" s="30"/>
      <c r="AD12" s="30"/>
      <c r="AE12" s="30"/>
    </row>
    <row r="13" spans="1:46" s="2" customFormat="1" ht="12" customHeight="1">
      <c r="A13" s="30"/>
      <c r="B13" s="31"/>
      <c r="C13" s="30"/>
      <c r="D13" s="27" t="s">
        <v>16</v>
      </c>
      <c r="E13" s="30"/>
      <c r="F13" s="25" t="s">
        <v>1</v>
      </c>
      <c r="G13" s="30"/>
      <c r="H13" s="30"/>
      <c r="I13" s="27" t="s">
        <v>17</v>
      </c>
      <c r="J13" s="25" t="s">
        <v>1</v>
      </c>
      <c r="K13" s="30"/>
      <c r="L13" s="40"/>
      <c r="S13" s="30"/>
      <c r="T13" s="30"/>
      <c r="U13" s="30"/>
      <c r="V13" s="30"/>
      <c r="W13" s="30"/>
      <c r="X13" s="30"/>
      <c r="Y13" s="30"/>
      <c r="Z13" s="30"/>
      <c r="AA13" s="30"/>
      <c r="AB13" s="30"/>
      <c r="AC13" s="30"/>
      <c r="AD13" s="30"/>
      <c r="AE13" s="30"/>
    </row>
    <row r="14" spans="1:46" s="2" customFormat="1" ht="12" customHeight="1">
      <c r="A14" s="30"/>
      <c r="B14" s="31"/>
      <c r="C14" s="30"/>
      <c r="D14" s="27" t="s">
        <v>18</v>
      </c>
      <c r="E14" s="30"/>
      <c r="F14" s="25" t="s">
        <v>24</v>
      </c>
      <c r="G14" s="30"/>
      <c r="H14" s="30"/>
      <c r="I14" s="27" t="s">
        <v>20</v>
      </c>
      <c r="J14" s="53" t="str">
        <f>'Rekapitulace stavby'!AN8</f>
        <v>7. 7. 2022</v>
      </c>
      <c r="K14" s="30"/>
      <c r="L14" s="40"/>
      <c r="S14" s="30"/>
      <c r="T14" s="30"/>
      <c r="U14" s="30"/>
      <c r="V14" s="30"/>
      <c r="W14" s="30"/>
      <c r="X14" s="30"/>
      <c r="Y14" s="30"/>
      <c r="Z14" s="30"/>
      <c r="AA14" s="30"/>
      <c r="AB14" s="30"/>
      <c r="AC14" s="30"/>
      <c r="AD14" s="30"/>
      <c r="AE14" s="30"/>
    </row>
    <row r="15" spans="1:46" s="2" customFormat="1" ht="10.9" customHeight="1">
      <c r="A15" s="30"/>
      <c r="B15" s="31"/>
      <c r="C15" s="30"/>
      <c r="D15" s="30"/>
      <c r="E15" s="30"/>
      <c r="F15" s="30"/>
      <c r="G15" s="30"/>
      <c r="H15" s="30"/>
      <c r="I15" s="30"/>
      <c r="J15" s="30"/>
      <c r="K15" s="30"/>
      <c r="L15" s="40"/>
      <c r="S15" s="30"/>
      <c r="T15" s="30"/>
      <c r="U15" s="30"/>
      <c r="V15" s="30"/>
      <c r="W15" s="30"/>
      <c r="X15" s="30"/>
      <c r="Y15" s="30"/>
      <c r="Z15" s="30"/>
      <c r="AA15" s="30"/>
      <c r="AB15" s="30"/>
      <c r="AC15" s="30"/>
      <c r="AD15" s="30"/>
      <c r="AE15" s="30"/>
    </row>
    <row r="16" spans="1:46" s="2" customFormat="1" ht="12" customHeight="1">
      <c r="A16" s="30"/>
      <c r="B16" s="31"/>
      <c r="C16" s="30"/>
      <c r="D16" s="27" t="s">
        <v>22</v>
      </c>
      <c r="E16" s="30"/>
      <c r="F16" s="30"/>
      <c r="G16" s="30"/>
      <c r="H16" s="30"/>
      <c r="I16" s="27" t="s">
        <v>23</v>
      </c>
      <c r="J16" s="25" t="str">
        <f>IF('Rekapitulace stavby'!AN10="","",'Rekapitulace stavby'!AN10)</f>
        <v/>
      </c>
      <c r="K16" s="30"/>
      <c r="L16" s="40"/>
      <c r="S16" s="30"/>
      <c r="T16" s="30"/>
      <c r="U16" s="30"/>
      <c r="V16" s="30"/>
      <c r="W16" s="30"/>
      <c r="X16" s="30"/>
      <c r="Y16" s="30"/>
      <c r="Z16" s="30"/>
      <c r="AA16" s="30"/>
      <c r="AB16" s="30"/>
      <c r="AC16" s="30"/>
      <c r="AD16" s="30"/>
      <c r="AE16" s="30"/>
    </row>
    <row r="17" spans="1:31" s="2" customFormat="1" ht="18" customHeight="1">
      <c r="A17" s="30"/>
      <c r="B17" s="31"/>
      <c r="C17" s="30"/>
      <c r="D17" s="30"/>
      <c r="E17" s="25" t="str">
        <f>IF('Rekapitulace stavby'!E11="","",'Rekapitulace stavby'!E11)</f>
        <v xml:space="preserve"> </v>
      </c>
      <c r="F17" s="30"/>
      <c r="G17" s="30"/>
      <c r="H17" s="30"/>
      <c r="I17" s="27" t="s">
        <v>25</v>
      </c>
      <c r="J17" s="25" t="str">
        <f>IF('Rekapitulace stavby'!AN11="","",'Rekapitulace stavby'!AN11)</f>
        <v/>
      </c>
      <c r="K17" s="30"/>
      <c r="L17" s="40"/>
      <c r="S17" s="30"/>
      <c r="T17" s="30"/>
      <c r="U17" s="30"/>
      <c r="V17" s="30"/>
      <c r="W17" s="30"/>
      <c r="X17" s="30"/>
      <c r="Y17" s="30"/>
      <c r="Z17" s="30"/>
      <c r="AA17" s="30"/>
      <c r="AB17" s="30"/>
      <c r="AC17" s="30"/>
      <c r="AD17" s="30"/>
      <c r="AE17" s="30"/>
    </row>
    <row r="18" spans="1:31" s="2" customFormat="1" ht="6.95" customHeight="1">
      <c r="A18" s="30"/>
      <c r="B18" s="31"/>
      <c r="C18" s="30"/>
      <c r="D18" s="30"/>
      <c r="E18" s="30"/>
      <c r="F18" s="30"/>
      <c r="G18" s="30"/>
      <c r="H18" s="30"/>
      <c r="I18" s="30"/>
      <c r="J18" s="30"/>
      <c r="K18" s="30"/>
      <c r="L18" s="40"/>
      <c r="S18" s="30"/>
      <c r="T18" s="30"/>
      <c r="U18" s="30"/>
      <c r="V18" s="30"/>
      <c r="W18" s="30"/>
      <c r="X18" s="30"/>
      <c r="Y18" s="30"/>
      <c r="Z18" s="30"/>
      <c r="AA18" s="30"/>
      <c r="AB18" s="30"/>
      <c r="AC18" s="30"/>
      <c r="AD18" s="30"/>
      <c r="AE18" s="30"/>
    </row>
    <row r="19" spans="1:31" s="2" customFormat="1" ht="12" customHeight="1">
      <c r="A19" s="30"/>
      <c r="B19" s="31"/>
      <c r="C19" s="30"/>
      <c r="D19" s="27" t="s">
        <v>26</v>
      </c>
      <c r="E19" s="30"/>
      <c r="F19" s="30"/>
      <c r="G19" s="30"/>
      <c r="H19" s="30"/>
      <c r="I19" s="27" t="s">
        <v>23</v>
      </c>
      <c r="J19" s="25" t="str">
        <f>'Rekapitulace stavby'!AN13</f>
        <v/>
      </c>
      <c r="K19" s="30"/>
      <c r="L19" s="40"/>
      <c r="S19" s="30"/>
      <c r="T19" s="30"/>
      <c r="U19" s="30"/>
      <c r="V19" s="30"/>
      <c r="W19" s="30"/>
      <c r="X19" s="30"/>
      <c r="Y19" s="30"/>
      <c r="Z19" s="30"/>
      <c r="AA19" s="30"/>
      <c r="AB19" s="30"/>
      <c r="AC19" s="30"/>
      <c r="AD19" s="30"/>
      <c r="AE19" s="30"/>
    </row>
    <row r="20" spans="1:31" s="2" customFormat="1" ht="18" customHeight="1">
      <c r="A20" s="30"/>
      <c r="B20" s="31"/>
      <c r="C20" s="30"/>
      <c r="D20" s="30"/>
      <c r="E20" s="412" t="str">
        <f>'Rekapitulace stavby'!E14</f>
        <v xml:space="preserve"> </v>
      </c>
      <c r="F20" s="412"/>
      <c r="G20" s="412"/>
      <c r="H20" s="412"/>
      <c r="I20" s="27" t="s">
        <v>25</v>
      </c>
      <c r="J20" s="25" t="str">
        <f>'Rekapitulace stavby'!AN14</f>
        <v/>
      </c>
      <c r="K20" s="30"/>
      <c r="L20" s="40"/>
      <c r="S20" s="30"/>
      <c r="T20" s="30"/>
      <c r="U20" s="30"/>
      <c r="V20" s="30"/>
      <c r="W20" s="30"/>
      <c r="X20" s="30"/>
      <c r="Y20" s="30"/>
      <c r="Z20" s="30"/>
      <c r="AA20" s="30"/>
      <c r="AB20" s="30"/>
      <c r="AC20" s="30"/>
      <c r="AD20" s="30"/>
      <c r="AE20" s="30"/>
    </row>
    <row r="21" spans="1:31" s="2" customFormat="1" ht="6.95" customHeight="1">
      <c r="A21" s="30"/>
      <c r="B21" s="31"/>
      <c r="C21" s="30"/>
      <c r="D21" s="30"/>
      <c r="E21" s="30"/>
      <c r="F21" s="30"/>
      <c r="G21" s="30"/>
      <c r="H21" s="30"/>
      <c r="I21" s="30"/>
      <c r="J21" s="30"/>
      <c r="K21" s="30"/>
      <c r="L21" s="40"/>
      <c r="S21" s="30"/>
      <c r="T21" s="30"/>
      <c r="U21" s="30"/>
      <c r="V21" s="30"/>
      <c r="W21" s="30"/>
      <c r="X21" s="30"/>
      <c r="Y21" s="30"/>
      <c r="Z21" s="30"/>
      <c r="AA21" s="30"/>
      <c r="AB21" s="30"/>
      <c r="AC21" s="30"/>
      <c r="AD21" s="30"/>
      <c r="AE21" s="30"/>
    </row>
    <row r="22" spans="1:31" s="2" customFormat="1" ht="12" customHeight="1">
      <c r="A22" s="30"/>
      <c r="B22" s="31"/>
      <c r="C22" s="30"/>
      <c r="D22" s="27" t="s">
        <v>27</v>
      </c>
      <c r="E22" s="30"/>
      <c r="F22" s="30"/>
      <c r="G22" s="30"/>
      <c r="H22" s="30"/>
      <c r="I22" s="27" t="s">
        <v>23</v>
      </c>
      <c r="J22" s="25" t="str">
        <f>IF('Rekapitulace stavby'!AN16="","",'Rekapitulace stavby'!AN16)</f>
        <v/>
      </c>
      <c r="K22" s="30"/>
      <c r="L22" s="40"/>
      <c r="S22" s="30"/>
      <c r="T22" s="30"/>
      <c r="U22" s="30"/>
      <c r="V22" s="30"/>
      <c r="W22" s="30"/>
      <c r="X22" s="30"/>
      <c r="Y22" s="30"/>
      <c r="Z22" s="30"/>
      <c r="AA22" s="30"/>
      <c r="AB22" s="30"/>
      <c r="AC22" s="30"/>
      <c r="AD22" s="30"/>
      <c r="AE22" s="30"/>
    </row>
    <row r="23" spans="1:31" s="2" customFormat="1" ht="18" customHeight="1">
      <c r="A23" s="30"/>
      <c r="B23" s="31"/>
      <c r="C23" s="30"/>
      <c r="D23" s="30"/>
      <c r="E23" s="25" t="str">
        <f>IF('Rekapitulace stavby'!E17="","",'Rekapitulace stavby'!E17)</f>
        <v xml:space="preserve"> </v>
      </c>
      <c r="F23" s="30"/>
      <c r="G23" s="30"/>
      <c r="H23" s="30"/>
      <c r="I23" s="27" t="s">
        <v>25</v>
      </c>
      <c r="J23" s="25" t="str">
        <f>IF('Rekapitulace stavby'!AN17="","",'Rekapitulace stavby'!AN17)</f>
        <v/>
      </c>
      <c r="K23" s="30"/>
      <c r="L23" s="40"/>
      <c r="S23" s="30"/>
      <c r="T23" s="30"/>
      <c r="U23" s="30"/>
      <c r="V23" s="30"/>
      <c r="W23" s="30"/>
      <c r="X23" s="30"/>
      <c r="Y23" s="30"/>
      <c r="Z23" s="30"/>
      <c r="AA23" s="30"/>
      <c r="AB23" s="30"/>
      <c r="AC23" s="30"/>
      <c r="AD23" s="30"/>
      <c r="AE23" s="30"/>
    </row>
    <row r="24" spans="1:31" s="2" customFormat="1" ht="6.95" customHeight="1">
      <c r="A24" s="30"/>
      <c r="B24" s="31"/>
      <c r="C24" s="30"/>
      <c r="D24" s="30"/>
      <c r="E24" s="30"/>
      <c r="F24" s="30"/>
      <c r="G24" s="30"/>
      <c r="H24" s="30"/>
      <c r="I24" s="30"/>
      <c r="J24" s="30"/>
      <c r="K24" s="30"/>
      <c r="L24" s="40"/>
      <c r="S24" s="30"/>
      <c r="T24" s="30"/>
      <c r="U24" s="30"/>
      <c r="V24" s="30"/>
      <c r="W24" s="30"/>
      <c r="X24" s="30"/>
      <c r="Y24" s="30"/>
      <c r="Z24" s="30"/>
      <c r="AA24" s="30"/>
      <c r="AB24" s="30"/>
      <c r="AC24" s="30"/>
      <c r="AD24" s="30"/>
      <c r="AE24" s="30"/>
    </row>
    <row r="25" spans="1:31" s="2" customFormat="1" ht="12" customHeight="1">
      <c r="A25" s="30"/>
      <c r="B25" s="31"/>
      <c r="C25" s="30"/>
      <c r="D25" s="27" t="s">
        <v>29</v>
      </c>
      <c r="E25" s="30"/>
      <c r="F25" s="30"/>
      <c r="G25" s="30"/>
      <c r="H25" s="30"/>
      <c r="I25" s="27" t="s">
        <v>23</v>
      </c>
      <c r="J25" s="25" t="str">
        <f>IF('Rekapitulace stavby'!AN19="","",'Rekapitulace stavby'!AN19)</f>
        <v/>
      </c>
      <c r="K25" s="30"/>
      <c r="L25" s="40"/>
      <c r="S25" s="30"/>
      <c r="T25" s="30"/>
      <c r="U25" s="30"/>
      <c r="V25" s="30"/>
      <c r="W25" s="30"/>
      <c r="X25" s="30"/>
      <c r="Y25" s="30"/>
      <c r="Z25" s="30"/>
      <c r="AA25" s="30"/>
      <c r="AB25" s="30"/>
      <c r="AC25" s="30"/>
      <c r="AD25" s="30"/>
      <c r="AE25" s="30"/>
    </row>
    <row r="26" spans="1:31" s="2" customFormat="1" ht="18" customHeight="1">
      <c r="A26" s="30"/>
      <c r="B26" s="31"/>
      <c r="C26" s="30"/>
      <c r="D26" s="30"/>
      <c r="E26" s="25" t="str">
        <f>IF('Rekapitulace stavby'!E20="","",'Rekapitulace stavby'!E20)</f>
        <v>VIS s.r.o. Hradec Králové, Dita Paštová</v>
      </c>
      <c r="F26" s="30"/>
      <c r="G26" s="30"/>
      <c r="H26" s="30"/>
      <c r="I26" s="27" t="s">
        <v>25</v>
      </c>
      <c r="J26" s="25" t="str">
        <f>IF('Rekapitulace stavby'!AN20="","",'Rekapitulace stavby'!AN20)</f>
        <v/>
      </c>
      <c r="K26" s="30"/>
      <c r="L26" s="40"/>
      <c r="S26" s="30"/>
      <c r="T26" s="30"/>
      <c r="U26" s="30"/>
      <c r="V26" s="30"/>
      <c r="W26" s="30"/>
      <c r="X26" s="30"/>
      <c r="Y26" s="30"/>
      <c r="Z26" s="30"/>
      <c r="AA26" s="30"/>
      <c r="AB26" s="30"/>
      <c r="AC26" s="30"/>
      <c r="AD26" s="30"/>
      <c r="AE26" s="30"/>
    </row>
    <row r="27" spans="1:31" s="2" customFormat="1" ht="6.95" customHeight="1">
      <c r="A27" s="30"/>
      <c r="B27" s="31"/>
      <c r="C27" s="30"/>
      <c r="D27" s="30"/>
      <c r="E27" s="30"/>
      <c r="F27" s="30"/>
      <c r="G27" s="30"/>
      <c r="H27" s="30"/>
      <c r="I27" s="30"/>
      <c r="J27" s="30"/>
      <c r="K27" s="30"/>
      <c r="L27" s="40"/>
      <c r="S27" s="30"/>
      <c r="T27" s="30"/>
      <c r="U27" s="30"/>
      <c r="V27" s="30"/>
      <c r="W27" s="30"/>
      <c r="X27" s="30"/>
      <c r="Y27" s="30"/>
      <c r="Z27" s="30"/>
      <c r="AA27" s="30"/>
      <c r="AB27" s="30"/>
      <c r="AC27" s="30"/>
      <c r="AD27" s="30"/>
      <c r="AE27" s="30"/>
    </row>
    <row r="28" spans="1:31" s="2" customFormat="1" ht="12" customHeight="1">
      <c r="A28" s="30"/>
      <c r="B28" s="31"/>
      <c r="C28" s="30"/>
      <c r="D28" s="27" t="s">
        <v>31</v>
      </c>
      <c r="E28" s="30"/>
      <c r="F28" s="30"/>
      <c r="G28" s="30"/>
      <c r="H28" s="30"/>
      <c r="I28" s="30"/>
      <c r="J28" s="30"/>
      <c r="K28" s="30"/>
      <c r="L28" s="40"/>
      <c r="S28" s="30"/>
      <c r="T28" s="30"/>
      <c r="U28" s="30"/>
      <c r="V28" s="30"/>
      <c r="W28" s="30"/>
      <c r="X28" s="30"/>
      <c r="Y28" s="30"/>
      <c r="Z28" s="30"/>
      <c r="AA28" s="30"/>
      <c r="AB28" s="30"/>
      <c r="AC28" s="30"/>
      <c r="AD28" s="30"/>
      <c r="AE28" s="30"/>
    </row>
    <row r="29" spans="1:31" s="8" customFormat="1" ht="16.5" customHeight="1">
      <c r="A29" s="98"/>
      <c r="B29" s="99"/>
      <c r="C29" s="98"/>
      <c r="D29" s="98"/>
      <c r="E29" s="415" t="s">
        <v>1</v>
      </c>
      <c r="F29" s="415"/>
      <c r="G29" s="415"/>
      <c r="H29" s="415"/>
      <c r="I29" s="98"/>
      <c r="J29" s="98"/>
      <c r="K29" s="98"/>
      <c r="L29" s="100"/>
      <c r="S29" s="98"/>
      <c r="T29" s="98"/>
      <c r="U29" s="98"/>
      <c r="V29" s="98"/>
      <c r="W29" s="98"/>
      <c r="X29" s="98"/>
      <c r="Y29" s="98"/>
      <c r="Z29" s="98"/>
      <c r="AA29" s="98"/>
      <c r="AB29" s="98"/>
      <c r="AC29" s="98"/>
      <c r="AD29" s="98"/>
      <c r="AE29" s="98"/>
    </row>
    <row r="30" spans="1:31" s="2" customFormat="1" ht="6.95" customHeight="1">
      <c r="A30" s="30"/>
      <c r="B30" s="31"/>
      <c r="C30" s="30"/>
      <c r="D30" s="30"/>
      <c r="E30" s="30"/>
      <c r="F30" s="30"/>
      <c r="G30" s="30"/>
      <c r="H30" s="30"/>
      <c r="I30" s="30"/>
      <c r="J30" s="30"/>
      <c r="K30" s="30"/>
      <c r="L30" s="40"/>
      <c r="S30" s="30"/>
      <c r="T30" s="30"/>
      <c r="U30" s="30"/>
      <c r="V30" s="30"/>
      <c r="W30" s="30"/>
      <c r="X30" s="30"/>
      <c r="Y30" s="30"/>
      <c r="Z30" s="30"/>
      <c r="AA30" s="30"/>
      <c r="AB30" s="30"/>
      <c r="AC30" s="30"/>
      <c r="AD30" s="30"/>
      <c r="AE30" s="30"/>
    </row>
    <row r="31" spans="1:31" s="2" customFormat="1" ht="6.95" customHeight="1">
      <c r="A31" s="30"/>
      <c r="B31" s="31"/>
      <c r="C31" s="30"/>
      <c r="D31" s="64"/>
      <c r="E31" s="64"/>
      <c r="F31" s="64"/>
      <c r="G31" s="64"/>
      <c r="H31" s="64"/>
      <c r="I31" s="64"/>
      <c r="J31" s="64"/>
      <c r="K31" s="64"/>
      <c r="L31" s="40"/>
      <c r="S31" s="30"/>
      <c r="T31" s="30"/>
      <c r="U31" s="30"/>
      <c r="V31" s="30"/>
      <c r="W31" s="30"/>
      <c r="X31" s="30"/>
      <c r="Y31" s="30"/>
      <c r="Z31" s="30"/>
      <c r="AA31" s="30"/>
      <c r="AB31" s="30"/>
      <c r="AC31" s="30"/>
      <c r="AD31" s="30"/>
      <c r="AE31" s="30"/>
    </row>
    <row r="32" spans="1:31" s="2" customFormat="1" ht="25.35" customHeight="1">
      <c r="A32" s="30"/>
      <c r="B32" s="31"/>
      <c r="C32" s="30"/>
      <c r="D32" s="101" t="s">
        <v>32</v>
      </c>
      <c r="E32" s="30"/>
      <c r="F32" s="30"/>
      <c r="G32" s="30"/>
      <c r="H32" s="30"/>
      <c r="I32" s="30"/>
      <c r="J32" s="69">
        <f>ROUND(J131, 2)</f>
        <v>0</v>
      </c>
      <c r="K32" s="30"/>
      <c r="L32" s="40"/>
      <c r="S32" s="30"/>
      <c r="T32" s="30"/>
      <c r="U32" s="30"/>
      <c r="V32" s="30"/>
      <c r="W32" s="30"/>
      <c r="X32" s="30"/>
      <c r="Y32" s="30"/>
      <c r="Z32" s="30"/>
      <c r="AA32" s="30"/>
      <c r="AB32" s="30"/>
      <c r="AC32" s="30"/>
      <c r="AD32" s="30"/>
      <c r="AE32" s="30"/>
    </row>
    <row r="33" spans="1:31" s="2" customFormat="1" ht="6.95" customHeight="1">
      <c r="A33" s="30"/>
      <c r="B33" s="31"/>
      <c r="C33" s="30"/>
      <c r="D33" s="64"/>
      <c r="E33" s="64"/>
      <c r="F33" s="64"/>
      <c r="G33" s="64"/>
      <c r="H33" s="64"/>
      <c r="I33" s="64"/>
      <c r="J33" s="64"/>
      <c r="K33" s="64"/>
      <c r="L33" s="40"/>
      <c r="S33" s="30"/>
      <c r="T33" s="30"/>
      <c r="U33" s="30"/>
      <c r="V33" s="30"/>
      <c r="W33" s="30"/>
      <c r="X33" s="30"/>
      <c r="Y33" s="30"/>
      <c r="Z33" s="30"/>
      <c r="AA33" s="30"/>
      <c r="AB33" s="30"/>
      <c r="AC33" s="30"/>
      <c r="AD33" s="30"/>
      <c r="AE33" s="30"/>
    </row>
    <row r="34" spans="1:31" s="2" customFormat="1" ht="14.45" customHeight="1">
      <c r="A34" s="30"/>
      <c r="B34" s="31"/>
      <c r="C34" s="30"/>
      <c r="D34" s="30"/>
      <c r="E34" s="30"/>
      <c r="F34" s="34" t="s">
        <v>34</v>
      </c>
      <c r="G34" s="30"/>
      <c r="H34" s="30"/>
      <c r="I34" s="34" t="s">
        <v>33</v>
      </c>
      <c r="J34" s="34" t="s">
        <v>35</v>
      </c>
      <c r="K34" s="30"/>
      <c r="L34" s="40"/>
      <c r="S34" s="30"/>
      <c r="T34" s="30"/>
      <c r="U34" s="30"/>
      <c r="V34" s="30"/>
      <c r="W34" s="30"/>
      <c r="X34" s="30"/>
      <c r="Y34" s="30"/>
      <c r="Z34" s="30"/>
      <c r="AA34" s="30"/>
      <c r="AB34" s="30"/>
      <c r="AC34" s="30"/>
      <c r="AD34" s="30"/>
      <c r="AE34" s="30"/>
    </row>
    <row r="35" spans="1:31" s="2" customFormat="1" ht="14.45" customHeight="1">
      <c r="A35" s="30"/>
      <c r="B35" s="31"/>
      <c r="C35" s="30"/>
      <c r="D35" s="102" t="s">
        <v>36</v>
      </c>
      <c r="E35" s="27" t="s">
        <v>37</v>
      </c>
      <c r="F35" s="103">
        <f>ROUND((SUM(BE131:BE251)),  2)</f>
        <v>0</v>
      </c>
      <c r="G35" s="30"/>
      <c r="H35" s="30"/>
      <c r="I35" s="104">
        <v>0.21</v>
      </c>
      <c r="J35" s="103">
        <f>ROUND(((SUM(BE131:BE251))*I35),  2)</f>
        <v>0</v>
      </c>
      <c r="K35" s="30"/>
      <c r="L35" s="40"/>
      <c r="S35" s="30"/>
      <c r="T35" s="30"/>
      <c r="U35" s="30"/>
      <c r="V35" s="30"/>
      <c r="W35" s="30"/>
      <c r="X35" s="30"/>
      <c r="Y35" s="30"/>
      <c r="Z35" s="30"/>
      <c r="AA35" s="30"/>
      <c r="AB35" s="30"/>
      <c r="AC35" s="30"/>
      <c r="AD35" s="30"/>
      <c r="AE35" s="30"/>
    </row>
    <row r="36" spans="1:31" s="2" customFormat="1" ht="14.45" customHeight="1">
      <c r="A36" s="30"/>
      <c r="B36" s="31"/>
      <c r="C36" s="30"/>
      <c r="D36" s="30"/>
      <c r="E36" s="27" t="s">
        <v>38</v>
      </c>
      <c r="F36" s="103">
        <f>ROUND((SUM(BF131:BF251)),  2)</f>
        <v>0</v>
      </c>
      <c r="G36" s="30"/>
      <c r="H36" s="30"/>
      <c r="I36" s="104">
        <v>0.15</v>
      </c>
      <c r="J36" s="103">
        <f>ROUND(((SUM(BF131:BF251))*I36),  2)</f>
        <v>0</v>
      </c>
      <c r="K36" s="30"/>
      <c r="L36" s="40"/>
      <c r="S36" s="30"/>
      <c r="T36" s="30"/>
      <c r="U36" s="30"/>
      <c r="V36" s="30"/>
      <c r="W36" s="30"/>
      <c r="X36" s="30"/>
      <c r="Y36" s="30"/>
      <c r="Z36" s="30"/>
      <c r="AA36" s="30"/>
      <c r="AB36" s="30"/>
      <c r="AC36" s="30"/>
      <c r="AD36" s="30"/>
      <c r="AE36" s="30"/>
    </row>
    <row r="37" spans="1:31" s="2" customFormat="1" ht="14.45" hidden="1" customHeight="1">
      <c r="A37" s="30"/>
      <c r="B37" s="31"/>
      <c r="C37" s="30"/>
      <c r="D37" s="30"/>
      <c r="E37" s="27" t="s">
        <v>39</v>
      </c>
      <c r="F37" s="103">
        <f>ROUND((SUM(BG131:BG251)),  2)</f>
        <v>0</v>
      </c>
      <c r="G37" s="30"/>
      <c r="H37" s="30"/>
      <c r="I37" s="104">
        <v>0.21</v>
      </c>
      <c r="J37" s="103">
        <f>0</f>
        <v>0</v>
      </c>
      <c r="K37" s="30"/>
      <c r="L37" s="40"/>
      <c r="S37" s="30"/>
      <c r="T37" s="30"/>
      <c r="U37" s="30"/>
      <c r="V37" s="30"/>
      <c r="W37" s="30"/>
      <c r="X37" s="30"/>
      <c r="Y37" s="30"/>
      <c r="Z37" s="30"/>
      <c r="AA37" s="30"/>
      <c r="AB37" s="30"/>
      <c r="AC37" s="30"/>
      <c r="AD37" s="30"/>
      <c r="AE37" s="30"/>
    </row>
    <row r="38" spans="1:31" s="2" customFormat="1" ht="14.45" hidden="1" customHeight="1">
      <c r="A38" s="30"/>
      <c r="B38" s="31"/>
      <c r="C38" s="30"/>
      <c r="D38" s="30"/>
      <c r="E38" s="27" t="s">
        <v>40</v>
      </c>
      <c r="F38" s="103">
        <f>ROUND((SUM(BH131:BH251)),  2)</f>
        <v>0</v>
      </c>
      <c r="G38" s="30"/>
      <c r="H38" s="30"/>
      <c r="I38" s="104">
        <v>0.15</v>
      </c>
      <c r="J38" s="103">
        <f>0</f>
        <v>0</v>
      </c>
      <c r="K38" s="30"/>
      <c r="L38" s="40"/>
      <c r="S38" s="30"/>
      <c r="T38" s="30"/>
      <c r="U38" s="30"/>
      <c r="V38" s="30"/>
      <c r="W38" s="30"/>
      <c r="X38" s="30"/>
      <c r="Y38" s="30"/>
      <c r="Z38" s="30"/>
      <c r="AA38" s="30"/>
      <c r="AB38" s="30"/>
      <c r="AC38" s="30"/>
      <c r="AD38" s="30"/>
      <c r="AE38" s="30"/>
    </row>
    <row r="39" spans="1:31" s="2" customFormat="1" ht="14.45" hidden="1" customHeight="1">
      <c r="A39" s="30"/>
      <c r="B39" s="31"/>
      <c r="C39" s="30"/>
      <c r="D39" s="30"/>
      <c r="E39" s="27" t="s">
        <v>41</v>
      </c>
      <c r="F39" s="103">
        <f>ROUND((SUM(BI131:BI251)),  2)</f>
        <v>0</v>
      </c>
      <c r="G39" s="30"/>
      <c r="H39" s="30"/>
      <c r="I39" s="104">
        <v>0</v>
      </c>
      <c r="J39" s="103">
        <f>0</f>
        <v>0</v>
      </c>
      <c r="K39" s="30"/>
      <c r="L39" s="40"/>
      <c r="S39" s="30"/>
      <c r="T39" s="30"/>
      <c r="U39" s="30"/>
      <c r="V39" s="30"/>
      <c r="W39" s="30"/>
      <c r="X39" s="30"/>
      <c r="Y39" s="30"/>
      <c r="Z39" s="30"/>
      <c r="AA39" s="30"/>
      <c r="AB39" s="30"/>
      <c r="AC39" s="30"/>
      <c r="AD39" s="30"/>
      <c r="AE39" s="30"/>
    </row>
    <row r="40" spans="1:31" s="2" customFormat="1" ht="6.95" customHeight="1">
      <c r="A40" s="30"/>
      <c r="B40" s="31"/>
      <c r="C40" s="30"/>
      <c r="D40" s="30"/>
      <c r="E40" s="30"/>
      <c r="F40" s="30"/>
      <c r="G40" s="30"/>
      <c r="H40" s="30"/>
      <c r="I40" s="30"/>
      <c r="J40" s="30"/>
      <c r="K40" s="30"/>
      <c r="L40" s="40"/>
      <c r="S40" s="30"/>
      <c r="T40" s="30"/>
      <c r="U40" s="30"/>
      <c r="V40" s="30"/>
      <c r="W40" s="30"/>
      <c r="X40" s="30"/>
      <c r="Y40" s="30"/>
      <c r="Z40" s="30"/>
      <c r="AA40" s="30"/>
      <c r="AB40" s="30"/>
      <c r="AC40" s="30"/>
      <c r="AD40" s="30"/>
      <c r="AE40" s="30"/>
    </row>
    <row r="41" spans="1:31" s="2" customFormat="1" ht="25.35" customHeight="1">
      <c r="A41" s="30"/>
      <c r="B41" s="31"/>
      <c r="C41" s="105"/>
      <c r="D41" s="106" t="s">
        <v>42</v>
      </c>
      <c r="E41" s="58"/>
      <c r="F41" s="58"/>
      <c r="G41" s="107" t="s">
        <v>43</v>
      </c>
      <c r="H41" s="108" t="s">
        <v>44</v>
      </c>
      <c r="I41" s="58"/>
      <c r="J41" s="109">
        <f>SUM(J32:J39)</f>
        <v>0</v>
      </c>
      <c r="K41" s="110"/>
      <c r="L41" s="40"/>
      <c r="S41" s="30"/>
      <c r="T41" s="30"/>
      <c r="U41" s="30"/>
      <c r="V41" s="30"/>
      <c r="W41" s="30"/>
      <c r="X41" s="30"/>
      <c r="Y41" s="30"/>
      <c r="Z41" s="30"/>
      <c r="AA41" s="30"/>
      <c r="AB41" s="30"/>
      <c r="AC41" s="30"/>
      <c r="AD41" s="30"/>
      <c r="AE41" s="30"/>
    </row>
    <row r="42" spans="1:31" s="2" customFormat="1" ht="14.45" customHeight="1">
      <c r="A42" s="30"/>
      <c r="B42" s="31"/>
      <c r="C42" s="30"/>
      <c r="D42" s="30"/>
      <c r="E42" s="30"/>
      <c r="F42" s="30"/>
      <c r="G42" s="30"/>
      <c r="H42" s="30"/>
      <c r="I42" s="30"/>
      <c r="J42" s="30"/>
      <c r="K42" s="30"/>
      <c r="L42" s="40"/>
      <c r="S42" s="30"/>
      <c r="T42" s="30"/>
      <c r="U42" s="30"/>
      <c r="V42" s="30"/>
      <c r="W42" s="30"/>
      <c r="X42" s="30"/>
      <c r="Y42" s="30"/>
      <c r="Z42" s="30"/>
      <c r="AA42" s="30"/>
      <c r="AB42" s="30"/>
      <c r="AC42" s="30"/>
      <c r="AD42" s="30"/>
      <c r="AE42" s="30"/>
    </row>
    <row r="43" spans="1:31" s="1" customFormat="1" ht="14.45" customHeight="1">
      <c r="B43" s="21"/>
      <c r="L43" s="21"/>
    </row>
    <row r="44" spans="1:31" s="1" customFormat="1" ht="14.45" customHeight="1">
      <c r="B44" s="21"/>
      <c r="L44" s="21"/>
    </row>
    <row r="45" spans="1:31" s="1" customFormat="1" ht="14.45" customHeight="1">
      <c r="B45" s="21"/>
      <c r="L45" s="21"/>
    </row>
    <row r="46" spans="1:31" s="1" customFormat="1" ht="14.45" customHeight="1">
      <c r="B46" s="21"/>
      <c r="L46" s="21"/>
    </row>
    <row r="47" spans="1:31" s="1" customFormat="1" ht="14.45" customHeight="1">
      <c r="B47" s="21"/>
      <c r="L47" s="21"/>
    </row>
    <row r="48" spans="1:31" s="1" customFormat="1" ht="14.45" customHeight="1">
      <c r="B48" s="21"/>
      <c r="L48" s="21"/>
    </row>
    <row r="49" spans="1:31" s="1" customFormat="1" ht="14.45" customHeight="1">
      <c r="B49" s="21"/>
      <c r="L49" s="21"/>
    </row>
    <row r="50" spans="1:31" s="2" customFormat="1" ht="14.45" customHeight="1">
      <c r="B50" s="40"/>
      <c r="D50" s="41" t="s">
        <v>45</v>
      </c>
      <c r="E50" s="42"/>
      <c r="F50" s="42"/>
      <c r="G50" s="41" t="s">
        <v>46</v>
      </c>
      <c r="H50" s="42"/>
      <c r="I50" s="42"/>
      <c r="J50" s="42"/>
      <c r="K50" s="42"/>
      <c r="L50" s="40"/>
    </row>
    <row r="51" spans="1:31">
      <c r="B51" s="21"/>
      <c r="L51" s="21"/>
    </row>
    <row r="52" spans="1:31">
      <c r="B52" s="21"/>
      <c r="L52" s="21"/>
    </row>
    <row r="53" spans="1:31">
      <c r="B53" s="21"/>
      <c r="L53" s="21"/>
    </row>
    <row r="54" spans="1:31">
      <c r="B54" s="21"/>
      <c r="L54" s="21"/>
    </row>
    <row r="55" spans="1:31">
      <c r="B55" s="21"/>
      <c r="L55" s="21"/>
    </row>
    <row r="56" spans="1:31">
      <c r="B56" s="21"/>
      <c r="L56" s="21"/>
    </row>
    <row r="57" spans="1:31">
      <c r="B57" s="21"/>
      <c r="L57" s="21"/>
    </row>
    <row r="58" spans="1:31">
      <c r="B58" s="21"/>
      <c r="L58" s="21"/>
    </row>
    <row r="59" spans="1:31">
      <c r="B59" s="21"/>
      <c r="L59" s="21"/>
    </row>
    <row r="60" spans="1:31">
      <c r="B60" s="21"/>
      <c r="L60" s="21"/>
    </row>
    <row r="61" spans="1:31" s="2" customFormat="1" ht="12.75">
      <c r="A61" s="30"/>
      <c r="B61" s="31"/>
      <c r="C61" s="30"/>
      <c r="D61" s="43" t="s">
        <v>47</v>
      </c>
      <c r="E61" s="33"/>
      <c r="F61" s="111" t="s">
        <v>48</v>
      </c>
      <c r="G61" s="43" t="s">
        <v>47</v>
      </c>
      <c r="H61" s="33"/>
      <c r="I61" s="33"/>
      <c r="J61" s="112" t="s">
        <v>48</v>
      </c>
      <c r="K61" s="33"/>
      <c r="L61" s="40"/>
      <c r="S61" s="30"/>
      <c r="T61" s="30"/>
      <c r="U61" s="30"/>
      <c r="V61" s="30"/>
      <c r="W61" s="30"/>
      <c r="X61" s="30"/>
      <c r="Y61" s="30"/>
      <c r="Z61" s="30"/>
      <c r="AA61" s="30"/>
      <c r="AB61" s="30"/>
      <c r="AC61" s="30"/>
      <c r="AD61" s="30"/>
      <c r="AE61" s="30"/>
    </row>
    <row r="62" spans="1:31">
      <c r="B62" s="21"/>
      <c r="L62" s="21"/>
    </row>
    <row r="63" spans="1:31">
      <c r="B63" s="21"/>
      <c r="L63" s="21"/>
    </row>
    <row r="64" spans="1:31">
      <c r="B64" s="21"/>
      <c r="L64" s="21"/>
    </row>
    <row r="65" spans="1:31" s="2" customFormat="1" ht="12.75">
      <c r="A65" s="30"/>
      <c r="B65" s="31"/>
      <c r="C65" s="30"/>
      <c r="D65" s="41" t="s">
        <v>49</v>
      </c>
      <c r="E65" s="44"/>
      <c r="F65" s="44"/>
      <c r="G65" s="41" t="s">
        <v>50</v>
      </c>
      <c r="H65" s="44"/>
      <c r="I65" s="44"/>
      <c r="J65" s="44"/>
      <c r="K65" s="44"/>
      <c r="L65" s="40"/>
      <c r="S65" s="30"/>
      <c r="T65" s="30"/>
      <c r="U65" s="30"/>
      <c r="V65" s="30"/>
      <c r="W65" s="30"/>
      <c r="X65" s="30"/>
      <c r="Y65" s="30"/>
      <c r="Z65" s="30"/>
      <c r="AA65" s="30"/>
      <c r="AB65" s="30"/>
      <c r="AC65" s="30"/>
      <c r="AD65" s="30"/>
      <c r="AE65" s="30"/>
    </row>
    <row r="66" spans="1:31">
      <c r="B66" s="21"/>
      <c r="L66" s="21"/>
    </row>
    <row r="67" spans="1:31">
      <c r="B67" s="21"/>
      <c r="L67" s="21"/>
    </row>
    <row r="68" spans="1:31">
      <c r="B68" s="21"/>
      <c r="L68" s="21"/>
    </row>
    <row r="69" spans="1:31">
      <c r="B69" s="21"/>
      <c r="L69" s="21"/>
    </row>
    <row r="70" spans="1:31">
      <c r="B70" s="21"/>
      <c r="L70" s="21"/>
    </row>
    <row r="71" spans="1:31">
      <c r="B71" s="21"/>
      <c r="L71" s="21"/>
    </row>
    <row r="72" spans="1:31">
      <c r="B72" s="21"/>
      <c r="L72" s="21"/>
    </row>
    <row r="73" spans="1:31">
      <c r="B73" s="21"/>
      <c r="L73" s="21"/>
    </row>
    <row r="74" spans="1:31">
      <c r="B74" s="21"/>
      <c r="L74" s="21"/>
    </row>
    <row r="75" spans="1:31">
      <c r="B75" s="21"/>
      <c r="L75" s="21"/>
    </row>
    <row r="76" spans="1:31" s="2" customFormat="1" ht="12.75">
      <c r="A76" s="30"/>
      <c r="B76" s="31"/>
      <c r="C76" s="30"/>
      <c r="D76" s="43" t="s">
        <v>47</v>
      </c>
      <c r="E76" s="33"/>
      <c r="F76" s="111" t="s">
        <v>48</v>
      </c>
      <c r="G76" s="43" t="s">
        <v>47</v>
      </c>
      <c r="H76" s="33"/>
      <c r="I76" s="33"/>
      <c r="J76" s="112" t="s">
        <v>48</v>
      </c>
      <c r="K76" s="33"/>
      <c r="L76" s="40"/>
      <c r="S76" s="30"/>
      <c r="T76" s="30"/>
      <c r="U76" s="30"/>
      <c r="V76" s="30"/>
      <c r="W76" s="30"/>
      <c r="X76" s="30"/>
      <c r="Y76" s="30"/>
      <c r="Z76" s="30"/>
      <c r="AA76" s="30"/>
      <c r="AB76" s="30"/>
      <c r="AC76" s="30"/>
      <c r="AD76" s="30"/>
      <c r="AE76" s="30"/>
    </row>
    <row r="77" spans="1:31" s="2" customFormat="1" ht="14.45" customHeight="1">
      <c r="A77" s="30"/>
      <c r="B77" s="45"/>
      <c r="C77" s="46"/>
      <c r="D77" s="46"/>
      <c r="E77" s="46"/>
      <c r="F77" s="46"/>
      <c r="G77" s="46"/>
      <c r="H77" s="46"/>
      <c r="I77" s="46"/>
      <c r="J77" s="46"/>
      <c r="K77" s="46"/>
      <c r="L77" s="40"/>
      <c r="S77" s="30"/>
      <c r="T77" s="30"/>
      <c r="U77" s="30"/>
      <c r="V77" s="30"/>
      <c r="W77" s="30"/>
      <c r="X77" s="30"/>
      <c r="Y77" s="30"/>
      <c r="Z77" s="30"/>
      <c r="AA77" s="30"/>
      <c r="AB77" s="30"/>
      <c r="AC77" s="30"/>
      <c r="AD77" s="30"/>
      <c r="AE77" s="30"/>
    </row>
    <row r="81" spans="1:31" s="2" customFormat="1" ht="6.95" customHeight="1">
      <c r="A81" s="30"/>
      <c r="B81" s="47"/>
      <c r="C81" s="48"/>
      <c r="D81" s="48"/>
      <c r="E81" s="48"/>
      <c r="F81" s="48"/>
      <c r="G81" s="48"/>
      <c r="H81" s="48"/>
      <c r="I81" s="48"/>
      <c r="J81" s="48"/>
      <c r="K81" s="48"/>
      <c r="L81" s="40"/>
      <c r="S81" s="30"/>
      <c r="T81" s="30"/>
      <c r="U81" s="30"/>
      <c r="V81" s="30"/>
      <c r="W81" s="30"/>
      <c r="X81" s="30"/>
      <c r="Y81" s="30"/>
      <c r="Z81" s="30"/>
      <c r="AA81" s="30"/>
      <c r="AB81" s="30"/>
      <c r="AC81" s="30"/>
      <c r="AD81" s="30"/>
      <c r="AE81" s="30"/>
    </row>
    <row r="82" spans="1:31" s="2" customFormat="1" ht="24.95" customHeight="1">
      <c r="A82" s="30"/>
      <c r="B82" s="31"/>
      <c r="C82" s="22" t="s">
        <v>110</v>
      </c>
      <c r="D82" s="30"/>
      <c r="E82" s="30"/>
      <c r="F82" s="30"/>
      <c r="G82" s="30"/>
      <c r="H82" s="30"/>
      <c r="I82" s="30"/>
      <c r="J82" s="30"/>
      <c r="K82" s="30"/>
      <c r="L82" s="40"/>
      <c r="S82" s="30"/>
      <c r="T82" s="30"/>
      <c r="U82" s="30"/>
      <c r="V82" s="30"/>
      <c r="W82" s="30"/>
      <c r="X82" s="30"/>
      <c r="Y82" s="30"/>
      <c r="Z82" s="30"/>
      <c r="AA82" s="30"/>
      <c r="AB82" s="30"/>
      <c r="AC82" s="30"/>
      <c r="AD82" s="30"/>
      <c r="AE82" s="30"/>
    </row>
    <row r="83" spans="1:31" s="2" customFormat="1" ht="6.95" customHeight="1">
      <c r="A83" s="30"/>
      <c r="B83" s="31"/>
      <c r="C83" s="30"/>
      <c r="D83" s="30"/>
      <c r="E83" s="30"/>
      <c r="F83" s="30"/>
      <c r="G83" s="30"/>
      <c r="H83" s="30"/>
      <c r="I83" s="30"/>
      <c r="J83" s="30"/>
      <c r="K83" s="30"/>
      <c r="L83" s="40"/>
      <c r="S83" s="30"/>
      <c r="T83" s="30"/>
      <c r="U83" s="30"/>
      <c r="V83" s="30"/>
      <c r="W83" s="30"/>
      <c r="X83" s="30"/>
      <c r="Y83" s="30"/>
      <c r="Z83" s="30"/>
      <c r="AA83" s="30"/>
      <c r="AB83" s="30"/>
      <c r="AC83" s="30"/>
      <c r="AD83" s="30"/>
      <c r="AE83" s="30"/>
    </row>
    <row r="84" spans="1:31" s="2" customFormat="1" ht="12" customHeight="1">
      <c r="A84" s="30"/>
      <c r="B84" s="31"/>
      <c r="C84" s="27" t="s">
        <v>14</v>
      </c>
      <c r="D84" s="30"/>
      <c r="E84" s="30"/>
      <c r="F84" s="30"/>
      <c r="G84" s="30"/>
      <c r="H84" s="30"/>
      <c r="I84" s="30"/>
      <c r="J84" s="30"/>
      <c r="K84" s="30"/>
      <c r="L84" s="40"/>
      <c r="S84" s="30"/>
      <c r="T84" s="30"/>
      <c r="U84" s="30"/>
      <c r="V84" s="30"/>
      <c r="W84" s="30"/>
      <c r="X84" s="30"/>
      <c r="Y84" s="30"/>
      <c r="Z84" s="30"/>
      <c r="AA84" s="30"/>
      <c r="AB84" s="30"/>
      <c r="AC84" s="30"/>
      <c r="AD84" s="30"/>
      <c r="AE84" s="30"/>
    </row>
    <row r="85" spans="1:31" s="2" customFormat="1" ht="16.5" customHeight="1">
      <c r="A85" s="30"/>
      <c r="B85" s="31"/>
      <c r="C85" s="30"/>
      <c r="D85" s="30"/>
      <c r="E85" s="425" t="str">
        <f>E7</f>
        <v>Modernizace ČOV Dvůr Králové nad Labem - II. etapa</v>
      </c>
      <c r="F85" s="426"/>
      <c r="G85" s="426"/>
      <c r="H85" s="426"/>
      <c r="I85" s="30"/>
      <c r="J85" s="30"/>
      <c r="K85" s="30"/>
      <c r="L85" s="40"/>
      <c r="S85" s="30"/>
      <c r="T85" s="30"/>
      <c r="U85" s="30"/>
      <c r="V85" s="30"/>
      <c r="W85" s="30"/>
      <c r="X85" s="30"/>
      <c r="Y85" s="30"/>
      <c r="Z85" s="30"/>
      <c r="AA85" s="30"/>
      <c r="AB85" s="30"/>
      <c r="AC85" s="30"/>
      <c r="AD85" s="30"/>
      <c r="AE85" s="30"/>
    </row>
    <row r="86" spans="1:31" s="1" customFormat="1" ht="12" customHeight="1">
      <c r="B86" s="21"/>
      <c r="C86" s="27" t="s">
        <v>108</v>
      </c>
      <c r="L86" s="21"/>
    </row>
    <row r="87" spans="1:31" s="2" customFormat="1" ht="16.5" customHeight="1">
      <c r="A87" s="30"/>
      <c r="B87" s="31"/>
      <c r="C87" s="30"/>
      <c r="D87" s="30"/>
      <c r="E87" s="425" t="s">
        <v>185</v>
      </c>
      <c r="F87" s="424"/>
      <c r="G87" s="424"/>
      <c r="H87" s="424"/>
      <c r="I87" s="30"/>
      <c r="J87" s="30"/>
      <c r="K87" s="30"/>
      <c r="L87" s="40"/>
      <c r="S87" s="30"/>
      <c r="T87" s="30"/>
      <c r="U87" s="30"/>
      <c r="V87" s="30"/>
      <c r="W87" s="30"/>
      <c r="X87" s="30"/>
      <c r="Y87" s="30"/>
      <c r="Z87" s="30"/>
      <c r="AA87" s="30"/>
      <c r="AB87" s="30"/>
      <c r="AC87" s="30"/>
      <c r="AD87" s="30"/>
      <c r="AE87" s="30"/>
    </row>
    <row r="88" spans="1:31" s="2" customFormat="1" ht="12" customHeight="1">
      <c r="A88" s="30"/>
      <c r="B88" s="31"/>
      <c r="C88" s="27" t="s">
        <v>186</v>
      </c>
      <c r="D88" s="30"/>
      <c r="E88" s="30"/>
      <c r="F88" s="30"/>
      <c r="G88" s="30"/>
      <c r="H88" s="30"/>
      <c r="I88" s="30"/>
      <c r="J88" s="30"/>
      <c r="K88" s="30"/>
      <c r="L88" s="40"/>
      <c r="S88" s="30"/>
      <c r="T88" s="30"/>
      <c r="U88" s="30"/>
      <c r="V88" s="30"/>
      <c r="W88" s="30"/>
      <c r="X88" s="30"/>
      <c r="Y88" s="30"/>
      <c r="Z88" s="30"/>
      <c r="AA88" s="30"/>
      <c r="AB88" s="30"/>
      <c r="AC88" s="30"/>
      <c r="AD88" s="30"/>
      <c r="AE88" s="30"/>
    </row>
    <row r="89" spans="1:31" s="2" customFormat="1" ht="16.5" customHeight="1">
      <c r="A89" s="30"/>
      <c r="B89" s="31"/>
      <c r="C89" s="30"/>
      <c r="D89" s="30"/>
      <c r="E89" s="386" t="str">
        <f>E11</f>
        <v>SO_02.2 - Rozdělovací objekt</v>
      </c>
      <c r="F89" s="424"/>
      <c r="G89" s="424"/>
      <c r="H89" s="424"/>
      <c r="I89" s="30"/>
      <c r="J89" s="30"/>
      <c r="K89" s="30"/>
      <c r="L89" s="40"/>
      <c r="S89" s="30"/>
      <c r="T89" s="30"/>
      <c r="U89" s="30"/>
      <c r="V89" s="30"/>
      <c r="W89" s="30"/>
      <c r="X89" s="30"/>
      <c r="Y89" s="30"/>
      <c r="Z89" s="30"/>
      <c r="AA89" s="30"/>
      <c r="AB89" s="30"/>
      <c r="AC89" s="30"/>
      <c r="AD89" s="30"/>
      <c r="AE89" s="30"/>
    </row>
    <row r="90" spans="1:31" s="2" customFormat="1" ht="6.95" customHeight="1">
      <c r="A90" s="30"/>
      <c r="B90" s="31"/>
      <c r="C90" s="30"/>
      <c r="D90" s="30"/>
      <c r="E90" s="30"/>
      <c r="F90" s="30"/>
      <c r="G90" s="30"/>
      <c r="H90" s="30"/>
      <c r="I90" s="30"/>
      <c r="J90" s="30"/>
      <c r="K90" s="30"/>
      <c r="L90" s="40"/>
      <c r="S90" s="30"/>
      <c r="T90" s="30"/>
      <c r="U90" s="30"/>
      <c r="V90" s="30"/>
      <c r="W90" s="30"/>
      <c r="X90" s="30"/>
      <c r="Y90" s="30"/>
      <c r="Z90" s="30"/>
      <c r="AA90" s="30"/>
      <c r="AB90" s="30"/>
      <c r="AC90" s="30"/>
      <c r="AD90" s="30"/>
      <c r="AE90" s="30"/>
    </row>
    <row r="91" spans="1:31" s="2" customFormat="1" ht="12" customHeight="1">
      <c r="A91" s="30"/>
      <c r="B91" s="31"/>
      <c r="C91" s="27" t="s">
        <v>18</v>
      </c>
      <c r="D91" s="30"/>
      <c r="E91" s="30"/>
      <c r="F91" s="25" t="str">
        <f>F14</f>
        <v xml:space="preserve"> </v>
      </c>
      <c r="G91" s="30"/>
      <c r="H91" s="30"/>
      <c r="I91" s="27" t="s">
        <v>20</v>
      </c>
      <c r="J91" s="53" t="str">
        <f>IF(J14="","",J14)</f>
        <v>7. 7. 2022</v>
      </c>
      <c r="K91" s="30"/>
      <c r="L91" s="40"/>
      <c r="S91" s="30"/>
      <c r="T91" s="30"/>
      <c r="U91" s="30"/>
      <c r="V91" s="30"/>
      <c r="W91" s="30"/>
      <c r="X91" s="30"/>
      <c r="Y91" s="30"/>
      <c r="Z91" s="30"/>
      <c r="AA91" s="30"/>
      <c r="AB91" s="30"/>
      <c r="AC91" s="30"/>
      <c r="AD91" s="30"/>
      <c r="AE91" s="30"/>
    </row>
    <row r="92" spans="1:31" s="2" customFormat="1" ht="6.95" customHeight="1">
      <c r="A92" s="30"/>
      <c r="B92" s="31"/>
      <c r="C92" s="30"/>
      <c r="D92" s="30"/>
      <c r="E92" s="30"/>
      <c r="F92" s="30"/>
      <c r="G92" s="30"/>
      <c r="H92" s="30"/>
      <c r="I92" s="30"/>
      <c r="J92" s="30"/>
      <c r="K92" s="30"/>
      <c r="L92" s="40"/>
      <c r="S92" s="30"/>
      <c r="T92" s="30"/>
      <c r="U92" s="30"/>
      <c r="V92" s="30"/>
      <c r="W92" s="30"/>
      <c r="X92" s="30"/>
      <c r="Y92" s="30"/>
      <c r="Z92" s="30"/>
      <c r="AA92" s="30"/>
      <c r="AB92" s="30"/>
      <c r="AC92" s="30"/>
      <c r="AD92" s="30"/>
      <c r="AE92" s="30"/>
    </row>
    <row r="93" spans="1:31" s="2" customFormat="1" ht="15.2" customHeight="1">
      <c r="A93" s="30"/>
      <c r="B93" s="31"/>
      <c r="C93" s="27" t="s">
        <v>22</v>
      </c>
      <c r="D93" s="30"/>
      <c r="E93" s="30"/>
      <c r="F93" s="25" t="str">
        <f>E17</f>
        <v xml:space="preserve"> </v>
      </c>
      <c r="G93" s="30"/>
      <c r="H93" s="30"/>
      <c r="I93" s="27" t="s">
        <v>27</v>
      </c>
      <c r="J93" s="28" t="str">
        <f>E23</f>
        <v xml:space="preserve"> </v>
      </c>
      <c r="K93" s="30"/>
      <c r="L93" s="40"/>
      <c r="S93" s="30"/>
      <c r="T93" s="30"/>
      <c r="U93" s="30"/>
      <c r="V93" s="30"/>
      <c r="W93" s="30"/>
      <c r="X93" s="30"/>
      <c r="Y93" s="30"/>
      <c r="Z93" s="30"/>
      <c r="AA93" s="30"/>
      <c r="AB93" s="30"/>
      <c r="AC93" s="30"/>
      <c r="AD93" s="30"/>
      <c r="AE93" s="30"/>
    </row>
    <row r="94" spans="1:31" s="2" customFormat="1" ht="25.7" customHeight="1">
      <c r="A94" s="30"/>
      <c r="B94" s="31"/>
      <c r="C94" s="27" t="s">
        <v>26</v>
      </c>
      <c r="D94" s="30"/>
      <c r="E94" s="30"/>
      <c r="F94" s="25" t="str">
        <f>IF(E20="","",E20)</f>
        <v xml:space="preserve"> </v>
      </c>
      <c r="G94" s="30"/>
      <c r="H94" s="30"/>
      <c r="I94" s="27" t="s">
        <v>29</v>
      </c>
      <c r="J94" s="28" t="str">
        <f>E26</f>
        <v>VIS s.r.o. Hradec Králové, Dita Paštová</v>
      </c>
      <c r="K94" s="30"/>
      <c r="L94" s="40"/>
      <c r="S94" s="30"/>
      <c r="T94" s="30"/>
      <c r="U94" s="30"/>
      <c r="V94" s="30"/>
      <c r="W94" s="30"/>
      <c r="X94" s="30"/>
      <c r="Y94" s="30"/>
      <c r="Z94" s="30"/>
      <c r="AA94" s="30"/>
      <c r="AB94" s="30"/>
      <c r="AC94" s="30"/>
      <c r="AD94" s="30"/>
      <c r="AE94" s="30"/>
    </row>
    <row r="95" spans="1:31" s="2" customFormat="1" ht="10.35" customHeight="1">
      <c r="A95" s="30"/>
      <c r="B95" s="31"/>
      <c r="C95" s="30"/>
      <c r="D95" s="30"/>
      <c r="E95" s="30"/>
      <c r="F95" s="30"/>
      <c r="G95" s="30"/>
      <c r="H95" s="30"/>
      <c r="I95" s="30"/>
      <c r="J95" s="30"/>
      <c r="K95" s="30"/>
      <c r="L95" s="40"/>
      <c r="S95" s="30"/>
      <c r="T95" s="30"/>
      <c r="U95" s="30"/>
      <c r="V95" s="30"/>
      <c r="W95" s="30"/>
      <c r="X95" s="30"/>
      <c r="Y95" s="30"/>
      <c r="Z95" s="30"/>
      <c r="AA95" s="30"/>
      <c r="AB95" s="30"/>
      <c r="AC95" s="30"/>
      <c r="AD95" s="30"/>
      <c r="AE95" s="30"/>
    </row>
    <row r="96" spans="1:31" s="2" customFormat="1" ht="29.25" customHeight="1">
      <c r="A96" s="30"/>
      <c r="B96" s="31"/>
      <c r="C96" s="113" t="s">
        <v>111</v>
      </c>
      <c r="D96" s="105"/>
      <c r="E96" s="105"/>
      <c r="F96" s="105"/>
      <c r="G96" s="105"/>
      <c r="H96" s="105"/>
      <c r="I96" s="105"/>
      <c r="J96" s="114" t="s">
        <v>112</v>
      </c>
      <c r="K96" s="105"/>
      <c r="L96" s="40"/>
      <c r="S96" s="30"/>
      <c r="T96" s="30"/>
      <c r="U96" s="30"/>
      <c r="V96" s="30"/>
      <c r="W96" s="30"/>
      <c r="X96" s="30"/>
      <c r="Y96" s="30"/>
      <c r="Z96" s="30"/>
      <c r="AA96" s="30"/>
      <c r="AB96" s="30"/>
      <c r="AC96" s="30"/>
      <c r="AD96" s="30"/>
      <c r="AE96" s="30"/>
    </row>
    <row r="97" spans="1:47" s="2" customFormat="1" ht="10.35" customHeight="1">
      <c r="A97" s="30"/>
      <c r="B97" s="31"/>
      <c r="C97" s="30"/>
      <c r="D97" s="30"/>
      <c r="E97" s="30"/>
      <c r="F97" s="30"/>
      <c r="G97" s="30"/>
      <c r="H97" s="30"/>
      <c r="I97" s="30"/>
      <c r="J97" s="30"/>
      <c r="K97" s="30"/>
      <c r="L97" s="40"/>
      <c r="S97" s="30"/>
      <c r="T97" s="30"/>
      <c r="U97" s="30"/>
      <c r="V97" s="30"/>
      <c r="W97" s="30"/>
      <c r="X97" s="30"/>
      <c r="Y97" s="30"/>
      <c r="Z97" s="30"/>
      <c r="AA97" s="30"/>
      <c r="AB97" s="30"/>
      <c r="AC97" s="30"/>
      <c r="AD97" s="30"/>
      <c r="AE97" s="30"/>
    </row>
    <row r="98" spans="1:47" s="2" customFormat="1" ht="22.9" customHeight="1">
      <c r="A98" s="30"/>
      <c r="B98" s="31"/>
      <c r="C98" s="115" t="s">
        <v>113</v>
      </c>
      <c r="D98" s="30"/>
      <c r="E98" s="30"/>
      <c r="F98" s="30"/>
      <c r="G98" s="30"/>
      <c r="H98" s="30"/>
      <c r="I98" s="30"/>
      <c r="J98" s="69">
        <f>J131</f>
        <v>0</v>
      </c>
      <c r="K98" s="30"/>
      <c r="L98" s="40"/>
      <c r="S98" s="30"/>
      <c r="T98" s="30"/>
      <c r="U98" s="30"/>
      <c r="V98" s="30"/>
      <c r="W98" s="30"/>
      <c r="X98" s="30"/>
      <c r="Y98" s="30"/>
      <c r="Z98" s="30"/>
      <c r="AA98" s="30"/>
      <c r="AB98" s="30"/>
      <c r="AC98" s="30"/>
      <c r="AD98" s="30"/>
      <c r="AE98" s="30"/>
      <c r="AU98" s="18" t="s">
        <v>114</v>
      </c>
    </row>
    <row r="99" spans="1:47" s="9" customFormat="1" ht="24.95" customHeight="1">
      <c r="B99" s="116"/>
      <c r="D99" s="117" t="s">
        <v>115</v>
      </c>
      <c r="E99" s="118"/>
      <c r="F99" s="118"/>
      <c r="G99" s="118"/>
      <c r="H99" s="118"/>
      <c r="I99" s="118"/>
      <c r="J99" s="119">
        <f>J132</f>
        <v>0</v>
      </c>
      <c r="L99" s="116"/>
    </row>
    <row r="100" spans="1:47" s="10" customFormat="1" ht="19.899999999999999" customHeight="1">
      <c r="B100" s="120"/>
      <c r="D100" s="121" t="s">
        <v>188</v>
      </c>
      <c r="E100" s="122"/>
      <c r="F100" s="122"/>
      <c r="G100" s="122"/>
      <c r="H100" s="122"/>
      <c r="I100" s="122"/>
      <c r="J100" s="123">
        <f>J133</f>
        <v>0</v>
      </c>
      <c r="L100" s="120"/>
    </row>
    <row r="101" spans="1:47" s="10" customFormat="1" ht="19.899999999999999" customHeight="1">
      <c r="B101" s="120"/>
      <c r="D101" s="121" t="s">
        <v>116</v>
      </c>
      <c r="E101" s="122"/>
      <c r="F101" s="122"/>
      <c r="G101" s="122"/>
      <c r="H101" s="122"/>
      <c r="I101" s="122"/>
      <c r="J101" s="123">
        <f>J154</f>
        <v>0</v>
      </c>
      <c r="L101" s="120"/>
    </row>
    <row r="102" spans="1:47" s="10" customFormat="1" ht="19.899999999999999" customHeight="1">
      <c r="B102" s="120"/>
      <c r="D102" s="121" t="s">
        <v>189</v>
      </c>
      <c r="E102" s="122"/>
      <c r="F102" s="122"/>
      <c r="G102" s="122"/>
      <c r="H102" s="122"/>
      <c r="I102" s="122"/>
      <c r="J102" s="123">
        <f>J178</f>
        <v>0</v>
      </c>
      <c r="L102" s="120"/>
    </row>
    <row r="103" spans="1:47" s="10" customFormat="1" ht="19.899999999999999" customHeight="1">
      <c r="B103" s="120"/>
      <c r="D103" s="121" t="s">
        <v>190</v>
      </c>
      <c r="E103" s="122"/>
      <c r="F103" s="122"/>
      <c r="G103" s="122"/>
      <c r="H103" s="122"/>
      <c r="I103" s="122"/>
      <c r="J103" s="123">
        <f>J199</f>
        <v>0</v>
      </c>
      <c r="L103" s="120"/>
    </row>
    <row r="104" spans="1:47" s="10" customFormat="1" ht="19.899999999999999" customHeight="1">
      <c r="B104" s="120"/>
      <c r="D104" s="121" t="s">
        <v>117</v>
      </c>
      <c r="E104" s="122"/>
      <c r="F104" s="122"/>
      <c r="G104" s="122"/>
      <c r="H104" s="122"/>
      <c r="I104" s="122"/>
      <c r="J104" s="123">
        <f>J206</f>
        <v>0</v>
      </c>
      <c r="L104" s="120"/>
    </row>
    <row r="105" spans="1:47" s="10" customFormat="1" ht="19.899999999999999" customHeight="1">
      <c r="B105" s="120"/>
      <c r="D105" s="121" t="s">
        <v>191</v>
      </c>
      <c r="E105" s="122"/>
      <c r="F105" s="122"/>
      <c r="G105" s="122"/>
      <c r="H105" s="122"/>
      <c r="I105" s="122"/>
      <c r="J105" s="123">
        <f>J230</f>
        <v>0</v>
      </c>
      <c r="L105" s="120"/>
    </row>
    <row r="106" spans="1:47" s="10" customFormat="1" ht="19.899999999999999" customHeight="1">
      <c r="B106" s="120"/>
      <c r="D106" s="121" t="s">
        <v>119</v>
      </c>
      <c r="E106" s="122"/>
      <c r="F106" s="122"/>
      <c r="G106" s="122"/>
      <c r="H106" s="122"/>
      <c r="I106" s="122"/>
      <c r="J106" s="123">
        <f>J235</f>
        <v>0</v>
      </c>
      <c r="L106" s="120"/>
    </row>
    <row r="107" spans="1:47" s="9" customFormat="1" ht="24.95" customHeight="1">
      <c r="B107" s="116"/>
      <c r="D107" s="117" t="s">
        <v>192</v>
      </c>
      <c r="E107" s="118"/>
      <c r="F107" s="118"/>
      <c r="G107" s="118"/>
      <c r="H107" s="118"/>
      <c r="I107" s="118"/>
      <c r="J107" s="119">
        <f>J237</f>
        <v>0</v>
      </c>
      <c r="L107" s="116"/>
    </row>
    <row r="108" spans="1:47" s="10" customFormat="1" ht="19.899999999999999" customHeight="1">
      <c r="B108" s="120"/>
      <c r="D108" s="121" t="s">
        <v>193</v>
      </c>
      <c r="E108" s="122"/>
      <c r="F108" s="122"/>
      <c r="G108" s="122"/>
      <c r="H108" s="122"/>
      <c r="I108" s="122"/>
      <c r="J108" s="123">
        <f>J238</f>
        <v>0</v>
      </c>
      <c r="L108" s="120"/>
    </row>
    <row r="109" spans="1:47" s="10" customFormat="1" ht="19.899999999999999" customHeight="1">
      <c r="B109" s="120"/>
      <c r="D109" s="121" t="s">
        <v>194</v>
      </c>
      <c r="E109" s="122"/>
      <c r="F109" s="122"/>
      <c r="G109" s="122"/>
      <c r="H109" s="122"/>
      <c r="I109" s="122"/>
      <c r="J109" s="123">
        <f>J245</f>
        <v>0</v>
      </c>
      <c r="L109" s="120"/>
    </row>
    <row r="110" spans="1:47" s="2" customFormat="1" ht="21.75" customHeight="1">
      <c r="A110" s="30"/>
      <c r="B110" s="31"/>
      <c r="C110" s="30"/>
      <c r="D110" s="30"/>
      <c r="E110" s="30"/>
      <c r="F110" s="30"/>
      <c r="G110" s="30"/>
      <c r="H110" s="30"/>
      <c r="I110" s="30"/>
      <c r="J110" s="30"/>
      <c r="K110" s="30"/>
      <c r="L110" s="40"/>
      <c r="S110" s="30"/>
      <c r="T110" s="30"/>
      <c r="U110" s="30"/>
      <c r="V110" s="30"/>
      <c r="W110" s="30"/>
      <c r="X110" s="30"/>
      <c r="Y110" s="30"/>
      <c r="Z110" s="30"/>
      <c r="AA110" s="30"/>
      <c r="AB110" s="30"/>
      <c r="AC110" s="30"/>
      <c r="AD110" s="30"/>
      <c r="AE110" s="30"/>
    </row>
    <row r="111" spans="1:47" s="2" customFormat="1" ht="6.95" customHeight="1">
      <c r="A111" s="30"/>
      <c r="B111" s="45"/>
      <c r="C111" s="46"/>
      <c r="D111" s="46"/>
      <c r="E111" s="46"/>
      <c r="F111" s="46"/>
      <c r="G111" s="46"/>
      <c r="H111" s="46"/>
      <c r="I111" s="46"/>
      <c r="J111" s="46"/>
      <c r="K111" s="46"/>
      <c r="L111" s="40"/>
      <c r="S111" s="30"/>
      <c r="T111" s="30"/>
      <c r="U111" s="30"/>
      <c r="V111" s="30"/>
      <c r="W111" s="30"/>
      <c r="X111" s="30"/>
      <c r="Y111" s="30"/>
      <c r="Z111" s="30"/>
      <c r="AA111" s="30"/>
      <c r="AB111" s="30"/>
      <c r="AC111" s="30"/>
      <c r="AD111" s="30"/>
      <c r="AE111" s="30"/>
    </row>
    <row r="115" spans="1:31" s="2" customFormat="1" ht="6.95" customHeight="1">
      <c r="A115" s="30"/>
      <c r="B115" s="47"/>
      <c r="C115" s="48"/>
      <c r="D115" s="48"/>
      <c r="E115" s="48"/>
      <c r="F115" s="48"/>
      <c r="G115" s="48"/>
      <c r="H115" s="48"/>
      <c r="I115" s="48"/>
      <c r="J115" s="48"/>
      <c r="K115" s="48"/>
      <c r="L115" s="40"/>
      <c r="S115" s="30"/>
      <c r="T115" s="30"/>
      <c r="U115" s="30"/>
      <c r="V115" s="30"/>
      <c r="W115" s="30"/>
      <c r="X115" s="30"/>
      <c r="Y115" s="30"/>
      <c r="Z115" s="30"/>
      <c r="AA115" s="30"/>
      <c r="AB115" s="30"/>
      <c r="AC115" s="30"/>
      <c r="AD115" s="30"/>
      <c r="AE115" s="30"/>
    </row>
    <row r="116" spans="1:31" s="2" customFormat="1" ht="24.95" customHeight="1">
      <c r="A116" s="30"/>
      <c r="B116" s="31"/>
      <c r="C116" s="22" t="s">
        <v>120</v>
      </c>
      <c r="D116" s="30"/>
      <c r="E116" s="30"/>
      <c r="F116" s="30"/>
      <c r="G116" s="30"/>
      <c r="H116" s="30"/>
      <c r="I116" s="30"/>
      <c r="J116" s="30"/>
      <c r="K116" s="30"/>
      <c r="L116" s="40"/>
      <c r="S116" s="30"/>
      <c r="T116" s="30"/>
      <c r="U116" s="30"/>
      <c r="V116" s="30"/>
      <c r="W116" s="30"/>
      <c r="X116" s="30"/>
      <c r="Y116" s="30"/>
      <c r="Z116" s="30"/>
      <c r="AA116" s="30"/>
      <c r="AB116" s="30"/>
      <c r="AC116" s="30"/>
      <c r="AD116" s="30"/>
      <c r="AE116" s="30"/>
    </row>
    <row r="117" spans="1:31" s="2" customFormat="1" ht="6.95" customHeight="1">
      <c r="A117" s="30"/>
      <c r="B117" s="31"/>
      <c r="C117" s="30"/>
      <c r="D117" s="30"/>
      <c r="E117" s="30"/>
      <c r="F117" s="30"/>
      <c r="G117" s="30"/>
      <c r="H117" s="30"/>
      <c r="I117" s="30"/>
      <c r="J117" s="30"/>
      <c r="K117" s="30"/>
      <c r="L117" s="40"/>
      <c r="S117" s="30"/>
      <c r="T117" s="30"/>
      <c r="U117" s="30"/>
      <c r="V117" s="30"/>
      <c r="W117" s="30"/>
      <c r="X117" s="30"/>
      <c r="Y117" s="30"/>
      <c r="Z117" s="30"/>
      <c r="AA117" s="30"/>
      <c r="AB117" s="30"/>
      <c r="AC117" s="30"/>
      <c r="AD117" s="30"/>
      <c r="AE117" s="30"/>
    </row>
    <row r="118" spans="1:31" s="2" customFormat="1" ht="12" customHeight="1">
      <c r="A118" s="30"/>
      <c r="B118" s="31"/>
      <c r="C118" s="27" t="s">
        <v>14</v>
      </c>
      <c r="D118" s="30"/>
      <c r="E118" s="30"/>
      <c r="F118" s="30"/>
      <c r="G118" s="30"/>
      <c r="H118" s="30"/>
      <c r="I118" s="30"/>
      <c r="J118" s="30"/>
      <c r="K118" s="30"/>
      <c r="L118" s="40"/>
      <c r="S118" s="30"/>
      <c r="T118" s="30"/>
      <c r="U118" s="30"/>
      <c r="V118" s="30"/>
      <c r="W118" s="30"/>
      <c r="X118" s="30"/>
      <c r="Y118" s="30"/>
      <c r="Z118" s="30"/>
      <c r="AA118" s="30"/>
      <c r="AB118" s="30"/>
      <c r="AC118" s="30"/>
      <c r="AD118" s="30"/>
      <c r="AE118" s="30"/>
    </row>
    <row r="119" spans="1:31" s="2" customFormat="1" ht="16.5" customHeight="1">
      <c r="A119" s="30"/>
      <c r="B119" s="31"/>
      <c r="C119" s="30"/>
      <c r="D119" s="30"/>
      <c r="E119" s="425" t="str">
        <f>E7</f>
        <v>Modernizace ČOV Dvůr Králové nad Labem - II. etapa</v>
      </c>
      <c r="F119" s="426"/>
      <c r="G119" s="426"/>
      <c r="H119" s="426"/>
      <c r="I119" s="30"/>
      <c r="J119" s="30"/>
      <c r="K119" s="30"/>
      <c r="L119" s="40"/>
      <c r="S119" s="30"/>
      <c r="T119" s="30"/>
      <c r="U119" s="30"/>
      <c r="V119" s="30"/>
      <c r="W119" s="30"/>
      <c r="X119" s="30"/>
      <c r="Y119" s="30"/>
      <c r="Z119" s="30"/>
      <c r="AA119" s="30"/>
      <c r="AB119" s="30"/>
      <c r="AC119" s="30"/>
      <c r="AD119" s="30"/>
      <c r="AE119" s="30"/>
    </row>
    <row r="120" spans="1:31" s="1" customFormat="1" ht="12" customHeight="1">
      <c r="B120" s="21"/>
      <c r="C120" s="27" t="s">
        <v>108</v>
      </c>
      <c r="L120" s="21"/>
    </row>
    <row r="121" spans="1:31" s="2" customFormat="1" ht="16.5" customHeight="1">
      <c r="A121" s="30"/>
      <c r="B121" s="31"/>
      <c r="C121" s="30"/>
      <c r="D121" s="30"/>
      <c r="E121" s="425" t="s">
        <v>185</v>
      </c>
      <c r="F121" s="424"/>
      <c r="G121" s="424"/>
      <c r="H121" s="424"/>
      <c r="I121" s="30"/>
      <c r="J121" s="30"/>
      <c r="K121" s="30"/>
      <c r="L121" s="40"/>
      <c r="S121" s="30"/>
      <c r="T121" s="30"/>
      <c r="U121" s="30"/>
      <c r="V121" s="30"/>
      <c r="W121" s="30"/>
      <c r="X121" s="30"/>
      <c r="Y121" s="30"/>
      <c r="Z121" s="30"/>
      <c r="AA121" s="30"/>
      <c r="AB121" s="30"/>
      <c r="AC121" s="30"/>
      <c r="AD121" s="30"/>
      <c r="AE121" s="30"/>
    </row>
    <row r="122" spans="1:31" s="2" customFormat="1" ht="12" customHeight="1">
      <c r="A122" s="30"/>
      <c r="B122" s="31"/>
      <c r="C122" s="27" t="s">
        <v>186</v>
      </c>
      <c r="D122" s="30"/>
      <c r="E122" s="30"/>
      <c r="F122" s="30"/>
      <c r="G122" s="30"/>
      <c r="H122" s="30"/>
      <c r="I122" s="30"/>
      <c r="J122" s="30"/>
      <c r="K122" s="30"/>
      <c r="L122" s="40"/>
      <c r="S122" s="30"/>
      <c r="T122" s="30"/>
      <c r="U122" s="30"/>
      <c r="V122" s="30"/>
      <c r="W122" s="30"/>
      <c r="X122" s="30"/>
      <c r="Y122" s="30"/>
      <c r="Z122" s="30"/>
      <c r="AA122" s="30"/>
      <c r="AB122" s="30"/>
      <c r="AC122" s="30"/>
      <c r="AD122" s="30"/>
      <c r="AE122" s="30"/>
    </row>
    <row r="123" spans="1:31" s="2" customFormat="1" ht="16.5" customHeight="1">
      <c r="A123" s="30"/>
      <c r="B123" s="31"/>
      <c r="C123" s="30"/>
      <c r="D123" s="30"/>
      <c r="E123" s="386" t="str">
        <f>E11</f>
        <v>SO_02.2 - Rozdělovací objekt</v>
      </c>
      <c r="F123" s="424"/>
      <c r="G123" s="424"/>
      <c r="H123" s="424"/>
      <c r="I123" s="30"/>
      <c r="J123" s="30"/>
      <c r="K123" s="30"/>
      <c r="L123" s="40"/>
      <c r="S123" s="30"/>
      <c r="T123" s="30"/>
      <c r="U123" s="30"/>
      <c r="V123" s="30"/>
      <c r="W123" s="30"/>
      <c r="X123" s="30"/>
      <c r="Y123" s="30"/>
      <c r="Z123" s="30"/>
      <c r="AA123" s="30"/>
      <c r="AB123" s="30"/>
      <c r="AC123" s="30"/>
      <c r="AD123" s="30"/>
      <c r="AE123" s="30"/>
    </row>
    <row r="124" spans="1:31" s="2" customFormat="1" ht="6.95" customHeight="1">
      <c r="A124" s="30"/>
      <c r="B124" s="31"/>
      <c r="C124" s="30"/>
      <c r="D124" s="30"/>
      <c r="E124" s="30"/>
      <c r="F124" s="30"/>
      <c r="G124" s="30"/>
      <c r="H124" s="30"/>
      <c r="I124" s="30"/>
      <c r="J124" s="30"/>
      <c r="K124" s="30"/>
      <c r="L124" s="40"/>
      <c r="S124" s="30"/>
      <c r="T124" s="30"/>
      <c r="U124" s="30"/>
      <c r="V124" s="30"/>
      <c r="W124" s="30"/>
      <c r="X124" s="30"/>
      <c r="Y124" s="30"/>
      <c r="Z124" s="30"/>
      <c r="AA124" s="30"/>
      <c r="AB124" s="30"/>
      <c r="AC124" s="30"/>
      <c r="AD124" s="30"/>
      <c r="AE124" s="30"/>
    </row>
    <row r="125" spans="1:31" s="2" customFormat="1" ht="12" customHeight="1">
      <c r="A125" s="30"/>
      <c r="B125" s="31"/>
      <c r="C125" s="27" t="s">
        <v>18</v>
      </c>
      <c r="D125" s="30"/>
      <c r="E125" s="30"/>
      <c r="F125" s="25" t="str">
        <f>F14</f>
        <v xml:space="preserve"> </v>
      </c>
      <c r="G125" s="30"/>
      <c r="H125" s="30"/>
      <c r="I125" s="27" t="s">
        <v>20</v>
      </c>
      <c r="J125" s="53" t="str">
        <f>IF(J14="","",J14)</f>
        <v>7. 7. 2022</v>
      </c>
      <c r="K125" s="30"/>
      <c r="L125" s="40"/>
      <c r="S125" s="30"/>
      <c r="T125" s="30"/>
      <c r="U125" s="30"/>
      <c r="V125" s="30"/>
      <c r="W125" s="30"/>
      <c r="X125" s="30"/>
      <c r="Y125" s="30"/>
      <c r="Z125" s="30"/>
      <c r="AA125" s="30"/>
      <c r="AB125" s="30"/>
      <c r="AC125" s="30"/>
      <c r="AD125" s="30"/>
      <c r="AE125" s="30"/>
    </row>
    <row r="126" spans="1:31" s="2" customFormat="1" ht="6.95" customHeight="1">
      <c r="A126" s="30"/>
      <c r="B126" s="31"/>
      <c r="C126" s="30"/>
      <c r="D126" s="30"/>
      <c r="E126" s="30"/>
      <c r="F126" s="30"/>
      <c r="G126" s="30"/>
      <c r="H126" s="30"/>
      <c r="I126" s="30"/>
      <c r="J126" s="30"/>
      <c r="K126" s="30"/>
      <c r="L126" s="40"/>
      <c r="S126" s="30"/>
      <c r="T126" s="30"/>
      <c r="U126" s="30"/>
      <c r="V126" s="30"/>
      <c r="W126" s="30"/>
      <c r="X126" s="30"/>
      <c r="Y126" s="30"/>
      <c r="Z126" s="30"/>
      <c r="AA126" s="30"/>
      <c r="AB126" s="30"/>
      <c r="AC126" s="30"/>
      <c r="AD126" s="30"/>
      <c r="AE126" s="30"/>
    </row>
    <row r="127" spans="1:31" s="2" customFormat="1" ht="15.2" customHeight="1">
      <c r="A127" s="30"/>
      <c r="B127" s="31"/>
      <c r="C127" s="27" t="s">
        <v>22</v>
      </c>
      <c r="D127" s="30"/>
      <c r="E127" s="30"/>
      <c r="F127" s="25" t="str">
        <f>E17</f>
        <v xml:space="preserve"> </v>
      </c>
      <c r="G127" s="30"/>
      <c r="H127" s="30"/>
      <c r="I127" s="27" t="s">
        <v>27</v>
      </c>
      <c r="J127" s="28" t="str">
        <f>E23</f>
        <v xml:space="preserve"> </v>
      </c>
      <c r="K127" s="30"/>
      <c r="L127" s="40"/>
      <c r="S127" s="30"/>
      <c r="T127" s="30"/>
      <c r="U127" s="30"/>
      <c r="V127" s="30"/>
      <c r="W127" s="30"/>
      <c r="X127" s="30"/>
      <c r="Y127" s="30"/>
      <c r="Z127" s="30"/>
      <c r="AA127" s="30"/>
      <c r="AB127" s="30"/>
      <c r="AC127" s="30"/>
      <c r="AD127" s="30"/>
      <c r="AE127" s="30"/>
    </row>
    <row r="128" spans="1:31" s="2" customFormat="1" ht="25.7" customHeight="1">
      <c r="A128" s="30"/>
      <c r="B128" s="31"/>
      <c r="C128" s="27" t="s">
        <v>26</v>
      </c>
      <c r="D128" s="30"/>
      <c r="E128" s="30"/>
      <c r="F128" s="25" t="str">
        <f>IF(E20="","",E20)</f>
        <v xml:space="preserve"> </v>
      </c>
      <c r="G128" s="30"/>
      <c r="H128" s="30"/>
      <c r="I128" s="27" t="s">
        <v>29</v>
      </c>
      <c r="J128" s="28" t="str">
        <f>E26</f>
        <v>VIS s.r.o. Hradec Králové, Dita Paštová</v>
      </c>
      <c r="K128" s="30"/>
      <c r="L128" s="40"/>
      <c r="S128" s="30"/>
      <c r="T128" s="30"/>
      <c r="U128" s="30"/>
      <c r="V128" s="30"/>
      <c r="W128" s="30"/>
      <c r="X128" s="30"/>
      <c r="Y128" s="30"/>
      <c r="Z128" s="30"/>
      <c r="AA128" s="30"/>
      <c r="AB128" s="30"/>
      <c r="AC128" s="30"/>
      <c r="AD128" s="30"/>
      <c r="AE128" s="30"/>
    </row>
    <row r="129" spans="1:65" s="2" customFormat="1" ht="10.35" customHeight="1">
      <c r="A129" s="30"/>
      <c r="B129" s="31"/>
      <c r="C129" s="30"/>
      <c r="D129" s="30"/>
      <c r="E129" s="30"/>
      <c r="F129" s="30"/>
      <c r="G129" s="30"/>
      <c r="H129" s="30"/>
      <c r="I129" s="30"/>
      <c r="J129" s="30"/>
      <c r="K129" s="30"/>
      <c r="L129" s="40"/>
      <c r="S129" s="30"/>
      <c r="T129" s="30"/>
      <c r="U129" s="30"/>
      <c r="V129" s="30"/>
      <c r="W129" s="30"/>
      <c r="X129" s="30"/>
      <c r="Y129" s="30"/>
      <c r="Z129" s="30"/>
      <c r="AA129" s="30"/>
      <c r="AB129" s="30"/>
      <c r="AC129" s="30"/>
      <c r="AD129" s="30"/>
      <c r="AE129" s="30"/>
    </row>
    <row r="130" spans="1:65" s="11" customFormat="1" ht="29.25" customHeight="1">
      <c r="A130" s="124"/>
      <c r="B130" s="125"/>
      <c r="C130" s="126" t="s">
        <v>121</v>
      </c>
      <c r="D130" s="127" t="s">
        <v>57</v>
      </c>
      <c r="E130" s="127" t="s">
        <v>53</v>
      </c>
      <c r="F130" s="127" t="s">
        <v>54</v>
      </c>
      <c r="G130" s="127" t="s">
        <v>122</v>
      </c>
      <c r="H130" s="127" t="s">
        <v>123</v>
      </c>
      <c r="I130" s="127" t="s">
        <v>124</v>
      </c>
      <c r="J130" s="128" t="s">
        <v>112</v>
      </c>
      <c r="K130" s="129" t="s">
        <v>125</v>
      </c>
      <c r="L130" s="130"/>
      <c r="M130" s="60" t="s">
        <v>1</v>
      </c>
      <c r="N130" s="61" t="s">
        <v>36</v>
      </c>
      <c r="O130" s="61" t="s">
        <v>126</v>
      </c>
      <c r="P130" s="61" t="s">
        <v>127</v>
      </c>
      <c r="Q130" s="61" t="s">
        <v>128</v>
      </c>
      <c r="R130" s="61" t="s">
        <v>129</v>
      </c>
      <c r="S130" s="61" t="s">
        <v>130</v>
      </c>
      <c r="T130" s="62" t="s">
        <v>131</v>
      </c>
      <c r="U130" s="124"/>
      <c r="V130" s="124"/>
      <c r="W130" s="124"/>
      <c r="X130" s="124"/>
      <c r="Y130" s="124"/>
      <c r="Z130" s="124"/>
      <c r="AA130" s="124"/>
      <c r="AB130" s="124"/>
      <c r="AC130" s="124"/>
      <c r="AD130" s="124"/>
      <c r="AE130" s="124"/>
    </row>
    <row r="131" spans="1:65" s="2" customFormat="1" ht="22.9" customHeight="1">
      <c r="A131" s="30"/>
      <c r="B131" s="31"/>
      <c r="C131" s="67" t="s">
        <v>132</v>
      </c>
      <c r="D131" s="30"/>
      <c r="E131" s="30"/>
      <c r="F131" s="30"/>
      <c r="G131" s="30"/>
      <c r="H131" s="30"/>
      <c r="I131" s="30"/>
      <c r="J131" s="131">
        <f>BK131</f>
        <v>0</v>
      </c>
      <c r="K131" s="30"/>
      <c r="L131" s="31"/>
      <c r="M131" s="63"/>
      <c r="N131" s="54"/>
      <c r="O131" s="64"/>
      <c r="P131" s="132">
        <f>P132+P237</f>
        <v>315.97350999999992</v>
      </c>
      <c r="Q131" s="64"/>
      <c r="R131" s="132">
        <f>R132+R237</f>
        <v>54.729955150000002</v>
      </c>
      <c r="S131" s="64"/>
      <c r="T131" s="133">
        <f>T132+T237</f>
        <v>0.16200000000000001</v>
      </c>
      <c r="U131" s="30"/>
      <c r="V131" s="30"/>
      <c r="W131" s="30"/>
      <c r="X131" s="30"/>
      <c r="Y131" s="30"/>
      <c r="Z131" s="30"/>
      <c r="AA131" s="30"/>
      <c r="AB131" s="30"/>
      <c r="AC131" s="30"/>
      <c r="AD131" s="30"/>
      <c r="AE131" s="30"/>
      <c r="AT131" s="18" t="s">
        <v>71</v>
      </c>
      <c r="AU131" s="18" t="s">
        <v>114</v>
      </c>
      <c r="BK131" s="134">
        <f>BK132+BK237</f>
        <v>0</v>
      </c>
    </row>
    <row r="132" spans="1:65" s="12" customFormat="1" ht="25.9" customHeight="1">
      <c r="B132" s="135"/>
      <c r="D132" s="136" t="s">
        <v>71</v>
      </c>
      <c r="E132" s="137" t="s">
        <v>133</v>
      </c>
      <c r="F132" s="137" t="s">
        <v>134</v>
      </c>
      <c r="J132" s="138">
        <f>BK132</f>
        <v>0</v>
      </c>
      <c r="L132" s="135"/>
      <c r="M132" s="139"/>
      <c r="N132" s="140"/>
      <c r="O132" s="140"/>
      <c r="P132" s="141">
        <f>P133+P154+P178+P199+P206+P230+P235</f>
        <v>315.21498999999994</v>
      </c>
      <c r="Q132" s="140"/>
      <c r="R132" s="141">
        <f>R133+R154+R178+R199+R206+R230+R235</f>
        <v>54.718502550000004</v>
      </c>
      <c r="S132" s="140"/>
      <c r="T132" s="142">
        <f>T133+T154+T178+T199+T206+T230+T235</f>
        <v>0.16200000000000001</v>
      </c>
      <c r="AR132" s="136" t="s">
        <v>80</v>
      </c>
      <c r="AT132" s="143" t="s">
        <v>71</v>
      </c>
      <c r="AU132" s="143" t="s">
        <v>72</v>
      </c>
      <c r="AY132" s="136" t="s">
        <v>135</v>
      </c>
      <c r="BK132" s="144">
        <f>BK133+BK154+BK178+BK199+BK206+BK230+BK235</f>
        <v>0</v>
      </c>
    </row>
    <row r="133" spans="1:65" s="12" customFormat="1" ht="22.9" customHeight="1">
      <c r="B133" s="135"/>
      <c r="D133" s="136" t="s">
        <v>71</v>
      </c>
      <c r="E133" s="145" t="s">
        <v>80</v>
      </c>
      <c r="F133" s="145" t="s">
        <v>195</v>
      </c>
      <c r="J133" s="146">
        <f>BK133</f>
        <v>0</v>
      </c>
      <c r="L133" s="135"/>
      <c r="M133" s="139"/>
      <c r="N133" s="140"/>
      <c r="O133" s="140"/>
      <c r="P133" s="141">
        <f>SUM(P134:P153)</f>
        <v>16.299620999999998</v>
      </c>
      <c r="Q133" s="140"/>
      <c r="R133" s="141">
        <f>SUM(R134:R153)</f>
        <v>2.3220000000000001E-2</v>
      </c>
      <c r="S133" s="140"/>
      <c r="T133" s="142">
        <f>SUM(T134:T153)</f>
        <v>0</v>
      </c>
      <c r="AR133" s="136" t="s">
        <v>80</v>
      </c>
      <c r="AT133" s="143" t="s">
        <v>71</v>
      </c>
      <c r="AU133" s="143" t="s">
        <v>80</v>
      </c>
      <c r="AY133" s="136" t="s">
        <v>135</v>
      </c>
      <c r="BK133" s="144">
        <f>SUM(BK134:BK153)</f>
        <v>0</v>
      </c>
    </row>
    <row r="134" spans="1:65" s="2" customFormat="1" ht="16.5" customHeight="1">
      <c r="A134" s="30"/>
      <c r="B134" s="147"/>
      <c r="C134" s="148" t="s">
        <v>80</v>
      </c>
      <c r="D134" s="148" t="s">
        <v>137</v>
      </c>
      <c r="E134" s="149" t="s">
        <v>196</v>
      </c>
      <c r="F134" s="150" t="s">
        <v>197</v>
      </c>
      <c r="G134" s="151" t="s">
        <v>153</v>
      </c>
      <c r="H134" s="152">
        <v>18</v>
      </c>
      <c r="I134" s="153"/>
      <c r="J134" s="153">
        <f>ROUND(I134*H134,2)</f>
        <v>0</v>
      </c>
      <c r="K134" s="154"/>
      <c r="L134" s="31"/>
      <c r="M134" s="155" t="s">
        <v>1</v>
      </c>
      <c r="N134" s="156" t="s">
        <v>37</v>
      </c>
      <c r="O134" s="157">
        <v>7.5999999999999998E-2</v>
      </c>
      <c r="P134" s="157">
        <f>O134*H134</f>
        <v>1.3679999999999999</v>
      </c>
      <c r="Q134" s="157">
        <v>0</v>
      </c>
      <c r="R134" s="157">
        <f>Q134*H134</f>
        <v>0</v>
      </c>
      <c r="S134" s="157">
        <v>0</v>
      </c>
      <c r="T134" s="158">
        <f>S134*H134</f>
        <v>0</v>
      </c>
      <c r="U134" s="30"/>
      <c r="V134" s="30"/>
      <c r="W134" s="30"/>
      <c r="X134" s="30"/>
      <c r="Y134" s="30"/>
      <c r="Z134" s="30"/>
      <c r="AA134" s="30"/>
      <c r="AB134" s="30"/>
      <c r="AC134" s="30"/>
      <c r="AD134" s="30"/>
      <c r="AE134" s="30"/>
      <c r="AR134" s="159" t="s">
        <v>141</v>
      </c>
      <c r="AT134" s="159" t="s">
        <v>137</v>
      </c>
      <c r="AU134" s="159" t="s">
        <v>82</v>
      </c>
      <c r="AY134" s="18" t="s">
        <v>135</v>
      </c>
      <c r="BE134" s="160">
        <f>IF(N134="základní",J134,0)</f>
        <v>0</v>
      </c>
      <c r="BF134" s="160">
        <f>IF(N134="snížená",J134,0)</f>
        <v>0</v>
      </c>
      <c r="BG134" s="160">
        <f>IF(N134="zákl. přenesená",J134,0)</f>
        <v>0</v>
      </c>
      <c r="BH134" s="160">
        <f>IF(N134="sníž. přenesená",J134,0)</f>
        <v>0</v>
      </c>
      <c r="BI134" s="160">
        <f>IF(N134="nulová",J134,0)</f>
        <v>0</v>
      </c>
      <c r="BJ134" s="18" t="s">
        <v>80</v>
      </c>
      <c r="BK134" s="160">
        <f>ROUND(I134*H134,2)</f>
        <v>0</v>
      </c>
      <c r="BL134" s="18" t="s">
        <v>141</v>
      </c>
      <c r="BM134" s="159" t="s">
        <v>198</v>
      </c>
    </row>
    <row r="135" spans="1:65" s="14" customFormat="1">
      <c r="B135" s="171"/>
      <c r="D135" s="161" t="s">
        <v>145</v>
      </c>
      <c r="E135" s="172" t="s">
        <v>1</v>
      </c>
      <c r="F135" s="173" t="s">
        <v>199</v>
      </c>
      <c r="H135" s="174">
        <v>18</v>
      </c>
      <c r="L135" s="171"/>
      <c r="M135" s="175"/>
      <c r="N135" s="176"/>
      <c r="O135" s="176"/>
      <c r="P135" s="176"/>
      <c r="Q135" s="176"/>
      <c r="R135" s="176"/>
      <c r="S135" s="176"/>
      <c r="T135" s="177"/>
      <c r="AT135" s="172" t="s">
        <v>145</v>
      </c>
      <c r="AU135" s="172" t="s">
        <v>82</v>
      </c>
      <c r="AV135" s="14" t="s">
        <v>82</v>
      </c>
      <c r="AW135" s="14" t="s">
        <v>28</v>
      </c>
      <c r="AX135" s="14" t="s">
        <v>80</v>
      </c>
      <c r="AY135" s="172" t="s">
        <v>135</v>
      </c>
    </row>
    <row r="136" spans="1:65" s="2" customFormat="1" ht="21.75" customHeight="1">
      <c r="A136" s="30"/>
      <c r="B136" s="147"/>
      <c r="C136" s="148" t="s">
        <v>82</v>
      </c>
      <c r="D136" s="148" t="s">
        <v>137</v>
      </c>
      <c r="E136" s="149" t="s">
        <v>200</v>
      </c>
      <c r="F136" s="150" t="s">
        <v>201</v>
      </c>
      <c r="G136" s="151" t="s">
        <v>140</v>
      </c>
      <c r="H136" s="152">
        <v>30.149000000000001</v>
      </c>
      <c r="I136" s="153"/>
      <c r="J136" s="153">
        <f>ROUND(I136*H136,2)</f>
        <v>0</v>
      </c>
      <c r="K136" s="154"/>
      <c r="L136" s="31"/>
      <c r="M136" s="155" t="s">
        <v>1</v>
      </c>
      <c r="N136" s="156" t="s">
        <v>37</v>
      </c>
      <c r="O136" s="157">
        <v>0.28199999999999997</v>
      </c>
      <c r="P136" s="157">
        <f>O136*H136</f>
        <v>8.5020179999999996</v>
      </c>
      <c r="Q136" s="157">
        <v>0</v>
      </c>
      <c r="R136" s="157">
        <f>Q136*H136</f>
        <v>0</v>
      </c>
      <c r="S136" s="157">
        <v>0</v>
      </c>
      <c r="T136" s="158">
        <f>S136*H136</f>
        <v>0</v>
      </c>
      <c r="U136" s="30"/>
      <c r="V136" s="30"/>
      <c r="W136" s="30"/>
      <c r="X136" s="30"/>
      <c r="Y136" s="30"/>
      <c r="Z136" s="30"/>
      <c r="AA136" s="30"/>
      <c r="AB136" s="30"/>
      <c r="AC136" s="30"/>
      <c r="AD136" s="30"/>
      <c r="AE136" s="30"/>
      <c r="AR136" s="159" t="s">
        <v>141</v>
      </c>
      <c r="AT136" s="159" t="s">
        <v>137</v>
      </c>
      <c r="AU136" s="159" t="s">
        <v>82</v>
      </c>
      <c r="AY136" s="18" t="s">
        <v>135</v>
      </c>
      <c r="BE136" s="160">
        <f>IF(N136="základní",J136,0)</f>
        <v>0</v>
      </c>
      <c r="BF136" s="160">
        <f>IF(N136="snížená",J136,0)</f>
        <v>0</v>
      </c>
      <c r="BG136" s="160">
        <f>IF(N136="zákl. přenesená",J136,0)</f>
        <v>0</v>
      </c>
      <c r="BH136" s="160">
        <f>IF(N136="sníž. přenesená",J136,0)</f>
        <v>0</v>
      </c>
      <c r="BI136" s="160">
        <f>IF(N136="nulová",J136,0)</f>
        <v>0</v>
      </c>
      <c r="BJ136" s="18" t="s">
        <v>80</v>
      </c>
      <c r="BK136" s="160">
        <f>ROUND(I136*H136,2)</f>
        <v>0</v>
      </c>
      <c r="BL136" s="18" t="s">
        <v>141</v>
      </c>
      <c r="BM136" s="159" t="s">
        <v>202</v>
      </c>
    </row>
    <row r="137" spans="1:65" s="14" customFormat="1">
      <c r="B137" s="171"/>
      <c r="D137" s="161" t="s">
        <v>145</v>
      </c>
      <c r="E137" s="172" t="s">
        <v>1</v>
      </c>
      <c r="F137" s="173" t="s">
        <v>203</v>
      </c>
      <c r="H137" s="174">
        <v>30.149000000000001</v>
      </c>
      <c r="L137" s="171"/>
      <c r="M137" s="175"/>
      <c r="N137" s="176"/>
      <c r="O137" s="176"/>
      <c r="P137" s="176"/>
      <c r="Q137" s="176"/>
      <c r="R137" s="176"/>
      <c r="S137" s="176"/>
      <c r="T137" s="177"/>
      <c r="AT137" s="172" t="s">
        <v>145</v>
      </c>
      <c r="AU137" s="172" t="s">
        <v>82</v>
      </c>
      <c r="AV137" s="14" t="s">
        <v>82</v>
      </c>
      <c r="AW137" s="14" t="s">
        <v>28</v>
      </c>
      <c r="AX137" s="14" t="s">
        <v>80</v>
      </c>
      <c r="AY137" s="172" t="s">
        <v>135</v>
      </c>
    </row>
    <row r="138" spans="1:65" s="2" customFormat="1" ht="21.75" customHeight="1">
      <c r="A138" s="30"/>
      <c r="B138" s="147"/>
      <c r="C138" s="148" t="s">
        <v>159</v>
      </c>
      <c r="D138" s="148" t="s">
        <v>137</v>
      </c>
      <c r="E138" s="149" t="s">
        <v>204</v>
      </c>
      <c r="F138" s="150" t="s">
        <v>205</v>
      </c>
      <c r="G138" s="151" t="s">
        <v>140</v>
      </c>
      <c r="H138" s="152">
        <v>11.843999999999999</v>
      </c>
      <c r="I138" s="153"/>
      <c r="J138" s="153">
        <f>ROUND(I138*H138,2)</f>
        <v>0</v>
      </c>
      <c r="K138" s="154"/>
      <c r="L138" s="31"/>
      <c r="M138" s="155" t="s">
        <v>1</v>
      </c>
      <c r="N138" s="156" t="s">
        <v>37</v>
      </c>
      <c r="O138" s="157">
        <v>8.6999999999999994E-2</v>
      </c>
      <c r="P138" s="157">
        <f>O138*H138</f>
        <v>1.0304279999999999</v>
      </c>
      <c r="Q138" s="157">
        <v>0</v>
      </c>
      <c r="R138" s="157">
        <f>Q138*H138</f>
        <v>0</v>
      </c>
      <c r="S138" s="157">
        <v>0</v>
      </c>
      <c r="T138" s="158">
        <f>S138*H138</f>
        <v>0</v>
      </c>
      <c r="U138" s="30"/>
      <c r="V138" s="30"/>
      <c r="W138" s="30"/>
      <c r="X138" s="30"/>
      <c r="Y138" s="30"/>
      <c r="Z138" s="30"/>
      <c r="AA138" s="30"/>
      <c r="AB138" s="30"/>
      <c r="AC138" s="30"/>
      <c r="AD138" s="30"/>
      <c r="AE138" s="30"/>
      <c r="AR138" s="159" t="s">
        <v>141</v>
      </c>
      <c r="AT138" s="159" t="s">
        <v>137</v>
      </c>
      <c r="AU138" s="159" t="s">
        <v>82</v>
      </c>
      <c r="AY138" s="18" t="s">
        <v>135</v>
      </c>
      <c r="BE138" s="160">
        <f>IF(N138="základní",J138,0)</f>
        <v>0</v>
      </c>
      <c r="BF138" s="160">
        <f>IF(N138="snížená",J138,0)</f>
        <v>0</v>
      </c>
      <c r="BG138" s="160">
        <f>IF(N138="zákl. přenesená",J138,0)</f>
        <v>0</v>
      </c>
      <c r="BH138" s="160">
        <f>IF(N138="sníž. přenesená",J138,0)</f>
        <v>0</v>
      </c>
      <c r="BI138" s="160">
        <f>IF(N138="nulová",J138,0)</f>
        <v>0</v>
      </c>
      <c r="BJ138" s="18" t="s">
        <v>80</v>
      </c>
      <c r="BK138" s="160">
        <f>ROUND(I138*H138,2)</f>
        <v>0</v>
      </c>
      <c r="BL138" s="18" t="s">
        <v>141</v>
      </c>
      <c r="BM138" s="159" t="s">
        <v>206</v>
      </c>
    </row>
    <row r="139" spans="1:65" s="14" customFormat="1">
      <c r="B139" s="171"/>
      <c r="D139" s="161" t="s">
        <v>145</v>
      </c>
      <c r="E139" s="172" t="s">
        <v>1</v>
      </c>
      <c r="F139" s="173" t="s">
        <v>207</v>
      </c>
      <c r="H139" s="174">
        <v>3.78</v>
      </c>
      <c r="L139" s="171"/>
      <c r="M139" s="175"/>
      <c r="N139" s="176"/>
      <c r="O139" s="176"/>
      <c r="P139" s="176"/>
      <c r="Q139" s="176"/>
      <c r="R139" s="176"/>
      <c r="S139" s="176"/>
      <c r="T139" s="177"/>
      <c r="AT139" s="172" t="s">
        <v>145</v>
      </c>
      <c r="AU139" s="172" t="s">
        <v>82</v>
      </c>
      <c r="AV139" s="14" t="s">
        <v>82</v>
      </c>
      <c r="AW139" s="14" t="s">
        <v>28</v>
      </c>
      <c r="AX139" s="14" t="s">
        <v>72</v>
      </c>
      <c r="AY139" s="172" t="s">
        <v>135</v>
      </c>
    </row>
    <row r="140" spans="1:65" s="14" customFormat="1">
      <c r="B140" s="171"/>
      <c r="D140" s="161" t="s">
        <v>145</v>
      </c>
      <c r="E140" s="172" t="s">
        <v>1</v>
      </c>
      <c r="F140" s="173" t="s">
        <v>208</v>
      </c>
      <c r="H140" s="174">
        <v>1.8</v>
      </c>
      <c r="L140" s="171"/>
      <c r="M140" s="175"/>
      <c r="N140" s="176"/>
      <c r="O140" s="176"/>
      <c r="P140" s="176"/>
      <c r="Q140" s="176"/>
      <c r="R140" s="176"/>
      <c r="S140" s="176"/>
      <c r="T140" s="177"/>
      <c r="AT140" s="172" t="s">
        <v>145</v>
      </c>
      <c r="AU140" s="172" t="s">
        <v>82</v>
      </c>
      <c r="AV140" s="14" t="s">
        <v>82</v>
      </c>
      <c r="AW140" s="14" t="s">
        <v>28</v>
      </c>
      <c r="AX140" s="14" t="s">
        <v>72</v>
      </c>
      <c r="AY140" s="172" t="s">
        <v>135</v>
      </c>
    </row>
    <row r="141" spans="1:65" s="14" customFormat="1">
      <c r="B141" s="171"/>
      <c r="D141" s="161" t="s">
        <v>145</v>
      </c>
      <c r="E141" s="172" t="s">
        <v>1</v>
      </c>
      <c r="F141" s="173" t="s">
        <v>209</v>
      </c>
      <c r="H141" s="174">
        <v>6.2640000000000002</v>
      </c>
      <c r="L141" s="171"/>
      <c r="M141" s="175"/>
      <c r="N141" s="176"/>
      <c r="O141" s="176"/>
      <c r="P141" s="176"/>
      <c r="Q141" s="176"/>
      <c r="R141" s="176"/>
      <c r="S141" s="176"/>
      <c r="T141" s="177"/>
      <c r="AT141" s="172" t="s">
        <v>145</v>
      </c>
      <c r="AU141" s="172" t="s">
        <v>82</v>
      </c>
      <c r="AV141" s="14" t="s">
        <v>82</v>
      </c>
      <c r="AW141" s="14" t="s">
        <v>28</v>
      </c>
      <c r="AX141" s="14" t="s">
        <v>72</v>
      </c>
      <c r="AY141" s="172" t="s">
        <v>135</v>
      </c>
    </row>
    <row r="142" spans="1:65" s="15" customFormat="1">
      <c r="B142" s="178"/>
      <c r="D142" s="161" t="s">
        <v>145</v>
      </c>
      <c r="E142" s="179" t="s">
        <v>1</v>
      </c>
      <c r="F142" s="180" t="s">
        <v>157</v>
      </c>
      <c r="H142" s="181">
        <v>11.844000000000001</v>
      </c>
      <c r="L142" s="178"/>
      <c r="M142" s="182"/>
      <c r="N142" s="183"/>
      <c r="O142" s="183"/>
      <c r="P142" s="183"/>
      <c r="Q142" s="183"/>
      <c r="R142" s="183"/>
      <c r="S142" s="183"/>
      <c r="T142" s="184"/>
      <c r="AT142" s="179" t="s">
        <v>145</v>
      </c>
      <c r="AU142" s="179" t="s">
        <v>82</v>
      </c>
      <c r="AV142" s="15" t="s">
        <v>141</v>
      </c>
      <c r="AW142" s="15" t="s">
        <v>28</v>
      </c>
      <c r="AX142" s="15" t="s">
        <v>80</v>
      </c>
      <c r="AY142" s="179" t="s">
        <v>135</v>
      </c>
    </row>
    <row r="143" spans="1:65" s="2" customFormat="1" ht="16.5" customHeight="1">
      <c r="A143" s="30"/>
      <c r="B143" s="147"/>
      <c r="C143" s="148" t="s">
        <v>141</v>
      </c>
      <c r="D143" s="148" t="s">
        <v>137</v>
      </c>
      <c r="E143" s="149" t="s">
        <v>210</v>
      </c>
      <c r="F143" s="150" t="s">
        <v>211</v>
      </c>
      <c r="G143" s="151" t="s">
        <v>168</v>
      </c>
      <c r="H143" s="152">
        <v>24.271999999999998</v>
      </c>
      <c r="I143" s="153"/>
      <c r="J143" s="153">
        <f>ROUND(I143*H143,2)</f>
        <v>0</v>
      </c>
      <c r="K143" s="154"/>
      <c r="L143" s="31"/>
      <c r="M143" s="155" t="s">
        <v>1</v>
      </c>
      <c r="N143" s="156" t="s">
        <v>37</v>
      </c>
      <c r="O143" s="157">
        <v>0</v>
      </c>
      <c r="P143" s="157">
        <f>O143*H143</f>
        <v>0</v>
      </c>
      <c r="Q143" s="157">
        <v>0</v>
      </c>
      <c r="R143" s="157">
        <f>Q143*H143</f>
        <v>0</v>
      </c>
      <c r="S143" s="157">
        <v>0</v>
      </c>
      <c r="T143" s="158">
        <f>S143*H143</f>
        <v>0</v>
      </c>
      <c r="U143" s="30"/>
      <c r="V143" s="30"/>
      <c r="W143" s="30"/>
      <c r="X143" s="30"/>
      <c r="Y143" s="30"/>
      <c r="Z143" s="30"/>
      <c r="AA143" s="30"/>
      <c r="AB143" s="30"/>
      <c r="AC143" s="30"/>
      <c r="AD143" s="30"/>
      <c r="AE143" s="30"/>
      <c r="AR143" s="159" t="s">
        <v>141</v>
      </c>
      <c r="AT143" s="159" t="s">
        <v>137</v>
      </c>
      <c r="AU143" s="159" t="s">
        <v>82</v>
      </c>
      <c r="AY143" s="18" t="s">
        <v>135</v>
      </c>
      <c r="BE143" s="160">
        <f>IF(N143="základní",J143,0)</f>
        <v>0</v>
      </c>
      <c r="BF143" s="160">
        <f>IF(N143="snížená",J143,0)</f>
        <v>0</v>
      </c>
      <c r="BG143" s="160">
        <f>IF(N143="zákl. přenesená",J143,0)</f>
        <v>0</v>
      </c>
      <c r="BH143" s="160">
        <f>IF(N143="sníž. přenesená",J143,0)</f>
        <v>0</v>
      </c>
      <c r="BI143" s="160">
        <f>IF(N143="nulová",J143,0)</f>
        <v>0</v>
      </c>
      <c r="BJ143" s="18" t="s">
        <v>80</v>
      </c>
      <c r="BK143" s="160">
        <f>ROUND(I143*H143,2)</f>
        <v>0</v>
      </c>
      <c r="BL143" s="18" t="s">
        <v>141</v>
      </c>
      <c r="BM143" s="159" t="s">
        <v>212</v>
      </c>
    </row>
    <row r="144" spans="1:65" s="14" customFormat="1">
      <c r="B144" s="171"/>
      <c r="D144" s="161" t="s">
        <v>145</v>
      </c>
      <c r="F144" s="173" t="s">
        <v>213</v>
      </c>
      <c r="H144" s="174">
        <v>24.271999999999998</v>
      </c>
      <c r="L144" s="171"/>
      <c r="M144" s="175"/>
      <c r="N144" s="176"/>
      <c r="O144" s="176"/>
      <c r="P144" s="176"/>
      <c r="Q144" s="176"/>
      <c r="R144" s="176"/>
      <c r="S144" s="176"/>
      <c r="T144" s="177"/>
      <c r="AT144" s="172" t="s">
        <v>145</v>
      </c>
      <c r="AU144" s="172" t="s">
        <v>82</v>
      </c>
      <c r="AV144" s="14" t="s">
        <v>82</v>
      </c>
      <c r="AW144" s="14" t="s">
        <v>3</v>
      </c>
      <c r="AX144" s="14" t="s">
        <v>80</v>
      </c>
      <c r="AY144" s="172" t="s">
        <v>135</v>
      </c>
    </row>
    <row r="145" spans="1:65" s="2" customFormat="1" ht="16.5" customHeight="1">
      <c r="A145" s="30"/>
      <c r="B145" s="147"/>
      <c r="C145" s="148" t="s">
        <v>170</v>
      </c>
      <c r="D145" s="148" t="s">
        <v>137</v>
      </c>
      <c r="E145" s="149" t="s">
        <v>214</v>
      </c>
      <c r="F145" s="150" t="s">
        <v>215</v>
      </c>
      <c r="G145" s="151" t="s">
        <v>140</v>
      </c>
      <c r="H145" s="152">
        <v>11.84</v>
      </c>
      <c r="I145" s="153"/>
      <c r="J145" s="153">
        <f>ROUND(I145*H145,2)</f>
        <v>0</v>
      </c>
      <c r="K145" s="154"/>
      <c r="L145" s="31"/>
      <c r="M145" s="155" t="s">
        <v>1</v>
      </c>
      <c r="N145" s="156" t="s">
        <v>37</v>
      </c>
      <c r="O145" s="157">
        <v>8.9999999999999993E-3</v>
      </c>
      <c r="P145" s="157">
        <f>O145*H145</f>
        <v>0.10655999999999999</v>
      </c>
      <c r="Q145" s="157">
        <v>0</v>
      </c>
      <c r="R145" s="157">
        <f>Q145*H145</f>
        <v>0</v>
      </c>
      <c r="S145" s="157">
        <v>0</v>
      </c>
      <c r="T145" s="158">
        <f>S145*H145</f>
        <v>0</v>
      </c>
      <c r="U145" s="30"/>
      <c r="V145" s="30"/>
      <c r="W145" s="30"/>
      <c r="X145" s="30"/>
      <c r="Y145" s="30"/>
      <c r="Z145" s="30"/>
      <c r="AA145" s="30"/>
      <c r="AB145" s="30"/>
      <c r="AC145" s="30"/>
      <c r="AD145" s="30"/>
      <c r="AE145" s="30"/>
      <c r="AR145" s="159" t="s">
        <v>141</v>
      </c>
      <c r="AT145" s="159" t="s">
        <v>137</v>
      </c>
      <c r="AU145" s="159" t="s">
        <v>82</v>
      </c>
      <c r="AY145" s="18" t="s">
        <v>135</v>
      </c>
      <c r="BE145" s="160">
        <f>IF(N145="základní",J145,0)</f>
        <v>0</v>
      </c>
      <c r="BF145" s="160">
        <f>IF(N145="snížená",J145,0)</f>
        <v>0</v>
      </c>
      <c r="BG145" s="160">
        <f>IF(N145="zákl. přenesená",J145,0)</f>
        <v>0</v>
      </c>
      <c r="BH145" s="160">
        <f>IF(N145="sníž. přenesená",J145,0)</f>
        <v>0</v>
      </c>
      <c r="BI145" s="160">
        <f>IF(N145="nulová",J145,0)</f>
        <v>0</v>
      </c>
      <c r="BJ145" s="18" t="s">
        <v>80</v>
      </c>
      <c r="BK145" s="160">
        <f>ROUND(I145*H145,2)</f>
        <v>0</v>
      </c>
      <c r="BL145" s="18" t="s">
        <v>141</v>
      </c>
      <c r="BM145" s="159" t="s">
        <v>216</v>
      </c>
    </row>
    <row r="146" spans="1:65" s="2" customFormat="1" ht="16.5" customHeight="1">
      <c r="A146" s="30"/>
      <c r="B146" s="147"/>
      <c r="C146" s="148" t="s">
        <v>175</v>
      </c>
      <c r="D146" s="148" t="s">
        <v>137</v>
      </c>
      <c r="E146" s="149" t="s">
        <v>217</v>
      </c>
      <c r="F146" s="150" t="s">
        <v>218</v>
      </c>
      <c r="G146" s="151" t="s">
        <v>140</v>
      </c>
      <c r="H146" s="152">
        <v>18.309000000000001</v>
      </c>
      <c r="I146" s="153"/>
      <c r="J146" s="153">
        <f>ROUND(I146*H146,2)</f>
        <v>0</v>
      </c>
      <c r="K146" s="154"/>
      <c r="L146" s="31"/>
      <c r="M146" s="155" t="s">
        <v>1</v>
      </c>
      <c r="N146" s="156" t="s">
        <v>37</v>
      </c>
      <c r="O146" s="157">
        <v>0.23499999999999999</v>
      </c>
      <c r="P146" s="157">
        <f>O146*H146</f>
        <v>4.3026150000000003</v>
      </c>
      <c r="Q146" s="157">
        <v>0</v>
      </c>
      <c r="R146" s="157">
        <f>Q146*H146</f>
        <v>0</v>
      </c>
      <c r="S146" s="157">
        <v>0</v>
      </c>
      <c r="T146" s="158">
        <f>S146*H146</f>
        <v>0</v>
      </c>
      <c r="U146" s="30"/>
      <c r="V146" s="30"/>
      <c r="W146" s="30"/>
      <c r="X146" s="30"/>
      <c r="Y146" s="30"/>
      <c r="Z146" s="30"/>
      <c r="AA146" s="30"/>
      <c r="AB146" s="30"/>
      <c r="AC146" s="30"/>
      <c r="AD146" s="30"/>
      <c r="AE146" s="30"/>
      <c r="AR146" s="159" t="s">
        <v>141</v>
      </c>
      <c r="AT146" s="159" t="s">
        <v>137</v>
      </c>
      <c r="AU146" s="159" t="s">
        <v>82</v>
      </c>
      <c r="AY146" s="18" t="s">
        <v>135</v>
      </c>
      <c r="BE146" s="160">
        <f>IF(N146="základní",J146,0)</f>
        <v>0</v>
      </c>
      <c r="BF146" s="160">
        <f>IF(N146="snížená",J146,0)</f>
        <v>0</v>
      </c>
      <c r="BG146" s="160">
        <f>IF(N146="zákl. přenesená",J146,0)</f>
        <v>0</v>
      </c>
      <c r="BH146" s="160">
        <f>IF(N146="sníž. přenesená",J146,0)</f>
        <v>0</v>
      </c>
      <c r="BI146" s="160">
        <f>IF(N146="nulová",J146,0)</f>
        <v>0</v>
      </c>
      <c r="BJ146" s="18" t="s">
        <v>80</v>
      </c>
      <c r="BK146" s="160">
        <f>ROUND(I146*H146,2)</f>
        <v>0</v>
      </c>
      <c r="BL146" s="18" t="s">
        <v>141</v>
      </c>
      <c r="BM146" s="159" t="s">
        <v>219</v>
      </c>
    </row>
    <row r="147" spans="1:65" s="14" customFormat="1">
      <c r="B147" s="171"/>
      <c r="D147" s="161" t="s">
        <v>145</v>
      </c>
      <c r="E147" s="172" t="s">
        <v>1</v>
      </c>
      <c r="F147" s="173" t="s">
        <v>220</v>
      </c>
      <c r="H147" s="174">
        <v>18.309000000000001</v>
      </c>
      <c r="L147" s="171"/>
      <c r="M147" s="175"/>
      <c r="N147" s="176"/>
      <c r="O147" s="176"/>
      <c r="P147" s="176"/>
      <c r="Q147" s="176"/>
      <c r="R147" s="176"/>
      <c r="S147" s="176"/>
      <c r="T147" s="177"/>
      <c r="AT147" s="172" t="s">
        <v>145</v>
      </c>
      <c r="AU147" s="172" t="s">
        <v>82</v>
      </c>
      <c r="AV147" s="14" t="s">
        <v>82</v>
      </c>
      <c r="AW147" s="14" t="s">
        <v>28</v>
      </c>
      <c r="AX147" s="14" t="s">
        <v>80</v>
      </c>
      <c r="AY147" s="172" t="s">
        <v>135</v>
      </c>
    </row>
    <row r="148" spans="1:65" s="2" customFormat="1" ht="21.75" customHeight="1">
      <c r="A148" s="30"/>
      <c r="B148" s="147"/>
      <c r="C148" s="148" t="s">
        <v>181</v>
      </c>
      <c r="D148" s="148" t="s">
        <v>137</v>
      </c>
      <c r="E148" s="149" t="s">
        <v>221</v>
      </c>
      <c r="F148" s="150" t="s">
        <v>222</v>
      </c>
      <c r="G148" s="151" t="s">
        <v>153</v>
      </c>
      <c r="H148" s="152">
        <v>18</v>
      </c>
      <c r="I148" s="153"/>
      <c r="J148" s="153">
        <f>ROUND(I148*H148,2)</f>
        <v>0</v>
      </c>
      <c r="K148" s="154"/>
      <c r="L148" s="31"/>
      <c r="M148" s="155" t="s">
        <v>1</v>
      </c>
      <c r="N148" s="156" t="s">
        <v>37</v>
      </c>
      <c r="O148" s="157">
        <v>1.7999999999999999E-2</v>
      </c>
      <c r="P148" s="157">
        <f>O148*H148</f>
        <v>0.32399999999999995</v>
      </c>
      <c r="Q148" s="157">
        <v>0</v>
      </c>
      <c r="R148" s="157">
        <f>Q148*H148</f>
        <v>0</v>
      </c>
      <c r="S148" s="157">
        <v>0</v>
      </c>
      <c r="T148" s="158">
        <f>S148*H148</f>
        <v>0</v>
      </c>
      <c r="U148" s="30"/>
      <c r="V148" s="30"/>
      <c r="W148" s="30"/>
      <c r="X148" s="30"/>
      <c r="Y148" s="30"/>
      <c r="Z148" s="30"/>
      <c r="AA148" s="30"/>
      <c r="AB148" s="30"/>
      <c r="AC148" s="30"/>
      <c r="AD148" s="30"/>
      <c r="AE148" s="30"/>
      <c r="AR148" s="159" t="s">
        <v>141</v>
      </c>
      <c r="AT148" s="159" t="s">
        <v>137</v>
      </c>
      <c r="AU148" s="159" t="s">
        <v>82</v>
      </c>
      <c r="AY148" s="18" t="s">
        <v>135</v>
      </c>
      <c r="BE148" s="160">
        <f>IF(N148="základní",J148,0)</f>
        <v>0</v>
      </c>
      <c r="BF148" s="160">
        <f>IF(N148="snížená",J148,0)</f>
        <v>0</v>
      </c>
      <c r="BG148" s="160">
        <f>IF(N148="zákl. přenesená",J148,0)</f>
        <v>0</v>
      </c>
      <c r="BH148" s="160">
        <f>IF(N148="sníž. přenesená",J148,0)</f>
        <v>0</v>
      </c>
      <c r="BI148" s="160">
        <f>IF(N148="nulová",J148,0)</f>
        <v>0</v>
      </c>
      <c r="BJ148" s="18" t="s">
        <v>80</v>
      </c>
      <c r="BK148" s="160">
        <f>ROUND(I148*H148,2)</f>
        <v>0</v>
      </c>
      <c r="BL148" s="18" t="s">
        <v>141</v>
      </c>
      <c r="BM148" s="159" t="s">
        <v>223</v>
      </c>
    </row>
    <row r="149" spans="1:65" s="2" customFormat="1" ht="16.5" customHeight="1">
      <c r="A149" s="30"/>
      <c r="B149" s="147"/>
      <c r="C149" s="148" t="s">
        <v>224</v>
      </c>
      <c r="D149" s="148" t="s">
        <v>137</v>
      </c>
      <c r="E149" s="149" t="s">
        <v>225</v>
      </c>
      <c r="F149" s="150" t="s">
        <v>226</v>
      </c>
      <c r="G149" s="151" t="s">
        <v>153</v>
      </c>
      <c r="H149" s="152">
        <v>18</v>
      </c>
      <c r="I149" s="153"/>
      <c r="J149" s="153">
        <f>ROUND(I149*H149,2)</f>
        <v>0</v>
      </c>
      <c r="K149" s="154"/>
      <c r="L149" s="31"/>
      <c r="M149" s="155" t="s">
        <v>1</v>
      </c>
      <c r="N149" s="156" t="s">
        <v>37</v>
      </c>
      <c r="O149" s="157">
        <v>1.2E-2</v>
      </c>
      <c r="P149" s="157">
        <f>O149*H149</f>
        <v>0.216</v>
      </c>
      <c r="Q149" s="157">
        <v>1.2700000000000001E-3</v>
      </c>
      <c r="R149" s="157">
        <f>Q149*H149</f>
        <v>2.2860000000000002E-2</v>
      </c>
      <c r="S149" s="157">
        <v>0</v>
      </c>
      <c r="T149" s="158">
        <f>S149*H149</f>
        <v>0</v>
      </c>
      <c r="U149" s="30"/>
      <c r="V149" s="30"/>
      <c r="W149" s="30"/>
      <c r="X149" s="30"/>
      <c r="Y149" s="30"/>
      <c r="Z149" s="30"/>
      <c r="AA149" s="30"/>
      <c r="AB149" s="30"/>
      <c r="AC149" s="30"/>
      <c r="AD149" s="30"/>
      <c r="AE149" s="30"/>
      <c r="AR149" s="159" t="s">
        <v>141</v>
      </c>
      <c r="AT149" s="159" t="s">
        <v>137</v>
      </c>
      <c r="AU149" s="159" t="s">
        <v>82</v>
      </c>
      <c r="AY149" s="18" t="s">
        <v>135</v>
      </c>
      <c r="BE149" s="160">
        <f>IF(N149="základní",J149,0)</f>
        <v>0</v>
      </c>
      <c r="BF149" s="160">
        <f>IF(N149="snížená",J149,0)</f>
        <v>0</v>
      </c>
      <c r="BG149" s="160">
        <f>IF(N149="zákl. přenesená",J149,0)</f>
        <v>0</v>
      </c>
      <c r="BH149" s="160">
        <f>IF(N149="sníž. přenesená",J149,0)</f>
        <v>0</v>
      </c>
      <c r="BI149" s="160">
        <f>IF(N149="nulová",J149,0)</f>
        <v>0</v>
      </c>
      <c r="BJ149" s="18" t="s">
        <v>80</v>
      </c>
      <c r="BK149" s="160">
        <f>ROUND(I149*H149,2)</f>
        <v>0</v>
      </c>
      <c r="BL149" s="18" t="s">
        <v>141</v>
      </c>
      <c r="BM149" s="159" t="s">
        <v>227</v>
      </c>
    </row>
    <row r="150" spans="1:65" s="14" customFormat="1">
      <c r="B150" s="171"/>
      <c r="D150" s="161" t="s">
        <v>145</v>
      </c>
      <c r="E150" s="172" t="s">
        <v>1</v>
      </c>
      <c r="F150" s="173" t="s">
        <v>199</v>
      </c>
      <c r="H150" s="174">
        <v>18</v>
      </c>
      <c r="L150" s="171"/>
      <c r="M150" s="175"/>
      <c r="N150" s="176"/>
      <c r="O150" s="176"/>
      <c r="P150" s="176"/>
      <c r="Q150" s="176"/>
      <c r="R150" s="176"/>
      <c r="S150" s="176"/>
      <c r="T150" s="177"/>
      <c r="AT150" s="172" t="s">
        <v>145</v>
      </c>
      <c r="AU150" s="172" t="s">
        <v>82</v>
      </c>
      <c r="AV150" s="14" t="s">
        <v>82</v>
      </c>
      <c r="AW150" s="14" t="s">
        <v>28</v>
      </c>
      <c r="AX150" s="14" t="s">
        <v>80</v>
      </c>
      <c r="AY150" s="172" t="s">
        <v>135</v>
      </c>
    </row>
    <row r="151" spans="1:65" s="2" customFormat="1" ht="16.5" customHeight="1">
      <c r="A151" s="30"/>
      <c r="B151" s="147"/>
      <c r="C151" s="189" t="s">
        <v>149</v>
      </c>
      <c r="D151" s="189" t="s">
        <v>228</v>
      </c>
      <c r="E151" s="190" t="s">
        <v>229</v>
      </c>
      <c r="F151" s="191" t="s">
        <v>230</v>
      </c>
      <c r="G151" s="192" t="s">
        <v>231</v>
      </c>
      <c r="H151" s="193">
        <v>0.36</v>
      </c>
      <c r="I151" s="194"/>
      <c r="J151" s="194">
        <f>ROUND(I151*H151,2)</f>
        <v>0</v>
      </c>
      <c r="K151" s="195"/>
      <c r="L151" s="196"/>
      <c r="M151" s="197" t="s">
        <v>1</v>
      </c>
      <c r="N151" s="198" t="s">
        <v>37</v>
      </c>
      <c r="O151" s="157">
        <v>0</v>
      </c>
      <c r="P151" s="157">
        <f>O151*H151</f>
        <v>0</v>
      </c>
      <c r="Q151" s="157">
        <v>1E-3</v>
      </c>
      <c r="R151" s="157">
        <f>Q151*H151</f>
        <v>3.5999999999999997E-4</v>
      </c>
      <c r="S151" s="157">
        <v>0</v>
      </c>
      <c r="T151" s="158">
        <f>S151*H151</f>
        <v>0</v>
      </c>
      <c r="U151" s="30"/>
      <c r="V151" s="30"/>
      <c r="W151" s="30"/>
      <c r="X151" s="30"/>
      <c r="Y151" s="30"/>
      <c r="Z151" s="30"/>
      <c r="AA151" s="30"/>
      <c r="AB151" s="30"/>
      <c r="AC151" s="30"/>
      <c r="AD151" s="30"/>
      <c r="AE151" s="30"/>
      <c r="AR151" s="159" t="s">
        <v>224</v>
      </c>
      <c r="AT151" s="159" t="s">
        <v>228</v>
      </c>
      <c r="AU151" s="159" t="s">
        <v>82</v>
      </c>
      <c r="AY151" s="18" t="s">
        <v>135</v>
      </c>
      <c r="BE151" s="160">
        <f>IF(N151="základní",J151,0)</f>
        <v>0</v>
      </c>
      <c r="BF151" s="160">
        <f>IF(N151="snížená",J151,0)</f>
        <v>0</v>
      </c>
      <c r="BG151" s="160">
        <f>IF(N151="zákl. přenesená",J151,0)</f>
        <v>0</v>
      </c>
      <c r="BH151" s="160">
        <f>IF(N151="sníž. přenesená",J151,0)</f>
        <v>0</v>
      </c>
      <c r="BI151" s="160">
        <f>IF(N151="nulová",J151,0)</f>
        <v>0</v>
      </c>
      <c r="BJ151" s="18" t="s">
        <v>80</v>
      </c>
      <c r="BK151" s="160">
        <f>ROUND(I151*H151,2)</f>
        <v>0</v>
      </c>
      <c r="BL151" s="18" t="s">
        <v>141</v>
      </c>
      <c r="BM151" s="159" t="s">
        <v>232</v>
      </c>
    </row>
    <row r="152" spans="1:65" s="14" customFormat="1">
      <c r="B152" s="171"/>
      <c r="D152" s="161" t="s">
        <v>145</v>
      </c>
      <c r="F152" s="173" t="s">
        <v>233</v>
      </c>
      <c r="H152" s="174">
        <v>0.36</v>
      </c>
      <c r="L152" s="171"/>
      <c r="M152" s="175"/>
      <c r="N152" s="176"/>
      <c r="O152" s="176"/>
      <c r="P152" s="176"/>
      <c r="Q152" s="176"/>
      <c r="R152" s="176"/>
      <c r="S152" s="176"/>
      <c r="T152" s="177"/>
      <c r="AT152" s="172" t="s">
        <v>145</v>
      </c>
      <c r="AU152" s="172" t="s">
        <v>82</v>
      </c>
      <c r="AV152" s="14" t="s">
        <v>82</v>
      </c>
      <c r="AW152" s="14" t="s">
        <v>3</v>
      </c>
      <c r="AX152" s="14" t="s">
        <v>80</v>
      </c>
      <c r="AY152" s="172" t="s">
        <v>135</v>
      </c>
    </row>
    <row r="153" spans="1:65" s="2" customFormat="1" ht="16.5" customHeight="1">
      <c r="A153" s="30"/>
      <c r="B153" s="147"/>
      <c r="C153" s="148" t="s">
        <v>234</v>
      </c>
      <c r="D153" s="148" t="s">
        <v>137</v>
      </c>
      <c r="E153" s="149" t="s">
        <v>235</v>
      </c>
      <c r="F153" s="150" t="s">
        <v>236</v>
      </c>
      <c r="G153" s="151" t="s">
        <v>153</v>
      </c>
      <c r="H153" s="152">
        <v>18</v>
      </c>
      <c r="I153" s="153"/>
      <c r="J153" s="153">
        <f>ROUND(I153*H153,2)</f>
        <v>0</v>
      </c>
      <c r="K153" s="154"/>
      <c r="L153" s="31"/>
      <c r="M153" s="155" t="s">
        <v>1</v>
      </c>
      <c r="N153" s="156" t="s">
        <v>37</v>
      </c>
      <c r="O153" s="157">
        <v>2.5000000000000001E-2</v>
      </c>
      <c r="P153" s="157">
        <f>O153*H153</f>
        <v>0.45</v>
      </c>
      <c r="Q153" s="157">
        <v>0</v>
      </c>
      <c r="R153" s="157">
        <f>Q153*H153</f>
        <v>0</v>
      </c>
      <c r="S153" s="157">
        <v>0</v>
      </c>
      <c r="T153" s="158">
        <f>S153*H153</f>
        <v>0</v>
      </c>
      <c r="U153" s="30"/>
      <c r="V153" s="30"/>
      <c r="W153" s="30"/>
      <c r="X153" s="30"/>
      <c r="Y153" s="30"/>
      <c r="Z153" s="30"/>
      <c r="AA153" s="30"/>
      <c r="AB153" s="30"/>
      <c r="AC153" s="30"/>
      <c r="AD153" s="30"/>
      <c r="AE153" s="30"/>
      <c r="AR153" s="159" t="s">
        <v>141</v>
      </c>
      <c r="AT153" s="159" t="s">
        <v>137</v>
      </c>
      <c r="AU153" s="159" t="s">
        <v>82</v>
      </c>
      <c r="AY153" s="18" t="s">
        <v>135</v>
      </c>
      <c r="BE153" s="160">
        <f>IF(N153="základní",J153,0)</f>
        <v>0</v>
      </c>
      <c r="BF153" s="160">
        <f>IF(N153="snížená",J153,0)</f>
        <v>0</v>
      </c>
      <c r="BG153" s="160">
        <f>IF(N153="zákl. přenesená",J153,0)</f>
        <v>0</v>
      </c>
      <c r="BH153" s="160">
        <f>IF(N153="sníž. přenesená",J153,0)</f>
        <v>0</v>
      </c>
      <c r="BI153" s="160">
        <f>IF(N153="nulová",J153,0)</f>
        <v>0</v>
      </c>
      <c r="BJ153" s="18" t="s">
        <v>80</v>
      </c>
      <c r="BK153" s="160">
        <f>ROUND(I153*H153,2)</f>
        <v>0</v>
      </c>
      <c r="BL153" s="18" t="s">
        <v>141</v>
      </c>
      <c r="BM153" s="159" t="s">
        <v>237</v>
      </c>
    </row>
    <row r="154" spans="1:65" s="12" customFormat="1" ht="22.9" customHeight="1">
      <c r="B154" s="135"/>
      <c r="D154" s="136" t="s">
        <v>71</v>
      </c>
      <c r="E154" s="145" t="s">
        <v>82</v>
      </c>
      <c r="F154" s="145" t="s">
        <v>136</v>
      </c>
      <c r="J154" s="146">
        <f>BK154</f>
        <v>0</v>
      </c>
      <c r="L154" s="135"/>
      <c r="M154" s="139"/>
      <c r="N154" s="140"/>
      <c r="O154" s="140"/>
      <c r="P154" s="141">
        <f>SUM(P155:P177)</f>
        <v>12.956144</v>
      </c>
      <c r="Q154" s="140"/>
      <c r="R154" s="141">
        <f>SUM(R155:R177)</f>
        <v>27.989591400000002</v>
      </c>
      <c r="S154" s="140"/>
      <c r="T154" s="142">
        <f>SUM(T155:T177)</f>
        <v>0</v>
      </c>
      <c r="AR154" s="136" t="s">
        <v>80</v>
      </c>
      <c r="AT154" s="143" t="s">
        <v>71</v>
      </c>
      <c r="AU154" s="143" t="s">
        <v>80</v>
      </c>
      <c r="AY154" s="136" t="s">
        <v>135</v>
      </c>
      <c r="BK154" s="144">
        <f>SUM(BK155:BK177)</f>
        <v>0</v>
      </c>
    </row>
    <row r="155" spans="1:65" s="2" customFormat="1" ht="16.5" customHeight="1">
      <c r="A155" s="30"/>
      <c r="B155" s="147"/>
      <c r="C155" s="148" t="s">
        <v>238</v>
      </c>
      <c r="D155" s="148" t="s">
        <v>137</v>
      </c>
      <c r="E155" s="149" t="s">
        <v>239</v>
      </c>
      <c r="F155" s="150" t="s">
        <v>240</v>
      </c>
      <c r="G155" s="151" t="s">
        <v>140</v>
      </c>
      <c r="H155" s="152">
        <v>6.2640000000000002</v>
      </c>
      <c r="I155" s="153"/>
      <c r="J155" s="153">
        <f>ROUND(I155*H155,2)</f>
        <v>0</v>
      </c>
      <c r="K155" s="154"/>
      <c r="L155" s="31"/>
      <c r="M155" s="155" t="s">
        <v>1</v>
      </c>
      <c r="N155" s="156" t="s">
        <v>37</v>
      </c>
      <c r="O155" s="157">
        <v>1.0249999999999999</v>
      </c>
      <c r="P155" s="157">
        <f>O155*H155</f>
        <v>6.4205999999999994</v>
      </c>
      <c r="Q155" s="157">
        <v>2.16</v>
      </c>
      <c r="R155" s="157">
        <f>Q155*H155</f>
        <v>13.530240000000001</v>
      </c>
      <c r="S155" s="157">
        <v>0</v>
      </c>
      <c r="T155" s="158">
        <f>S155*H155</f>
        <v>0</v>
      </c>
      <c r="U155" s="30"/>
      <c r="V155" s="30"/>
      <c r="W155" s="30"/>
      <c r="X155" s="30"/>
      <c r="Y155" s="30"/>
      <c r="Z155" s="30"/>
      <c r="AA155" s="30"/>
      <c r="AB155" s="30"/>
      <c r="AC155" s="30"/>
      <c r="AD155" s="30"/>
      <c r="AE155" s="30"/>
      <c r="AR155" s="159" t="s">
        <v>141</v>
      </c>
      <c r="AT155" s="159" t="s">
        <v>137</v>
      </c>
      <c r="AU155" s="159" t="s">
        <v>82</v>
      </c>
      <c r="AY155" s="18" t="s">
        <v>135</v>
      </c>
      <c r="BE155" s="160">
        <f>IF(N155="základní",J155,0)</f>
        <v>0</v>
      </c>
      <c r="BF155" s="160">
        <f>IF(N155="snížená",J155,0)</f>
        <v>0</v>
      </c>
      <c r="BG155" s="160">
        <f>IF(N155="zákl. přenesená",J155,0)</f>
        <v>0</v>
      </c>
      <c r="BH155" s="160">
        <f>IF(N155="sníž. přenesená",J155,0)</f>
        <v>0</v>
      </c>
      <c r="BI155" s="160">
        <f>IF(N155="nulová",J155,0)</f>
        <v>0</v>
      </c>
      <c r="BJ155" s="18" t="s">
        <v>80</v>
      </c>
      <c r="BK155" s="160">
        <f>ROUND(I155*H155,2)</f>
        <v>0</v>
      </c>
      <c r="BL155" s="18" t="s">
        <v>141</v>
      </c>
      <c r="BM155" s="159" t="s">
        <v>241</v>
      </c>
    </row>
    <row r="156" spans="1:65" s="14" customFormat="1">
      <c r="B156" s="171"/>
      <c r="D156" s="161" t="s">
        <v>145</v>
      </c>
      <c r="E156" s="172" t="s">
        <v>1</v>
      </c>
      <c r="F156" s="173" t="s">
        <v>242</v>
      </c>
      <c r="H156" s="174">
        <v>6.2640000000000002</v>
      </c>
      <c r="L156" s="171"/>
      <c r="M156" s="175"/>
      <c r="N156" s="176"/>
      <c r="O156" s="176"/>
      <c r="P156" s="176"/>
      <c r="Q156" s="176"/>
      <c r="R156" s="176"/>
      <c r="S156" s="176"/>
      <c r="T156" s="177"/>
      <c r="AT156" s="172" t="s">
        <v>145</v>
      </c>
      <c r="AU156" s="172" t="s">
        <v>82</v>
      </c>
      <c r="AV156" s="14" t="s">
        <v>82</v>
      </c>
      <c r="AW156" s="14" t="s">
        <v>28</v>
      </c>
      <c r="AX156" s="14" t="s">
        <v>80</v>
      </c>
      <c r="AY156" s="172" t="s">
        <v>135</v>
      </c>
    </row>
    <row r="157" spans="1:65" s="2" customFormat="1" ht="16.5" customHeight="1">
      <c r="A157" s="30"/>
      <c r="B157" s="147"/>
      <c r="C157" s="148" t="s">
        <v>243</v>
      </c>
      <c r="D157" s="148" t="s">
        <v>137</v>
      </c>
      <c r="E157" s="149" t="s">
        <v>244</v>
      </c>
      <c r="F157" s="150" t="s">
        <v>245</v>
      </c>
      <c r="G157" s="151" t="s">
        <v>168</v>
      </c>
      <c r="H157" s="152">
        <v>1.2E-2</v>
      </c>
      <c r="I157" s="153"/>
      <c r="J157" s="153">
        <f>ROUND(I157*H157,2)</f>
        <v>0</v>
      </c>
      <c r="K157" s="154"/>
      <c r="L157" s="31"/>
      <c r="M157" s="155" t="s">
        <v>1</v>
      </c>
      <c r="N157" s="156" t="s">
        <v>37</v>
      </c>
      <c r="O157" s="157">
        <v>15.231</v>
      </c>
      <c r="P157" s="157">
        <f>O157*H157</f>
        <v>0.18277199999999999</v>
      </c>
      <c r="Q157" s="157">
        <v>1.06277</v>
      </c>
      <c r="R157" s="157">
        <f>Q157*H157</f>
        <v>1.2753240000000001E-2</v>
      </c>
      <c r="S157" s="157">
        <v>0</v>
      </c>
      <c r="T157" s="158">
        <f>S157*H157</f>
        <v>0</v>
      </c>
      <c r="U157" s="30"/>
      <c r="V157" s="30"/>
      <c r="W157" s="30"/>
      <c r="X157" s="30"/>
      <c r="Y157" s="30"/>
      <c r="Z157" s="30"/>
      <c r="AA157" s="30"/>
      <c r="AB157" s="30"/>
      <c r="AC157" s="30"/>
      <c r="AD157" s="30"/>
      <c r="AE157" s="30"/>
      <c r="AR157" s="159" t="s">
        <v>141</v>
      </c>
      <c r="AT157" s="159" t="s">
        <v>137</v>
      </c>
      <c r="AU157" s="159" t="s">
        <v>82</v>
      </c>
      <c r="AY157" s="18" t="s">
        <v>135</v>
      </c>
      <c r="BE157" s="160">
        <f>IF(N157="základní",J157,0)</f>
        <v>0</v>
      </c>
      <c r="BF157" s="160">
        <f>IF(N157="snížená",J157,0)</f>
        <v>0</v>
      </c>
      <c r="BG157" s="160">
        <f>IF(N157="zákl. přenesená",J157,0)</f>
        <v>0</v>
      </c>
      <c r="BH157" s="160">
        <f>IF(N157="sníž. přenesená",J157,0)</f>
        <v>0</v>
      </c>
      <c r="BI157" s="160">
        <f>IF(N157="nulová",J157,0)</f>
        <v>0</v>
      </c>
      <c r="BJ157" s="18" t="s">
        <v>80</v>
      </c>
      <c r="BK157" s="160">
        <f>ROUND(I157*H157,2)</f>
        <v>0</v>
      </c>
      <c r="BL157" s="18" t="s">
        <v>141</v>
      </c>
      <c r="BM157" s="159" t="s">
        <v>246</v>
      </c>
    </row>
    <row r="158" spans="1:65" s="13" customFormat="1">
      <c r="B158" s="165"/>
      <c r="D158" s="161" t="s">
        <v>145</v>
      </c>
      <c r="E158" s="166" t="s">
        <v>1</v>
      </c>
      <c r="F158" s="167" t="s">
        <v>247</v>
      </c>
      <c r="H158" s="166" t="s">
        <v>1</v>
      </c>
      <c r="L158" s="165"/>
      <c r="M158" s="168"/>
      <c r="N158" s="169"/>
      <c r="O158" s="169"/>
      <c r="P158" s="169"/>
      <c r="Q158" s="169"/>
      <c r="R158" s="169"/>
      <c r="S158" s="169"/>
      <c r="T158" s="170"/>
      <c r="AT158" s="166" t="s">
        <v>145</v>
      </c>
      <c r="AU158" s="166" t="s">
        <v>82</v>
      </c>
      <c r="AV158" s="13" t="s">
        <v>80</v>
      </c>
      <c r="AW158" s="13" t="s">
        <v>28</v>
      </c>
      <c r="AX158" s="13" t="s">
        <v>72</v>
      </c>
      <c r="AY158" s="166" t="s">
        <v>135</v>
      </c>
    </row>
    <row r="159" spans="1:65" s="14" customFormat="1">
      <c r="B159" s="171"/>
      <c r="D159" s="161" t="s">
        <v>145</v>
      </c>
      <c r="E159" s="172" t="s">
        <v>1</v>
      </c>
      <c r="F159" s="173" t="s">
        <v>248</v>
      </c>
      <c r="H159" s="174">
        <v>1.2E-2</v>
      </c>
      <c r="L159" s="171"/>
      <c r="M159" s="175"/>
      <c r="N159" s="176"/>
      <c r="O159" s="176"/>
      <c r="P159" s="176"/>
      <c r="Q159" s="176"/>
      <c r="R159" s="176"/>
      <c r="S159" s="176"/>
      <c r="T159" s="177"/>
      <c r="AT159" s="172" t="s">
        <v>145</v>
      </c>
      <c r="AU159" s="172" t="s">
        <v>82</v>
      </c>
      <c r="AV159" s="14" t="s">
        <v>82</v>
      </c>
      <c r="AW159" s="14" t="s">
        <v>28</v>
      </c>
      <c r="AX159" s="14" t="s">
        <v>80</v>
      </c>
      <c r="AY159" s="172" t="s">
        <v>135</v>
      </c>
    </row>
    <row r="160" spans="1:65" s="2" customFormat="1" ht="16.5" customHeight="1">
      <c r="A160" s="30"/>
      <c r="B160" s="147"/>
      <c r="C160" s="148" t="s">
        <v>249</v>
      </c>
      <c r="D160" s="148" t="s">
        <v>137</v>
      </c>
      <c r="E160" s="149" t="s">
        <v>250</v>
      </c>
      <c r="F160" s="150" t="s">
        <v>251</v>
      </c>
      <c r="G160" s="151" t="s">
        <v>140</v>
      </c>
      <c r="H160" s="152">
        <v>1.8</v>
      </c>
      <c r="I160" s="153"/>
      <c r="J160" s="153">
        <f>ROUND(I160*H160,2)</f>
        <v>0</v>
      </c>
      <c r="K160" s="154"/>
      <c r="L160" s="31"/>
      <c r="M160" s="155" t="s">
        <v>1</v>
      </c>
      <c r="N160" s="156" t="s">
        <v>37</v>
      </c>
      <c r="O160" s="157">
        <v>0.58399999999999996</v>
      </c>
      <c r="P160" s="157">
        <f>O160*H160</f>
        <v>1.0511999999999999</v>
      </c>
      <c r="Q160" s="157">
        <v>2.5018699999999998</v>
      </c>
      <c r="R160" s="157">
        <f>Q160*H160</f>
        <v>4.5033659999999998</v>
      </c>
      <c r="S160" s="157">
        <v>0</v>
      </c>
      <c r="T160" s="158">
        <f>S160*H160</f>
        <v>0</v>
      </c>
      <c r="U160" s="30"/>
      <c r="V160" s="30"/>
      <c r="W160" s="30"/>
      <c r="X160" s="30"/>
      <c r="Y160" s="30"/>
      <c r="Z160" s="30"/>
      <c r="AA160" s="30"/>
      <c r="AB160" s="30"/>
      <c r="AC160" s="30"/>
      <c r="AD160" s="30"/>
      <c r="AE160" s="30"/>
      <c r="AR160" s="159" t="s">
        <v>141</v>
      </c>
      <c r="AT160" s="159" t="s">
        <v>137</v>
      </c>
      <c r="AU160" s="159" t="s">
        <v>82</v>
      </c>
      <c r="AY160" s="18" t="s">
        <v>135</v>
      </c>
      <c r="BE160" s="160">
        <f>IF(N160="základní",J160,0)</f>
        <v>0</v>
      </c>
      <c r="BF160" s="160">
        <f>IF(N160="snížená",J160,0)</f>
        <v>0</v>
      </c>
      <c r="BG160" s="160">
        <f>IF(N160="zákl. přenesená",J160,0)</f>
        <v>0</v>
      </c>
      <c r="BH160" s="160">
        <f>IF(N160="sníž. přenesená",J160,0)</f>
        <v>0</v>
      </c>
      <c r="BI160" s="160">
        <f>IF(N160="nulová",J160,0)</f>
        <v>0</v>
      </c>
      <c r="BJ160" s="18" t="s">
        <v>80</v>
      </c>
      <c r="BK160" s="160">
        <f>ROUND(I160*H160,2)</f>
        <v>0</v>
      </c>
      <c r="BL160" s="18" t="s">
        <v>141</v>
      </c>
      <c r="BM160" s="159" t="s">
        <v>252</v>
      </c>
    </row>
    <row r="161" spans="1:65" s="14" customFormat="1">
      <c r="B161" s="171"/>
      <c r="D161" s="161" t="s">
        <v>145</v>
      </c>
      <c r="E161" s="172" t="s">
        <v>1</v>
      </c>
      <c r="F161" s="173" t="s">
        <v>253</v>
      </c>
      <c r="H161" s="174">
        <v>1.8</v>
      </c>
      <c r="L161" s="171"/>
      <c r="M161" s="175"/>
      <c r="N161" s="176"/>
      <c r="O161" s="176"/>
      <c r="P161" s="176"/>
      <c r="Q161" s="176"/>
      <c r="R161" s="176"/>
      <c r="S161" s="176"/>
      <c r="T161" s="177"/>
      <c r="AT161" s="172" t="s">
        <v>145</v>
      </c>
      <c r="AU161" s="172" t="s">
        <v>82</v>
      </c>
      <c r="AV161" s="14" t="s">
        <v>82</v>
      </c>
      <c r="AW161" s="14" t="s">
        <v>28</v>
      </c>
      <c r="AX161" s="14" t="s">
        <v>80</v>
      </c>
      <c r="AY161" s="172" t="s">
        <v>135</v>
      </c>
    </row>
    <row r="162" spans="1:65" s="2" customFormat="1" ht="16.5" customHeight="1">
      <c r="A162" s="30"/>
      <c r="B162" s="147"/>
      <c r="C162" s="148" t="s">
        <v>254</v>
      </c>
      <c r="D162" s="148" t="s">
        <v>137</v>
      </c>
      <c r="E162" s="149" t="s">
        <v>255</v>
      </c>
      <c r="F162" s="150" t="s">
        <v>256</v>
      </c>
      <c r="G162" s="151" t="s">
        <v>140</v>
      </c>
      <c r="H162" s="152">
        <v>3.78</v>
      </c>
      <c r="I162" s="153"/>
      <c r="J162" s="153">
        <f>ROUND(I162*H162,2)</f>
        <v>0</v>
      </c>
      <c r="K162" s="154"/>
      <c r="L162" s="31"/>
      <c r="M162" s="155" t="s">
        <v>1</v>
      </c>
      <c r="N162" s="156" t="s">
        <v>37</v>
      </c>
      <c r="O162" s="157">
        <v>0.629</v>
      </c>
      <c r="P162" s="157">
        <f>O162*H162</f>
        <v>2.3776199999999998</v>
      </c>
      <c r="Q162" s="157">
        <v>2.5018699999999998</v>
      </c>
      <c r="R162" s="157">
        <f>Q162*H162</f>
        <v>9.4570685999999995</v>
      </c>
      <c r="S162" s="157">
        <v>0</v>
      </c>
      <c r="T162" s="158">
        <f>S162*H162</f>
        <v>0</v>
      </c>
      <c r="U162" s="30"/>
      <c r="V162" s="30"/>
      <c r="W162" s="30"/>
      <c r="X162" s="30"/>
      <c r="Y162" s="30"/>
      <c r="Z162" s="30"/>
      <c r="AA162" s="30"/>
      <c r="AB162" s="30"/>
      <c r="AC162" s="30"/>
      <c r="AD162" s="30"/>
      <c r="AE162" s="30"/>
      <c r="AR162" s="159" t="s">
        <v>141</v>
      </c>
      <c r="AT162" s="159" t="s">
        <v>137</v>
      </c>
      <c r="AU162" s="159" t="s">
        <v>82</v>
      </c>
      <c r="AY162" s="18" t="s">
        <v>135</v>
      </c>
      <c r="BE162" s="160">
        <f>IF(N162="základní",J162,0)</f>
        <v>0</v>
      </c>
      <c r="BF162" s="160">
        <f>IF(N162="snížená",J162,0)</f>
        <v>0</v>
      </c>
      <c r="BG162" s="160">
        <f>IF(N162="zákl. přenesená",J162,0)</f>
        <v>0</v>
      </c>
      <c r="BH162" s="160">
        <f>IF(N162="sníž. přenesená",J162,0)</f>
        <v>0</v>
      </c>
      <c r="BI162" s="160">
        <f>IF(N162="nulová",J162,0)</f>
        <v>0</v>
      </c>
      <c r="BJ162" s="18" t="s">
        <v>80</v>
      </c>
      <c r="BK162" s="160">
        <f>ROUND(I162*H162,2)</f>
        <v>0</v>
      </c>
      <c r="BL162" s="18" t="s">
        <v>141</v>
      </c>
      <c r="BM162" s="159" t="s">
        <v>257</v>
      </c>
    </row>
    <row r="163" spans="1:65" s="2" customFormat="1" ht="29.25">
      <c r="A163" s="30"/>
      <c r="B163" s="31"/>
      <c r="C163" s="30"/>
      <c r="D163" s="161" t="s">
        <v>143</v>
      </c>
      <c r="E163" s="30"/>
      <c r="F163" s="162" t="s">
        <v>258</v>
      </c>
      <c r="G163" s="30"/>
      <c r="H163" s="30"/>
      <c r="I163" s="30"/>
      <c r="J163" s="30"/>
      <c r="K163" s="30"/>
      <c r="L163" s="31"/>
      <c r="M163" s="163"/>
      <c r="N163" s="164"/>
      <c r="O163" s="56"/>
      <c r="P163" s="56"/>
      <c r="Q163" s="56"/>
      <c r="R163" s="56"/>
      <c r="S163" s="56"/>
      <c r="T163" s="57"/>
      <c r="U163" s="30"/>
      <c r="V163" s="30"/>
      <c r="W163" s="30"/>
      <c r="X163" s="30"/>
      <c r="Y163" s="30"/>
      <c r="Z163" s="30"/>
      <c r="AA163" s="30"/>
      <c r="AB163" s="30"/>
      <c r="AC163" s="30"/>
      <c r="AD163" s="30"/>
      <c r="AE163" s="30"/>
      <c r="AT163" s="18" t="s">
        <v>143</v>
      </c>
      <c r="AU163" s="18" t="s">
        <v>82</v>
      </c>
    </row>
    <row r="164" spans="1:65" s="14" customFormat="1">
      <c r="B164" s="171"/>
      <c r="D164" s="161" t="s">
        <v>145</v>
      </c>
      <c r="E164" s="172" t="s">
        <v>1</v>
      </c>
      <c r="F164" s="173" t="s">
        <v>259</v>
      </c>
      <c r="H164" s="174">
        <v>3.78</v>
      </c>
      <c r="L164" s="171"/>
      <c r="M164" s="175"/>
      <c r="N164" s="176"/>
      <c r="O164" s="176"/>
      <c r="P164" s="176"/>
      <c r="Q164" s="176"/>
      <c r="R164" s="176"/>
      <c r="S164" s="176"/>
      <c r="T164" s="177"/>
      <c r="AT164" s="172" t="s">
        <v>145</v>
      </c>
      <c r="AU164" s="172" t="s">
        <v>82</v>
      </c>
      <c r="AV164" s="14" t="s">
        <v>82</v>
      </c>
      <c r="AW164" s="14" t="s">
        <v>28</v>
      </c>
      <c r="AX164" s="14" t="s">
        <v>80</v>
      </c>
      <c r="AY164" s="172" t="s">
        <v>135</v>
      </c>
    </row>
    <row r="165" spans="1:65" s="2" customFormat="1" ht="16.5" customHeight="1">
      <c r="A165" s="30"/>
      <c r="B165" s="147"/>
      <c r="C165" s="148" t="s">
        <v>8</v>
      </c>
      <c r="D165" s="148" t="s">
        <v>137</v>
      </c>
      <c r="E165" s="149" t="s">
        <v>260</v>
      </c>
      <c r="F165" s="150" t="s">
        <v>261</v>
      </c>
      <c r="G165" s="151" t="s">
        <v>153</v>
      </c>
      <c r="H165" s="152">
        <v>5.6</v>
      </c>
      <c r="I165" s="153"/>
      <c r="J165" s="153">
        <f>ROUND(I165*H165,2)</f>
        <v>0</v>
      </c>
      <c r="K165" s="154"/>
      <c r="L165" s="31"/>
      <c r="M165" s="155" t="s">
        <v>1</v>
      </c>
      <c r="N165" s="156" t="s">
        <v>37</v>
      </c>
      <c r="O165" s="157">
        <v>0.3</v>
      </c>
      <c r="P165" s="157">
        <f>O165*H165</f>
        <v>1.68</v>
      </c>
      <c r="Q165" s="157">
        <v>2.47E-3</v>
      </c>
      <c r="R165" s="157">
        <f>Q165*H165</f>
        <v>1.3831999999999999E-2</v>
      </c>
      <c r="S165" s="157">
        <v>0</v>
      </c>
      <c r="T165" s="158">
        <f>S165*H165</f>
        <v>0</v>
      </c>
      <c r="U165" s="30"/>
      <c r="V165" s="30"/>
      <c r="W165" s="30"/>
      <c r="X165" s="30"/>
      <c r="Y165" s="30"/>
      <c r="Z165" s="30"/>
      <c r="AA165" s="30"/>
      <c r="AB165" s="30"/>
      <c r="AC165" s="30"/>
      <c r="AD165" s="30"/>
      <c r="AE165" s="30"/>
      <c r="AR165" s="159" t="s">
        <v>141</v>
      </c>
      <c r="AT165" s="159" t="s">
        <v>137</v>
      </c>
      <c r="AU165" s="159" t="s">
        <v>82</v>
      </c>
      <c r="AY165" s="18" t="s">
        <v>135</v>
      </c>
      <c r="BE165" s="160">
        <f>IF(N165="základní",J165,0)</f>
        <v>0</v>
      </c>
      <c r="BF165" s="160">
        <f>IF(N165="snížená",J165,0)</f>
        <v>0</v>
      </c>
      <c r="BG165" s="160">
        <f>IF(N165="zákl. přenesená",J165,0)</f>
        <v>0</v>
      </c>
      <c r="BH165" s="160">
        <f>IF(N165="sníž. přenesená",J165,0)</f>
        <v>0</v>
      </c>
      <c r="BI165" s="160">
        <f>IF(N165="nulová",J165,0)</f>
        <v>0</v>
      </c>
      <c r="BJ165" s="18" t="s">
        <v>80</v>
      </c>
      <c r="BK165" s="160">
        <f>ROUND(I165*H165,2)</f>
        <v>0</v>
      </c>
      <c r="BL165" s="18" t="s">
        <v>141</v>
      </c>
      <c r="BM165" s="159" t="s">
        <v>262</v>
      </c>
    </row>
    <row r="166" spans="1:65" s="14" customFormat="1">
      <c r="B166" s="171"/>
      <c r="D166" s="161" t="s">
        <v>145</v>
      </c>
      <c r="E166" s="172" t="s">
        <v>1</v>
      </c>
      <c r="F166" s="173" t="s">
        <v>263</v>
      </c>
      <c r="H166" s="174">
        <v>3.9</v>
      </c>
      <c r="L166" s="171"/>
      <c r="M166" s="175"/>
      <c r="N166" s="176"/>
      <c r="O166" s="176"/>
      <c r="P166" s="176"/>
      <c r="Q166" s="176"/>
      <c r="R166" s="176"/>
      <c r="S166" s="176"/>
      <c r="T166" s="177"/>
      <c r="AT166" s="172" t="s">
        <v>145</v>
      </c>
      <c r="AU166" s="172" t="s">
        <v>82</v>
      </c>
      <c r="AV166" s="14" t="s">
        <v>82</v>
      </c>
      <c r="AW166" s="14" t="s">
        <v>28</v>
      </c>
      <c r="AX166" s="14" t="s">
        <v>72</v>
      </c>
      <c r="AY166" s="172" t="s">
        <v>135</v>
      </c>
    </row>
    <row r="167" spans="1:65" s="14" customFormat="1">
      <c r="B167" s="171"/>
      <c r="D167" s="161" t="s">
        <v>145</v>
      </c>
      <c r="E167" s="172" t="s">
        <v>1</v>
      </c>
      <c r="F167" s="173" t="s">
        <v>264</v>
      </c>
      <c r="H167" s="174">
        <v>1.7</v>
      </c>
      <c r="L167" s="171"/>
      <c r="M167" s="175"/>
      <c r="N167" s="176"/>
      <c r="O167" s="176"/>
      <c r="P167" s="176"/>
      <c r="Q167" s="176"/>
      <c r="R167" s="176"/>
      <c r="S167" s="176"/>
      <c r="T167" s="177"/>
      <c r="AT167" s="172" t="s">
        <v>145</v>
      </c>
      <c r="AU167" s="172" t="s">
        <v>82</v>
      </c>
      <c r="AV167" s="14" t="s">
        <v>82</v>
      </c>
      <c r="AW167" s="14" t="s">
        <v>28</v>
      </c>
      <c r="AX167" s="14" t="s">
        <v>72</v>
      </c>
      <c r="AY167" s="172" t="s">
        <v>135</v>
      </c>
    </row>
    <row r="168" spans="1:65" s="15" customFormat="1">
      <c r="B168" s="178"/>
      <c r="D168" s="161" t="s">
        <v>145</v>
      </c>
      <c r="E168" s="179" t="s">
        <v>1</v>
      </c>
      <c r="F168" s="180" t="s">
        <v>157</v>
      </c>
      <c r="H168" s="181">
        <v>5.6</v>
      </c>
      <c r="L168" s="178"/>
      <c r="M168" s="182"/>
      <c r="N168" s="183"/>
      <c r="O168" s="183"/>
      <c r="P168" s="183"/>
      <c r="Q168" s="183"/>
      <c r="R168" s="183"/>
      <c r="S168" s="183"/>
      <c r="T168" s="184"/>
      <c r="AT168" s="179" t="s">
        <v>145</v>
      </c>
      <c r="AU168" s="179" t="s">
        <v>82</v>
      </c>
      <c r="AV168" s="15" t="s">
        <v>141</v>
      </c>
      <c r="AW168" s="15" t="s">
        <v>28</v>
      </c>
      <c r="AX168" s="15" t="s">
        <v>80</v>
      </c>
      <c r="AY168" s="179" t="s">
        <v>135</v>
      </c>
    </row>
    <row r="169" spans="1:65" s="2" customFormat="1" ht="16.5" customHeight="1">
      <c r="A169" s="30"/>
      <c r="B169" s="147"/>
      <c r="C169" s="148" t="s">
        <v>265</v>
      </c>
      <c r="D169" s="148" t="s">
        <v>137</v>
      </c>
      <c r="E169" s="149" t="s">
        <v>266</v>
      </c>
      <c r="F169" s="150" t="s">
        <v>267</v>
      </c>
      <c r="G169" s="151" t="s">
        <v>153</v>
      </c>
      <c r="H169" s="152">
        <v>5.6</v>
      </c>
      <c r="I169" s="153"/>
      <c r="J169" s="153">
        <f>ROUND(I169*H169,2)</f>
        <v>0</v>
      </c>
      <c r="K169" s="154"/>
      <c r="L169" s="31"/>
      <c r="M169" s="155" t="s">
        <v>1</v>
      </c>
      <c r="N169" s="156" t="s">
        <v>37</v>
      </c>
      <c r="O169" s="157">
        <v>0.152</v>
      </c>
      <c r="P169" s="157">
        <f>O169*H169</f>
        <v>0.85119999999999996</v>
      </c>
      <c r="Q169" s="157">
        <v>0</v>
      </c>
      <c r="R169" s="157">
        <f>Q169*H169</f>
        <v>0</v>
      </c>
      <c r="S169" s="157">
        <v>0</v>
      </c>
      <c r="T169" s="158">
        <f>S169*H169</f>
        <v>0</v>
      </c>
      <c r="U169" s="30"/>
      <c r="V169" s="30"/>
      <c r="W169" s="30"/>
      <c r="X169" s="30"/>
      <c r="Y169" s="30"/>
      <c r="Z169" s="30"/>
      <c r="AA169" s="30"/>
      <c r="AB169" s="30"/>
      <c r="AC169" s="30"/>
      <c r="AD169" s="30"/>
      <c r="AE169" s="30"/>
      <c r="AR169" s="159" t="s">
        <v>141</v>
      </c>
      <c r="AT169" s="159" t="s">
        <v>137</v>
      </c>
      <c r="AU169" s="159" t="s">
        <v>82</v>
      </c>
      <c r="AY169" s="18" t="s">
        <v>135</v>
      </c>
      <c r="BE169" s="160">
        <f>IF(N169="základní",J169,0)</f>
        <v>0</v>
      </c>
      <c r="BF169" s="160">
        <f>IF(N169="snížená",J169,0)</f>
        <v>0</v>
      </c>
      <c r="BG169" s="160">
        <f>IF(N169="zákl. přenesená",J169,0)</f>
        <v>0</v>
      </c>
      <c r="BH169" s="160">
        <f>IF(N169="sníž. přenesená",J169,0)</f>
        <v>0</v>
      </c>
      <c r="BI169" s="160">
        <f>IF(N169="nulová",J169,0)</f>
        <v>0</v>
      </c>
      <c r="BJ169" s="18" t="s">
        <v>80</v>
      </c>
      <c r="BK169" s="160">
        <f>ROUND(I169*H169,2)</f>
        <v>0</v>
      </c>
      <c r="BL169" s="18" t="s">
        <v>141</v>
      </c>
      <c r="BM169" s="159" t="s">
        <v>268</v>
      </c>
    </row>
    <row r="170" spans="1:65" s="2" customFormat="1" ht="16.5" customHeight="1">
      <c r="A170" s="30"/>
      <c r="B170" s="147"/>
      <c r="C170" s="148" t="s">
        <v>269</v>
      </c>
      <c r="D170" s="148" t="s">
        <v>137</v>
      </c>
      <c r="E170" s="149" t="s">
        <v>270</v>
      </c>
      <c r="F170" s="150" t="s">
        <v>271</v>
      </c>
      <c r="G170" s="151" t="s">
        <v>140</v>
      </c>
      <c r="H170" s="152">
        <v>0.188</v>
      </c>
      <c r="I170" s="153"/>
      <c r="J170" s="153">
        <f>ROUND(I170*H170,2)</f>
        <v>0</v>
      </c>
      <c r="K170" s="154"/>
      <c r="L170" s="31"/>
      <c r="M170" s="155" t="s">
        <v>1</v>
      </c>
      <c r="N170" s="156" t="s">
        <v>37</v>
      </c>
      <c r="O170" s="157">
        <v>0.629</v>
      </c>
      <c r="P170" s="157">
        <f>O170*H170</f>
        <v>0.118252</v>
      </c>
      <c r="Q170" s="157">
        <v>2.5018699999999998</v>
      </c>
      <c r="R170" s="157">
        <f>Q170*H170</f>
        <v>0.47035155999999995</v>
      </c>
      <c r="S170" s="157">
        <v>0</v>
      </c>
      <c r="T170" s="158">
        <f>S170*H170</f>
        <v>0</v>
      </c>
      <c r="U170" s="30"/>
      <c r="V170" s="30"/>
      <c r="W170" s="30"/>
      <c r="X170" s="30"/>
      <c r="Y170" s="30"/>
      <c r="Z170" s="30"/>
      <c r="AA170" s="30"/>
      <c r="AB170" s="30"/>
      <c r="AC170" s="30"/>
      <c r="AD170" s="30"/>
      <c r="AE170" s="30"/>
      <c r="AR170" s="159" t="s">
        <v>141</v>
      </c>
      <c r="AT170" s="159" t="s">
        <v>137</v>
      </c>
      <c r="AU170" s="159" t="s">
        <v>82</v>
      </c>
      <c r="AY170" s="18" t="s">
        <v>135</v>
      </c>
      <c r="BE170" s="160">
        <f>IF(N170="základní",J170,0)</f>
        <v>0</v>
      </c>
      <c r="BF170" s="160">
        <f>IF(N170="snížená",J170,0)</f>
        <v>0</v>
      </c>
      <c r="BG170" s="160">
        <f>IF(N170="zákl. přenesená",J170,0)</f>
        <v>0</v>
      </c>
      <c r="BH170" s="160">
        <f>IF(N170="sníž. přenesená",J170,0)</f>
        <v>0</v>
      </c>
      <c r="BI170" s="160">
        <f>IF(N170="nulová",J170,0)</f>
        <v>0</v>
      </c>
      <c r="BJ170" s="18" t="s">
        <v>80</v>
      </c>
      <c r="BK170" s="160">
        <f>ROUND(I170*H170,2)</f>
        <v>0</v>
      </c>
      <c r="BL170" s="18" t="s">
        <v>141</v>
      </c>
      <c r="BM170" s="159" t="s">
        <v>272</v>
      </c>
    </row>
    <row r="171" spans="1:65" s="2" customFormat="1" ht="19.5">
      <c r="A171" s="30"/>
      <c r="B171" s="31"/>
      <c r="C171" s="30"/>
      <c r="D171" s="161" t="s">
        <v>143</v>
      </c>
      <c r="E171" s="30"/>
      <c r="F171" s="162" t="s">
        <v>273</v>
      </c>
      <c r="G171" s="30"/>
      <c r="H171" s="30"/>
      <c r="I171" s="30"/>
      <c r="J171" s="30"/>
      <c r="K171" s="30"/>
      <c r="L171" s="31"/>
      <c r="M171" s="163"/>
      <c r="N171" s="164"/>
      <c r="O171" s="56"/>
      <c r="P171" s="56"/>
      <c r="Q171" s="56"/>
      <c r="R171" s="56"/>
      <c r="S171" s="56"/>
      <c r="T171" s="57"/>
      <c r="U171" s="30"/>
      <c r="V171" s="30"/>
      <c r="W171" s="30"/>
      <c r="X171" s="30"/>
      <c r="Y171" s="30"/>
      <c r="Z171" s="30"/>
      <c r="AA171" s="30"/>
      <c r="AB171" s="30"/>
      <c r="AC171" s="30"/>
      <c r="AD171" s="30"/>
      <c r="AE171" s="30"/>
      <c r="AT171" s="18" t="s">
        <v>143</v>
      </c>
      <c r="AU171" s="18" t="s">
        <v>82</v>
      </c>
    </row>
    <row r="172" spans="1:65" s="13" customFormat="1">
      <c r="B172" s="165"/>
      <c r="D172" s="161" t="s">
        <v>145</v>
      </c>
      <c r="E172" s="166" t="s">
        <v>1</v>
      </c>
      <c r="F172" s="167" t="s">
        <v>274</v>
      </c>
      <c r="H172" s="166" t="s">
        <v>1</v>
      </c>
      <c r="L172" s="165"/>
      <c r="M172" s="168"/>
      <c r="N172" s="169"/>
      <c r="O172" s="169"/>
      <c r="P172" s="169"/>
      <c r="Q172" s="169"/>
      <c r="R172" s="169"/>
      <c r="S172" s="169"/>
      <c r="T172" s="170"/>
      <c r="AT172" s="166" t="s">
        <v>145</v>
      </c>
      <c r="AU172" s="166" t="s">
        <v>82</v>
      </c>
      <c r="AV172" s="13" t="s">
        <v>80</v>
      </c>
      <c r="AW172" s="13" t="s">
        <v>28</v>
      </c>
      <c r="AX172" s="13" t="s">
        <v>72</v>
      </c>
      <c r="AY172" s="166" t="s">
        <v>135</v>
      </c>
    </row>
    <row r="173" spans="1:65" s="14" customFormat="1">
      <c r="B173" s="171"/>
      <c r="D173" s="161" t="s">
        <v>145</v>
      </c>
      <c r="E173" s="172" t="s">
        <v>1</v>
      </c>
      <c r="F173" s="173" t="s">
        <v>275</v>
      </c>
      <c r="H173" s="174">
        <v>0.188</v>
      </c>
      <c r="L173" s="171"/>
      <c r="M173" s="175"/>
      <c r="N173" s="176"/>
      <c r="O173" s="176"/>
      <c r="P173" s="176"/>
      <c r="Q173" s="176"/>
      <c r="R173" s="176"/>
      <c r="S173" s="176"/>
      <c r="T173" s="177"/>
      <c r="AT173" s="172" t="s">
        <v>145</v>
      </c>
      <c r="AU173" s="172" t="s">
        <v>82</v>
      </c>
      <c r="AV173" s="14" t="s">
        <v>82</v>
      </c>
      <c r="AW173" s="14" t="s">
        <v>28</v>
      </c>
      <c r="AX173" s="14" t="s">
        <v>80</v>
      </c>
      <c r="AY173" s="172" t="s">
        <v>135</v>
      </c>
    </row>
    <row r="174" spans="1:65" s="2" customFormat="1" ht="16.5" customHeight="1">
      <c r="A174" s="30"/>
      <c r="B174" s="147"/>
      <c r="C174" s="148" t="s">
        <v>276</v>
      </c>
      <c r="D174" s="148" t="s">
        <v>137</v>
      </c>
      <c r="E174" s="149" t="s">
        <v>277</v>
      </c>
      <c r="F174" s="150" t="s">
        <v>278</v>
      </c>
      <c r="G174" s="151" t="s">
        <v>153</v>
      </c>
      <c r="H174" s="152">
        <v>0.75</v>
      </c>
      <c r="I174" s="153"/>
      <c r="J174" s="153">
        <f>ROUND(I174*H174,2)</f>
        <v>0</v>
      </c>
      <c r="K174" s="154"/>
      <c r="L174" s="31"/>
      <c r="M174" s="155" t="s">
        <v>1</v>
      </c>
      <c r="N174" s="156" t="s">
        <v>37</v>
      </c>
      <c r="O174" s="157">
        <v>0.27400000000000002</v>
      </c>
      <c r="P174" s="157">
        <f>O174*H174</f>
        <v>0.20550000000000002</v>
      </c>
      <c r="Q174" s="157">
        <v>2.64E-3</v>
      </c>
      <c r="R174" s="157">
        <f>Q174*H174</f>
        <v>1.98E-3</v>
      </c>
      <c r="S174" s="157">
        <v>0</v>
      </c>
      <c r="T174" s="158">
        <f>S174*H174</f>
        <v>0</v>
      </c>
      <c r="U174" s="30"/>
      <c r="V174" s="30"/>
      <c r="W174" s="30"/>
      <c r="X174" s="30"/>
      <c r="Y174" s="30"/>
      <c r="Z174" s="30"/>
      <c r="AA174" s="30"/>
      <c r="AB174" s="30"/>
      <c r="AC174" s="30"/>
      <c r="AD174" s="30"/>
      <c r="AE174" s="30"/>
      <c r="AR174" s="159" t="s">
        <v>141</v>
      </c>
      <c r="AT174" s="159" t="s">
        <v>137</v>
      </c>
      <c r="AU174" s="159" t="s">
        <v>82</v>
      </c>
      <c r="AY174" s="18" t="s">
        <v>135</v>
      </c>
      <c r="BE174" s="160">
        <f>IF(N174="základní",J174,0)</f>
        <v>0</v>
      </c>
      <c r="BF174" s="160">
        <f>IF(N174="snížená",J174,0)</f>
        <v>0</v>
      </c>
      <c r="BG174" s="160">
        <f>IF(N174="zákl. přenesená",J174,0)</f>
        <v>0</v>
      </c>
      <c r="BH174" s="160">
        <f>IF(N174="sníž. přenesená",J174,0)</f>
        <v>0</v>
      </c>
      <c r="BI174" s="160">
        <f>IF(N174="nulová",J174,0)</f>
        <v>0</v>
      </c>
      <c r="BJ174" s="18" t="s">
        <v>80</v>
      </c>
      <c r="BK174" s="160">
        <f>ROUND(I174*H174,2)</f>
        <v>0</v>
      </c>
      <c r="BL174" s="18" t="s">
        <v>141</v>
      </c>
      <c r="BM174" s="159" t="s">
        <v>279</v>
      </c>
    </row>
    <row r="175" spans="1:65" s="13" customFormat="1">
      <c r="B175" s="165"/>
      <c r="D175" s="161" t="s">
        <v>145</v>
      </c>
      <c r="E175" s="166" t="s">
        <v>1</v>
      </c>
      <c r="F175" s="167" t="s">
        <v>280</v>
      </c>
      <c r="H175" s="166" t="s">
        <v>1</v>
      </c>
      <c r="L175" s="165"/>
      <c r="M175" s="168"/>
      <c r="N175" s="169"/>
      <c r="O175" s="169"/>
      <c r="P175" s="169"/>
      <c r="Q175" s="169"/>
      <c r="R175" s="169"/>
      <c r="S175" s="169"/>
      <c r="T175" s="170"/>
      <c r="AT175" s="166" t="s">
        <v>145</v>
      </c>
      <c r="AU175" s="166" t="s">
        <v>82</v>
      </c>
      <c r="AV175" s="13" t="s">
        <v>80</v>
      </c>
      <c r="AW175" s="13" t="s">
        <v>28</v>
      </c>
      <c r="AX175" s="13" t="s">
        <v>72</v>
      </c>
      <c r="AY175" s="166" t="s">
        <v>135</v>
      </c>
    </row>
    <row r="176" spans="1:65" s="14" customFormat="1">
      <c r="B176" s="171"/>
      <c r="D176" s="161" t="s">
        <v>145</v>
      </c>
      <c r="E176" s="172" t="s">
        <v>1</v>
      </c>
      <c r="F176" s="173" t="s">
        <v>281</v>
      </c>
      <c r="H176" s="174">
        <v>0.75</v>
      </c>
      <c r="L176" s="171"/>
      <c r="M176" s="175"/>
      <c r="N176" s="176"/>
      <c r="O176" s="176"/>
      <c r="P176" s="176"/>
      <c r="Q176" s="176"/>
      <c r="R176" s="176"/>
      <c r="S176" s="176"/>
      <c r="T176" s="177"/>
      <c r="AT176" s="172" t="s">
        <v>145</v>
      </c>
      <c r="AU176" s="172" t="s">
        <v>82</v>
      </c>
      <c r="AV176" s="14" t="s">
        <v>82</v>
      </c>
      <c r="AW176" s="14" t="s">
        <v>28</v>
      </c>
      <c r="AX176" s="14" t="s">
        <v>80</v>
      </c>
      <c r="AY176" s="172" t="s">
        <v>135</v>
      </c>
    </row>
    <row r="177" spans="1:65" s="2" customFormat="1" ht="16.5" customHeight="1">
      <c r="A177" s="30"/>
      <c r="B177" s="147"/>
      <c r="C177" s="148" t="s">
        <v>282</v>
      </c>
      <c r="D177" s="148" t="s">
        <v>137</v>
      </c>
      <c r="E177" s="149" t="s">
        <v>283</v>
      </c>
      <c r="F177" s="150" t="s">
        <v>284</v>
      </c>
      <c r="G177" s="151" t="s">
        <v>153</v>
      </c>
      <c r="H177" s="152">
        <v>0.75</v>
      </c>
      <c r="I177" s="153"/>
      <c r="J177" s="153">
        <f>ROUND(I177*H177,2)</f>
        <v>0</v>
      </c>
      <c r="K177" s="154"/>
      <c r="L177" s="31"/>
      <c r="M177" s="155" t="s">
        <v>1</v>
      </c>
      <c r="N177" s="156" t="s">
        <v>37</v>
      </c>
      <c r="O177" s="157">
        <v>9.1999999999999998E-2</v>
      </c>
      <c r="P177" s="157">
        <f>O177*H177</f>
        <v>6.9000000000000006E-2</v>
      </c>
      <c r="Q177" s="157">
        <v>0</v>
      </c>
      <c r="R177" s="157">
        <f>Q177*H177</f>
        <v>0</v>
      </c>
      <c r="S177" s="157">
        <v>0</v>
      </c>
      <c r="T177" s="158">
        <f>S177*H177</f>
        <v>0</v>
      </c>
      <c r="U177" s="30"/>
      <c r="V177" s="30"/>
      <c r="W177" s="30"/>
      <c r="X177" s="30"/>
      <c r="Y177" s="30"/>
      <c r="Z177" s="30"/>
      <c r="AA177" s="30"/>
      <c r="AB177" s="30"/>
      <c r="AC177" s="30"/>
      <c r="AD177" s="30"/>
      <c r="AE177" s="30"/>
      <c r="AR177" s="159" t="s">
        <v>141</v>
      </c>
      <c r="AT177" s="159" t="s">
        <v>137</v>
      </c>
      <c r="AU177" s="159" t="s">
        <v>82</v>
      </c>
      <c r="AY177" s="18" t="s">
        <v>135</v>
      </c>
      <c r="BE177" s="160">
        <f>IF(N177="základní",J177,0)</f>
        <v>0</v>
      </c>
      <c r="BF177" s="160">
        <f>IF(N177="snížená",J177,0)</f>
        <v>0</v>
      </c>
      <c r="BG177" s="160">
        <f>IF(N177="zákl. přenesená",J177,0)</f>
        <v>0</v>
      </c>
      <c r="BH177" s="160">
        <f>IF(N177="sníž. přenesená",J177,0)</f>
        <v>0</v>
      </c>
      <c r="BI177" s="160">
        <f>IF(N177="nulová",J177,0)</f>
        <v>0</v>
      </c>
      <c r="BJ177" s="18" t="s">
        <v>80</v>
      </c>
      <c r="BK177" s="160">
        <f>ROUND(I177*H177,2)</f>
        <v>0</v>
      </c>
      <c r="BL177" s="18" t="s">
        <v>141</v>
      </c>
      <c r="BM177" s="159" t="s">
        <v>285</v>
      </c>
    </row>
    <row r="178" spans="1:65" s="12" customFormat="1" ht="22.9" customHeight="1">
      <c r="B178" s="135"/>
      <c r="D178" s="136" t="s">
        <v>71</v>
      </c>
      <c r="E178" s="145" t="s">
        <v>159</v>
      </c>
      <c r="F178" s="145" t="s">
        <v>286</v>
      </c>
      <c r="J178" s="146">
        <f>BK178</f>
        <v>0</v>
      </c>
      <c r="L178" s="135"/>
      <c r="M178" s="139"/>
      <c r="N178" s="140"/>
      <c r="O178" s="140"/>
      <c r="P178" s="141">
        <f>SUM(P179:P198)</f>
        <v>225.559023</v>
      </c>
      <c r="Q178" s="140"/>
      <c r="R178" s="141">
        <f>SUM(R179:R198)</f>
        <v>24.659779910000001</v>
      </c>
      <c r="S178" s="140"/>
      <c r="T178" s="142">
        <f>SUM(T179:T198)</f>
        <v>0</v>
      </c>
      <c r="AR178" s="136" t="s">
        <v>80</v>
      </c>
      <c r="AT178" s="143" t="s">
        <v>71</v>
      </c>
      <c r="AU178" s="143" t="s">
        <v>80</v>
      </c>
      <c r="AY178" s="136" t="s">
        <v>135</v>
      </c>
      <c r="BK178" s="144">
        <f>SUM(BK179:BK198)</f>
        <v>0</v>
      </c>
    </row>
    <row r="179" spans="1:65" s="2" customFormat="1" ht="21.75" customHeight="1">
      <c r="A179" s="30"/>
      <c r="B179" s="147"/>
      <c r="C179" s="148" t="s">
        <v>287</v>
      </c>
      <c r="D179" s="148" t="s">
        <v>137</v>
      </c>
      <c r="E179" s="149" t="s">
        <v>288</v>
      </c>
      <c r="F179" s="150" t="s">
        <v>289</v>
      </c>
      <c r="G179" s="151" t="s">
        <v>140</v>
      </c>
      <c r="H179" s="152">
        <v>8.8070000000000004</v>
      </c>
      <c r="I179" s="153"/>
      <c r="J179" s="153">
        <f>ROUND(I179*H179,2)</f>
        <v>0</v>
      </c>
      <c r="K179" s="154"/>
      <c r="L179" s="31"/>
      <c r="M179" s="155" t="s">
        <v>1</v>
      </c>
      <c r="N179" s="156" t="s">
        <v>37</v>
      </c>
      <c r="O179" s="157">
        <v>3.863</v>
      </c>
      <c r="P179" s="157">
        <f>O179*H179</f>
        <v>34.021441000000003</v>
      </c>
      <c r="Q179" s="157">
        <v>2.5143</v>
      </c>
      <c r="R179" s="157">
        <f>Q179*H179</f>
        <v>22.143440099999999</v>
      </c>
      <c r="S179" s="157">
        <v>0</v>
      </c>
      <c r="T179" s="158">
        <f>S179*H179</f>
        <v>0</v>
      </c>
      <c r="U179" s="30"/>
      <c r="V179" s="30"/>
      <c r="W179" s="30"/>
      <c r="X179" s="30"/>
      <c r="Y179" s="30"/>
      <c r="Z179" s="30"/>
      <c r="AA179" s="30"/>
      <c r="AB179" s="30"/>
      <c r="AC179" s="30"/>
      <c r="AD179" s="30"/>
      <c r="AE179" s="30"/>
      <c r="AR179" s="159" t="s">
        <v>141</v>
      </c>
      <c r="AT179" s="159" t="s">
        <v>137</v>
      </c>
      <c r="AU179" s="159" t="s">
        <v>82</v>
      </c>
      <c r="AY179" s="18" t="s">
        <v>135</v>
      </c>
      <c r="BE179" s="160">
        <f>IF(N179="základní",J179,0)</f>
        <v>0</v>
      </c>
      <c r="BF179" s="160">
        <f>IF(N179="snížená",J179,0)</f>
        <v>0</v>
      </c>
      <c r="BG179" s="160">
        <f>IF(N179="zákl. přenesená",J179,0)</f>
        <v>0</v>
      </c>
      <c r="BH179" s="160">
        <f>IF(N179="sníž. přenesená",J179,0)</f>
        <v>0</v>
      </c>
      <c r="BI179" s="160">
        <f>IF(N179="nulová",J179,0)</f>
        <v>0</v>
      </c>
      <c r="BJ179" s="18" t="s">
        <v>80</v>
      </c>
      <c r="BK179" s="160">
        <f>ROUND(I179*H179,2)</f>
        <v>0</v>
      </c>
      <c r="BL179" s="18" t="s">
        <v>141</v>
      </c>
      <c r="BM179" s="159" t="s">
        <v>290</v>
      </c>
    </row>
    <row r="180" spans="1:65" s="2" customFormat="1" ht="29.25">
      <c r="A180" s="30"/>
      <c r="B180" s="31"/>
      <c r="C180" s="30"/>
      <c r="D180" s="161" t="s">
        <v>143</v>
      </c>
      <c r="E180" s="30"/>
      <c r="F180" s="162" t="s">
        <v>291</v>
      </c>
      <c r="G180" s="30"/>
      <c r="H180" s="30"/>
      <c r="I180" s="30"/>
      <c r="J180" s="30"/>
      <c r="K180" s="30"/>
      <c r="L180" s="31"/>
      <c r="M180" s="163"/>
      <c r="N180" s="164"/>
      <c r="O180" s="56"/>
      <c r="P180" s="56"/>
      <c r="Q180" s="56"/>
      <c r="R180" s="56"/>
      <c r="S180" s="56"/>
      <c r="T180" s="57"/>
      <c r="U180" s="30"/>
      <c r="V180" s="30"/>
      <c r="W180" s="30"/>
      <c r="X180" s="30"/>
      <c r="Y180" s="30"/>
      <c r="Z180" s="30"/>
      <c r="AA180" s="30"/>
      <c r="AB180" s="30"/>
      <c r="AC180" s="30"/>
      <c r="AD180" s="30"/>
      <c r="AE180" s="30"/>
      <c r="AT180" s="18" t="s">
        <v>143</v>
      </c>
      <c r="AU180" s="18" t="s">
        <v>82</v>
      </c>
    </row>
    <row r="181" spans="1:65" s="13" customFormat="1">
      <c r="B181" s="165"/>
      <c r="D181" s="161" t="s">
        <v>145</v>
      </c>
      <c r="E181" s="166" t="s">
        <v>1</v>
      </c>
      <c r="F181" s="167" t="s">
        <v>292</v>
      </c>
      <c r="H181" s="166" t="s">
        <v>1</v>
      </c>
      <c r="L181" s="165"/>
      <c r="M181" s="168"/>
      <c r="N181" s="169"/>
      <c r="O181" s="169"/>
      <c r="P181" s="169"/>
      <c r="Q181" s="169"/>
      <c r="R181" s="169"/>
      <c r="S181" s="169"/>
      <c r="T181" s="170"/>
      <c r="AT181" s="166" t="s">
        <v>145</v>
      </c>
      <c r="AU181" s="166" t="s">
        <v>82</v>
      </c>
      <c r="AV181" s="13" t="s">
        <v>80</v>
      </c>
      <c r="AW181" s="13" t="s">
        <v>28</v>
      </c>
      <c r="AX181" s="13" t="s">
        <v>72</v>
      </c>
      <c r="AY181" s="166" t="s">
        <v>135</v>
      </c>
    </row>
    <row r="182" spans="1:65" s="14" customFormat="1">
      <c r="B182" s="171"/>
      <c r="D182" s="161" t="s">
        <v>145</v>
      </c>
      <c r="E182" s="172" t="s">
        <v>1</v>
      </c>
      <c r="F182" s="173" t="s">
        <v>293</v>
      </c>
      <c r="H182" s="174">
        <v>2.66</v>
      </c>
      <c r="L182" s="171"/>
      <c r="M182" s="175"/>
      <c r="N182" s="176"/>
      <c r="O182" s="176"/>
      <c r="P182" s="176"/>
      <c r="Q182" s="176"/>
      <c r="R182" s="176"/>
      <c r="S182" s="176"/>
      <c r="T182" s="177"/>
      <c r="AT182" s="172" t="s">
        <v>145</v>
      </c>
      <c r="AU182" s="172" t="s">
        <v>82</v>
      </c>
      <c r="AV182" s="14" t="s">
        <v>82</v>
      </c>
      <c r="AW182" s="14" t="s">
        <v>28</v>
      </c>
      <c r="AX182" s="14" t="s">
        <v>72</v>
      </c>
      <c r="AY182" s="172" t="s">
        <v>135</v>
      </c>
    </row>
    <row r="183" spans="1:65" s="13" customFormat="1">
      <c r="B183" s="165"/>
      <c r="D183" s="161" t="s">
        <v>145</v>
      </c>
      <c r="E183" s="166" t="s">
        <v>1</v>
      </c>
      <c r="F183" s="167" t="s">
        <v>294</v>
      </c>
      <c r="H183" s="166" t="s">
        <v>1</v>
      </c>
      <c r="L183" s="165"/>
      <c r="M183" s="168"/>
      <c r="N183" s="169"/>
      <c r="O183" s="169"/>
      <c r="P183" s="169"/>
      <c r="Q183" s="169"/>
      <c r="R183" s="169"/>
      <c r="S183" s="169"/>
      <c r="T183" s="170"/>
      <c r="AT183" s="166" t="s">
        <v>145</v>
      </c>
      <c r="AU183" s="166" t="s">
        <v>82</v>
      </c>
      <c r="AV183" s="13" t="s">
        <v>80</v>
      </c>
      <c r="AW183" s="13" t="s">
        <v>28</v>
      </c>
      <c r="AX183" s="13" t="s">
        <v>72</v>
      </c>
      <c r="AY183" s="166" t="s">
        <v>135</v>
      </c>
    </row>
    <row r="184" spans="1:65" s="14" customFormat="1">
      <c r="B184" s="171"/>
      <c r="D184" s="161" t="s">
        <v>145</v>
      </c>
      <c r="E184" s="172" t="s">
        <v>1</v>
      </c>
      <c r="F184" s="173" t="s">
        <v>295</v>
      </c>
      <c r="H184" s="174">
        <v>2.5</v>
      </c>
      <c r="L184" s="171"/>
      <c r="M184" s="175"/>
      <c r="N184" s="176"/>
      <c r="O184" s="176"/>
      <c r="P184" s="176"/>
      <c r="Q184" s="176"/>
      <c r="R184" s="176"/>
      <c r="S184" s="176"/>
      <c r="T184" s="177"/>
      <c r="AT184" s="172" t="s">
        <v>145</v>
      </c>
      <c r="AU184" s="172" t="s">
        <v>82</v>
      </c>
      <c r="AV184" s="14" t="s">
        <v>82</v>
      </c>
      <c r="AW184" s="14" t="s">
        <v>28</v>
      </c>
      <c r="AX184" s="14" t="s">
        <v>72</v>
      </c>
      <c r="AY184" s="172" t="s">
        <v>135</v>
      </c>
    </row>
    <row r="185" spans="1:65" s="13" customFormat="1">
      <c r="B185" s="165"/>
      <c r="D185" s="161" t="s">
        <v>145</v>
      </c>
      <c r="E185" s="166" t="s">
        <v>1</v>
      </c>
      <c r="F185" s="167" t="s">
        <v>296</v>
      </c>
      <c r="H185" s="166" t="s">
        <v>1</v>
      </c>
      <c r="L185" s="165"/>
      <c r="M185" s="168"/>
      <c r="N185" s="169"/>
      <c r="O185" s="169"/>
      <c r="P185" s="169"/>
      <c r="Q185" s="169"/>
      <c r="R185" s="169"/>
      <c r="S185" s="169"/>
      <c r="T185" s="170"/>
      <c r="AT185" s="166" t="s">
        <v>145</v>
      </c>
      <c r="AU185" s="166" t="s">
        <v>82</v>
      </c>
      <c r="AV185" s="13" t="s">
        <v>80</v>
      </c>
      <c r="AW185" s="13" t="s">
        <v>28</v>
      </c>
      <c r="AX185" s="13" t="s">
        <v>72</v>
      </c>
      <c r="AY185" s="166" t="s">
        <v>135</v>
      </c>
    </row>
    <row r="186" spans="1:65" s="14" customFormat="1">
      <c r="B186" s="171"/>
      <c r="D186" s="161" t="s">
        <v>145</v>
      </c>
      <c r="E186" s="172" t="s">
        <v>1</v>
      </c>
      <c r="F186" s="173" t="s">
        <v>297</v>
      </c>
      <c r="H186" s="174">
        <v>2.6</v>
      </c>
      <c r="L186" s="171"/>
      <c r="M186" s="175"/>
      <c r="N186" s="176"/>
      <c r="O186" s="176"/>
      <c r="P186" s="176"/>
      <c r="Q186" s="176"/>
      <c r="R186" s="176"/>
      <c r="S186" s="176"/>
      <c r="T186" s="177"/>
      <c r="AT186" s="172" t="s">
        <v>145</v>
      </c>
      <c r="AU186" s="172" t="s">
        <v>82</v>
      </c>
      <c r="AV186" s="14" t="s">
        <v>82</v>
      </c>
      <c r="AW186" s="14" t="s">
        <v>28</v>
      </c>
      <c r="AX186" s="14" t="s">
        <v>72</v>
      </c>
      <c r="AY186" s="172" t="s">
        <v>135</v>
      </c>
    </row>
    <row r="187" spans="1:65" s="13" customFormat="1">
      <c r="B187" s="165"/>
      <c r="D187" s="161" t="s">
        <v>145</v>
      </c>
      <c r="E187" s="166" t="s">
        <v>1</v>
      </c>
      <c r="F187" s="167" t="s">
        <v>298</v>
      </c>
      <c r="H187" s="166" t="s">
        <v>1</v>
      </c>
      <c r="L187" s="165"/>
      <c r="M187" s="168"/>
      <c r="N187" s="169"/>
      <c r="O187" s="169"/>
      <c r="P187" s="169"/>
      <c r="Q187" s="169"/>
      <c r="R187" s="169"/>
      <c r="S187" s="169"/>
      <c r="T187" s="170"/>
      <c r="AT187" s="166" t="s">
        <v>145</v>
      </c>
      <c r="AU187" s="166" t="s">
        <v>82</v>
      </c>
      <c r="AV187" s="13" t="s">
        <v>80</v>
      </c>
      <c r="AW187" s="13" t="s">
        <v>28</v>
      </c>
      <c r="AX187" s="13" t="s">
        <v>72</v>
      </c>
      <c r="AY187" s="166" t="s">
        <v>135</v>
      </c>
    </row>
    <row r="188" spans="1:65" s="14" customFormat="1">
      <c r="B188" s="171"/>
      <c r="D188" s="161" t="s">
        <v>145</v>
      </c>
      <c r="E188" s="172" t="s">
        <v>1</v>
      </c>
      <c r="F188" s="173" t="s">
        <v>299</v>
      </c>
      <c r="H188" s="174">
        <v>1.0469999999999999</v>
      </c>
      <c r="L188" s="171"/>
      <c r="M188" s="175"/>
      <c r="N188" s="176"/>
      <c r="O188" s="176"/>
      <c r="P188" s="176"/>
      <c r="Q188" s="176"/>
      <c r="R188" s="176"/>
      <c r="S188" s="176"/>
      <c r="T188" s="177"/>
      <c r="AT188" s="172" t="s">
        <v>145</v>
      </c>
      <c r="AU188" s="172" t="s">
        <v>82</v>
      </c>
      <c r="AV188" s="14" t="s">
        <v>82</v>
      </c>
      <c r="AW188" s="14" t="s">
        <v>28</v>
      </c>
      <c r="AX188" s="14" t="s">
        <v>72</v>
      </c>
      <c r="AY188" s="172" t="s">
        <v>135</v>
      </c>
    </row>
    <row r="189" spans="1:65" s="15" customFormat="1">
      <c r="B189" s="178"/>
      <c r="D189" s="161" t="s">
        <v>145</v>
      </c>
      <c r="E189" s="179" t="s">
        <v>1</v>
      </c>
      <c r="F189" s="180" t="s">
        <v>157</v>
      </c>
      <c r="H189" s="181">
        <v>8.8070000000000004</v>
      </c>
      <c r="L189" s="178"/>
      <c r="M189" s="182"/>
      <c r="N189" s="183"/>
      <c r="O189" s="183"/>
      <c r="P189" s="183"/>
      <c r="Q189" s="183"/>
      <c r="R189" s="183"/>
      <c r="S189" s="183"/>
      <c r="T189" s="184"/>
      <c r="AT189" s="179" t="s">
        <v>145</v>
      </c>
      <c r="AU189" s="179" t="s">
        <v>82</v>
      </c>
      <c r="AV189" s="15" t="s">
        <v>141</v>
      </c>
      <c r="AW189" s="15" t="s">
        <v>28</v>
      </c>
      <c r="AX189" s="15" t="s">
        <v>80</v>
      </c>
      <c r="AY189" s="179" t="s">
        <v>135</v>
      </c>
    </row>
    <row r="190" spans="1:65" s="2" customFormat="1" ht="16.5" customHeight="1">
      <c r="A190" s="30"/>
      <c r="B190" s="147"/>
      <c r="C190" s="148" t="s">
        <v>7</v>
      </c>
      <c r="D190" s="148" t="s">
        <v>137</v>
      </c>
      <c r="E190" s="149" t="s">
        <v>300</v>
      </c>
      <c r="F190" s="150" t="s">
        <v>301</v>
      </c>
      <c r="G190" s="151" t="s">
        <v>153</v>
      </c>
      <c r="H190" s="152">
        <v>74.48</v>
      </c>
      <c r="I190" s="153"/>
      <c r="J190" s="153">
        <f>ROUND(I190*H190,2)</f>
        <v>0</v>
      </c>
      <c r="K190" s="154"/>
      <c r="L190" s="31"/>
      <c r="M190" s="155" t="s">
        <v>1</v>
      </c>
      <c r="N190" s="156" t="s">
        <v>37</v>
      </c>
      <c r="O190" s="157">
        <v>1.51</v>
      </c>
      <c r="P190" s="157">
        <f>O190*H190</f>
        <v>112.46480000000001</v>
      </c>
      <c r="Q190" s="157">
        <v>2.47E-3</v>
      </c>
      <c r="R190" s="157">
        <f>Q190*H190</f>
        <v>0.18396560000000001</v>
      </c>
      <c r="S190" s="157">
        <v>0</v>
      </c>
      <c r="T190" s="158">
        <f>S190*H190</f>
        <v>0</v>
      </c>
      <c r="U190" s="30"/>
      <c r="V190" s="30"/>
      <c r="W190" s="30"/>
      <c r="X190" s="30"/>
      <c r="Y190" s="30"/>
      <c r="Z190" s="30"/>
      <c r="AA190" s="30"/>
      <c r="AB190" s="30"/>
      <c r="AC190" s="30"/>
      <c r="AD190" s="30"/>
      <c r="AE190" s="30"/>
      <c r="AR190" s="159" t="s">
        <v>141</v>
      </c>
      <c r="AT190" s="159" t="s">
        <v>137</v>
      </c>
      <c r="AU190" s="159" t="s">
        <v>82</v>
      </c>
      <c r="AY190" s="18" t="s">
        <v>135</v>
      </c>
      <c r="BE190" s="160">
        <f>IF(N190="základní",J190,0)</f>
        <v>0</v>
      </c>
      <c r="BF190" s="160">
        <f>IF(N190="snížená",J190,0)</f>
        <v>0</v>
      </c>
      <c r="BG190" s="160">
        <f>IF(N190="zákl. přenesená",J190,0)</f>
        <v>0</v>
      </c>
      <c r="BH190" s="160">
        <f>IF(N190="sníž. přenesená",J190,0)</f>
        <v>0</v>
      </c>
      <c r="BI190" s="160">
        <f>IF(N190="nulová",J190,0)</f>
        <v>0</v>
      </c>
      <c r="BJ190" s="18" t="s">
        <v>80</v>
      </c>
      <c r="BK190" s="160">
        <f>ROUND(I190*H190,2)</f>
        <v>0</v>
      </c>
      <c r="BL190" s="18" t="s">
        <v>141</v>
      </c>
      <c r="BM190" s="159" t="s">
        <v>302</v>
      </c>
    </row>
    <row r="191" spans="1:65" s="14" customFormat="1">
      <c r="B191" s="171"/>
      <c r="D191" s="161" t="s">
        <v>145</v>
      </c>
      <c r="E191" s="172" t="s">
        <v>1</v>
      </c>
      <c r="F191" s="173" t="s">
        <v>303</v>
      </c>
      <c r="H191" s="174">
        <v>35.9</v>
      </c>
      <c r="L191" s="171"/>
      <c r="M191" s="175"/>
      <c r="N191" s="176"/>
      <c r="O191" s="176"/>
      <c r="P191" s="176"/>
      <c r="Q191" s="176"/>
      <c r="R191" s="176"/>
      <c r="S191" s="176"/>
      <c r="T191" s="177"/>
      <c r="AT191" s="172" t="s">
        <v>145</v>
      </c>
      <c r="AU191" s="172" t="s">
        <v>82</v>
      </c>
      <c r="AV191" s="14" t="s">
        <v>82</v>
      </c>
      <c r="AW191" s="14" t="s">
        <v>28</v>
      </c>
      <c r="AX191" s="14" t="s">
        <v>72</v>
      </c>
      <c r="AY191" s="172" t="s">
        <v>135</v>
      </c>
    </row>
    <row r="192" spans="1:65" s="14" customFormat="1">
      <c r="B192" s="171"/>
      <c r="D192" s="161" t="s">
        <v>145</v>
      </c>
      <c r="E192" s="172" t="s">
        <v>1</v>
      </c>
      <c r="F192" s="173" t="s">
        <v>304</v>
      </c>
      <c r="H192" s="174">
        <v>28.38</v>
      </c>
      <c r="L192" s="171"/>
      <c r="M192" s="175"/>
      <c r="N192" s="176"/>
      <c r="O192" s="176"/>
      <c r="P192" s="176"/>
      <c r="Q192" s="176"/>
      <c r="R192" s="176"/>
      <c r="S192" s="176"/>
      <c r="T192" s="177"/>
      <c r="AT192" s="172" t="s">
        <v>145</v>
      </c>
      <c r="AU192" s="172" t="s">
        <v>82</v>
      </c>
      <c r="AV192" s="14" t="s">
        <v>82</v>
      </c>
      <c r="AW192" s="14" t="s">
        <v>28</v>
      </c>
      <c r="AX192" s="14" t="s">
        <v>72</v>
      </c>
      <c r="AY192" s="172" t="s">
        <v>135</v>
      </c>
    </row>
    <row r="193" spans="1:65" s="14" customFormat="1">
      <c r="B193" s="171"/>
      <c r="D193" s="161" t="s">
        <v>145</v>
      </c>
      <c r="E193" s="172" t="s">
        <v>1</v>
      </c>
      <c r="F193" s="173" t="s">
        <v>305</v>
      </c>
      <c r="H193" s="174">
        <v>10.199999999999999</v>
      </c>
      <c r="L193" s="171"/>
      <c r="M193" s="175"/>
      <c r="N193" s="176"/>
      <c r="O193" s="176"/>
      <c r="P193" s="176"/>
      <c r="Q193" s="176"/>
      <c r="R193" s="176"/>
      <c r="S193" s="176"/>
      <c r="T193" s="177"/>
      <c r="AT193" s="172" t="s">
        <v>145</v>
      </c>
      <c r="AU193" s="172" t="s">
        <v>82</v>
      </c>
      <c r="AV193" s="14" t="s">
        <v>82</v>
      </c>
      <c r="AW193" s="14" t="s">
        <v>28</v>
      </c>
      <c r="AX193" s="14" t="s">
        <v>72</v>
      </c>
      <c r="AY193" s="172" t="s">
        <v>135</v>
      </c>
    </row>
    <row r="194" spans="1:65" s="15" customFormat="1">
      <c r="B194" s="178"/>
      <c r="D194" s="161" t="s">
        <v>145</v>
      </c>
      <c r="E194" s="179" t="s">
        <v>1</v>
      </c>
      <c r="F194" s="180" t="s">
        <v>157</v>
      </c>
      <c r="H194" s="181">
        <v>74.48</v>
      </c>
      <c r="L194" s="178"/>
      <c r="M194" s="182"/>
      <c r="N194" s="183"/>
      <c r="O194" s="183"/>
      <c r="P194" s="183"/>
      <c r="Q194" s="183"/>
      <c r="R194" s="183"/>
      <c r="S194" s="183"/>
      <c r="T194" s="184"/>
      <c r="AT194" s="179" t="s">
        <v>145</v>
      </c>
      <c r="AU194" s="179" t="s">
        <v>82</v>
      </c>
      <c r="AV194" s="15" t="s">
        <v>141</v>
      </c>
      <c r="AW194" s="15" t="s">
        <v>28</v>
      </c>
      <c r="AX194" s="15" t="s">
        <v>80</v>
      </c>
      <c r="AY194" s="179" t="s">
        <v>135</v>
      </c>
    </row>
    <row r="195" spans="1:65" s="2" customFormat="1" ht="21.75" customHeight="1">
      <c r="A195" s="30"/>
      <c r="B195" s="147"/>
      <c r="C195" s="148" t="s">
        <v>306</v>
      </c>
      <c r="D195" s="148" t="s">
        <v>137</v>
      </c>
      <c r="E195" s="149" t="s">
        <v>307</v>
      </c>
      <c r="F195" s="150" t="s">
        <v>308</v>
      </c>
      <c r="G195" s="151" t="s">
        <v>153</v>
      </c>
      <c r="H195" s="152">
        <v>74.48</v>
      </c>
      <c r="I195" s="153"/>
      <c r="J195" s="153">
        <f>ROUND(I195*H195,2)</f>
        <v>0</v>
      </c>
      <c r="K195" s="154"/>
      <c r="L195" s="31"/>
      <c r="M195" s="155" t="s">
        <v>1</v>
      </c>
      <c r="N195" s="156" t="s">
        <v>37</v>
      </c>
      <c r="O195" s="157">
        <v>0.435</v>
      </c>
      <c r="P195" s="157">
        <f>O195*H195</f>
        <v>32.398800000000001</v>
      </c>
      <c r="Q195" s="157">
        <v>0</v>
      </c>
      <c r="R195" s="157">
        <f>Q195*H195</f>
        <v>0</v>
      </c>
      <c r="S195" s="157">
        <v>0</v>
      </c>
      <c r="T195" s="158">
        <f>S195*H195</f>
        <v>0</v>
      </c>
      <c r="U195" s="30"/>
      <c r="V195" s="30"/>
      <c r="W195" s="30"/>
      <c r="X195" s="30"/>
      <c r="Y195" s="30"/>
      <c r="Z195" s="30"/>
      <c r="AA195" s="30"/>
      <c r="AB195" s="30"/>
      <c r="AC195" s="30"/>
      <c r="AD195" s="30"/>
      <c r="AE195" s="30"/>
      <c r="AR195" s="159" t="s">
        <v>141</v>
      </c>
      <c r="AT195" s="159" t="s">
        <v>137</v>
      </c>
      <c r="AU195" s="159" t="s">
        <v>82</v>
      </c>
      <c r="AY195" s="18" t="s">
        <v>135</v>
      </c>
      <c r="BE195" s="160">
        <f>IF(N195="základní",J195,0)</f>
        <v>0</v>
      </c>
      <c r="BF195" s="160">
        <f>IF(N195="snížená",J195,0)</f>
        <v>0</v>
      </c>
      <c r="BG195" s="160">
        <f>IF(N195="zákl. přenesená",J195,0)</f>
        <v>0</v>
      </c>
      <c r="BH195" s="160">
        <f>IF(N195="sníž. přenesená",J195,0)</f>
        <v>0</v>
      </c>
      <c r="BI195" s="160">
        <f>IF(N195="nulová",J195,0)</f>
        <v>0</v>
      </c>
      <c r="BJ195" s="18" t="s">
        <v>80</v>
      </c>
      <c r="BK195" s="160">
        <f>ROUND(I195*H195,2)</f>
        <v>0</v>
      </c>
      <c r="BL195" s="18" t="s">
        <v>141</v>
      </c>
      <c r="BM195" s="159" t="s">
        <v>309</v>
      </c>
    </row>
    <row r="196" spans="1:65" s="2" customFormat="1" ht="16.5" customHeight="1">
      <c r="A196" s="30"/>
      <c r="B196" s="147"/>
      <c r="C196" s="148" t="s">
        <v>310</v>
      </c>
      <c r="D196" s="148" t="s">
        <v>137</v>
      </c>
      <c r="E196" s="149" t="s">
        <v>311</v>
      </c>
      <c r="F196" s="150" t="s">
        <v>312</v>
      </c>
      <c r="G196" s="151" t="s">
        <v>168</v>
      </c>
      <c r="H196" s="152">
        <v>2.1030000000000002</v>
      </c>
      <c r="I196" s="153"/>
      <c r="J196" s="153">
        <f>ROUND(I196*H196,2)</f>
        <v>0</v>
      </c>
      <c r="K196" s="154"/>
      <c r="L196" s="31"/>
      <c r="M196" s="155" t="s">
        <v>1</v>
      </c>
      <c r="N196" s="156" t="s">
        <v>37</v>
      </c>
      <c r="O196" s="157">
        <v>22.193999999999999</v>
      </c>
      <c r="P196" s="157">
        <f>O196*H196</f>
        <v>46.673982000000002</v>
      </c>
      <c r="Q196" s="157">
        <v>1.10907</v>
      </c>
      <c r="R196" s="157">
        <f>Q196*H196</f>
        <v>2.3323742100000002</v>
      </c>
      <c r="S196" s="157">
        <v>0</v>
      </c>
      <c r="T196" s="158">
        <f>S196*H196</f>
        <v>0</v>
      </c>
      <c r="U196" s="30"/>
      <c r="V196" s="30"/>
      <c r="W196" s="30"/>
      <c r="X196" s="30"/>
      <c r="Y196" s="30"/>
      <c r="Z196" s="30"/>
      <c r="AA196" s="30"/>
      <c r="AB196" s="30"/>
      <c r="AC196" s="30"/>
      <c r="AD196" s="30"/>
      <c r="AE196" s="30"/>
      <c r="AR196" s="159" t="s">
        <v>141</v>
      </c>
      <c r="AT196" s="159" t="s">
        <v>137</v>
      </c>
      <c r="AU196" s="159" t="s">
        <v>82</v>
      </c>
      <c r="AY196" s="18" t="s">
        <v>135</v>
      </c>
      <c r="BE196" s="160">
        <f>IF(N196="základní",J196,0)</f>
        <v>0</v>
      </c>
      <c r="BF196" s="160">
        <f>IF(N196="snížená",J196,0)</f>
        <v>0</v>
      </c>
      <c r="BG196" s="160">
        <f>IF(N196="zákl. přenesená",J196,0)</f>
        <v>0</v>
      </c>
      <c r="BH196" s="160">
        <f>IF(N196="sníž. přenesená",J196,0)</f>
        <v>0</v>
      </c>
      <c r="BI196" s="160">
        <f>IF(N196="nulová",J196,0)</f>
        <v>0</v>
      </c>
      <c r="BJ196" s="18" t="s">
        <v>80</v>
      </c>
      <c r="BK196" s="160">
        <f>ROUND(I196*H196,2)</f>
        <v>0</v>
      </c>
      <c r="BL196" s="18" t="s">
        <v>141</v>
      </c>
      <c r="BM196" s="159" t="s">
        <v>313</v>
      </c>
    </row>
    <row r="197" spans="1:65" s="2" customFormat="1" ht="19.5">
      <c r="A197" s="30"/>
      <c r="B197" s="31"/>
      <c r="C197" s="30"/>
      <c r="D197" s="161" t="s">
        <v>143</v>
      </c>
      <c r="E197" s="30"/>
      <c r="F197" s="162" t="s">
        <v>314</v>
      </c>
      <c r="G197" s="30"/>
      <c r="H197" s="30"/>
      <c r="I197" s="30"/>
      <c r="J197" s="30"/>
      <c r="K197" s="30"/>
      <c r="L197" s="31"/>
      <c r="M197" s="163"/>
      <c r="N197" s="164"/>
      <c r="O197" s="56"/>
      <c r="P197" s="56"/>
      <c r="Q197" s="56"/>
      <c r="R197" s="56"/>
      <c r="S197" s="56"/>
      <c r="T197" s="57"/>
      <c r="U197" s="30"/>
      <c r="V197" s="30"/>
      <c r="W197" s="30"/>
      <c r="X197" s="30"/>
      <c r="Y197" s="30"/>
      <c r="Z197" s="30"/>
      <c r="AA197" s="30"/>
      <c r="AB197" s="30"/>
      <c r="AC197" s="30"/>
      <c r="AD197" s="30"/>
      <c r="AE197" s="30"/>
      <c r="AT197" s="18" t="s">
        <v>143</v>
      </c>
      <c r="AU197" s="18" t="s">
        <v>82</v>
      </c>
    </row>
    <row r="198" spans="1:65" s="14" customFormat="1">
      <c r="B198" s="171"/>
      <c r="D198" s="161" t="s">
        <v>145</v>
      </c>
      <c r="E198" s="172" t="s">
        <v>1</v>
      </c>
      <c r="F198" s="173" t="s">
        <v>315</v>
      </c>
      <c r="H198" s="174">
        <v>2.1030000000000002</v>
      </c>
      <c r="L198" s="171"/>
      <c r="M198" s="175"/>
      <c r="N198" s="176"/>
      <c r="O198" s="176"/>
      <c r="P198" s="176"/>
      <c r="Q198" s="176"/>
      <c r="R198" s="176"/>
      <c r="S198" s="176"/>
      <c r="T198" s="177"/>
      <c r="AT198" s="172" t="s">
        <v>145</v>
      </c>
      <c r="AU198" s="172" t="s">
        <v>82</v>
      </c>
      <c r="AV198" s="14" t="s">
        <v>82</v>
      </c>
      <c r="AW198" s="14" t="s">
        <v>28</v>
      </c>
      <c r="AX198" s="14" t="s">
        <v>80</v>
      </c>
      <c r="AY198" s="172" t="s">
        <v>135</v>
      </c>
    </row>
    <row r="199" spans="1:65" s="12" customFormat="1" ht="22.9" customHeight="1">
      <c r="B199" s="135"/>
      <c r="D199" s="136" t="s">
        <v>71</v>
      </c>
      <c r="E199" s="145" t="s">
        <v>175</v>
      </c>
      <c r="F199" s="145" t="s">
        <v>316</v>
      </c>
      <c r="J199" s="146">
        <f>BK199</f>
        <v>0</v>
      </c>
      <c r="L199" s="135"/>
      <c r="M199" s="139"/>
      <c r="N199" s="140"/>
      <c r="O199" s="140"/>
      <c r="P199" s="141">
        <f>SUM(P200:P205)</f>
        <v>25.248823999999999</v>
      </c>
      <c r="Q199" s="140"/>
      <c r="R199" s="141">
        <f>SUM(R200:R205)</f>
        <v>2.0249712400000002</v>
      </c>
      <c r="S199" s="140"/>
      <c r="T199" s="142">
        <f>SUM(T200:T205)</f>
        <v>0</v>
      </c>
      <c r="AR199" s="136" t="s">
        <v>80</v>
      </c>
      <c r="AT199" s="143" t="s">
        <v>71</v>
      </c>
      <c r="AU199" s="143" t="s">
        <v>80</v>
      </c>
      <c r="AY199" s="136" t="s">
        <v>135</v>
      </c>
      <c r="BK199" s="144">
        <f>SUM(BK200:BK205)</f>
        <v>0</v>
      </c>
    </row>
    <row r="200" spans="1:65" s="2" customFormat="1" ht="16.5" customHeight="1">
      <c r="A200" s="30"/>
      <c r="B200" s="147"/>
      <c r="C200" s="148" t="s">
        <v>317</v>
      </c>
      <c r="D200" s="148" t="s">
        <v>137</v>
      </c>
      <c r="E200" s="149" t="s">
        <v>318</v>
      </c>
      <c r="F200" s="150" t="s">
        <v>319</v>
      </c>
      <c r="G200" s="151" t="s">
        <v>153</v>
      </c>
      <c r="H200" s="152">
        <v>30</v>
      </c>
      <c r="I200" s="153"/>
      <c r="J200" s="153">
        <f>ROUND(I200*H200,2)</f>
        <v>0</v>
      </c>
      <c r="K200" s="154"/>
      <c r="L200" s="31"/>
      <c r="M200" s="155" t="s">
        <v>1</v>
      </c>
      <c r="N200" s="156" t="s">
        <v>37</v>
      </c>
      <c r="O200" s="157">
        <v>0.36</v>
      </c>
      <c r="P200" s="157">
        <f>O200*H200</f>
        <v>10.799999999999999</v>
      </c>
      <c r="Q200" s="157">
        <v>8.0000000000000002E-3</v>
      </c>
      <c r="R200" s="157">
        <f>Q200*H200</f>
        <v>0.24</v>
      </c>
      <c r="S200" s="157">
        <v>0</v>
      </c>
      <c r="T200" s="158">
        <f>S200*H200</f>
        <v>0</v>
      </c>
      <c r="U200" s="30"/>
      <c r="V200" s="30"/>
      <c r="W200" s="30"/>
      <c r="X200" s="30"/>
      <c r="Y200" s="30"/>
      <c r="Z200" s="30"/>
      <c r="AA200" s="30"/>
      <c r="AB200" s="30"/>
      <c r="AC200" s="30"/>
      <c r="AD200" s="30"/>
      <c r="AE200" s="30"/>
      <c r="AR200" s="159" t="s">
        <v>141</v>
      </c>
      <c r="AT200" s="159" t="s">
        <v>137</v>
      </c>
      <c r="AU200" s="159" t="s">
        <v>82</v>
      </c>
      <c r="AY200" s="18" t="s">
        <v>135</v>
      </c>
      <c r="BE200" s="160">
        <f>IF(N200="základní",J200,0)</f>
        <v>0</v>
      </c>
      <c r="BF200" s="160">
        <f>IF(N200="snížená",J200,0)</f>
        <v>0</v>
      </c>
      <c r="BG200" s="160">
        <f>IF(N200="zákl. přenesená",J200,0)</f>
        <v>0</v>
      </c>
      <c r="BH200" s="160">
        <f>IF(N200="sníž. přenesená",J200,0)</f>
        <v>0</v>
      </c>
      <c r="BI200" s="160">
        <f>IF(N200="nulová",J200,0)</f>
        <v>0</v>
      </c>
      <c r="BJ200" s="18" t="s">
        <v>80</v>
      </c>
      <c r="BK200" s="160">
        <f>ROUND(I200*H200,2)</f>
        <v>0</v>
      </c>
      <c r="BL200" s="18" t="s">
        <v>141</v>
      </c>
      <c r="BM200" s="159" t="s">
        <v>320</v>
      </c>
    </row>
    <row r="201" spans="1:65" s="2" customFormat="1" ht="29.25">
      <c r="A201" s="30"/>
      <c r="B201" s="31"/>
      <c r="C201" s="30"/>
      <c r="D201" s="161" t="s">
        <v>143</v>
      </c>
      <c r="E201" s="30"/>
      <c r="F201" s="162" t="s">
        <v>321</v>
      </c>
      <c r="G201" s="30"/>
      <c r="H201" s="30"/>
      <c r="I201" s="30"/>
      <c r="J201" s="30"/>
      <c r="K201" s="30"/>
      <c r="L201" s="31"/>
      <c r="M201" s="163"/>
      <c r="N201" s="164"/>
      <c r="O201" s="56"/>
      <c r="P201" s="56"/>
      <c r="Q201" s="56"/>
      <c r="R201" s="56"/>
      <c r="S201" s="56"/>
      <c r="T201" s="57"/>
      <c r="U201" s="30"/>
      <c r="V201" s="30"/>
      <c r="W201" s="30"/>
      <c r="X201" s="30"/>
      <c r="Y201" s="30"/>
      <c r="Z201" s="30"/>
      <c r="AA201" s="30"/>
      <c r="AB201" s="30"/>
      <c r="AC201" s="30"/>
      <c r="AD201" s="30"/>
      <c r="AE201" s="30"/>
      <c r="AT201" s="18" t="s">
        <v>143</v>
      </c>
      <c r="AU201" s="18" t="s">
        <v>82</v>
      </c>
    </row>
    <row r="202" spans="1:65" s="14" customFormat="1">
      <c r="B202" s="171"/>
      <c r="D202" s="161" t="s">
        <v>145</v>
      </c>
      <c r="E202" s="172" t="s">
        <v>1</v>
      </c>
      <c r="F202" s="173" t="s">
        <v>322</v>
      </c>
      <c r="H202" s="174">
        <v>25</v>
      </c>
      <c r="L202" s="171"/>
      <c r="M202" s="175"/>
      <c r="N202" s="176"/>
      <c r="O202" s="176"/>
      <c r="P202" s="176"/>
      <c r="Q202" s="176"/>
      <c r="R202" s="176"/>
      <c r="S202" s="176"/>
      <c r="T202" s="177"/>
      <c r="AT202" s="172" t="s">
        <v>145</v>
      </c>
      <c r="AU202" s="172" t="s">
        <v>82</v>
      </c>
      <c r="AV202" s="14" t="s">
        <v>82</v>
      </c>
      <c r="AW202" s="14" t="s">
        <v>28</v>
      </c>
      <c r="AX202" s="14" t="s">
        <v>80</v>
      </c>
      <c r="AY202" s="172" t="s">
        <v>135</v>
      </c>
    </row>
    <row r="203" spans="1:65" s="14" customFormat="1">
      <c r="B203" s="171"/>
      <c r="D203" s="161" t="s">
        <v>145</v>
      </c>
      <c r="F203" s="173" t="s">
        <v>323</v>
      </c>
      <c r="H203" s="174">
        <v>30</v>
      </c>
      <c r="L203" s="171"/>
      <c r="M203" s="175"/>
      <c r="N203" s="176"/>
      <c r="O203" s="176"/>
      <c r="P203" s="176"/>
      <c r="Q203" s="176"/>
      <c r="R203" s="176"/>
      <c r="S203" s="176"/>
      <c r="T203" s="177"/>
      <c r="AT203" s="172" t="s">
        <v>145</v>
      </c>
      <c r="AU203" s="172" t="s">
        <v>82</v>
      </c>
      <c r="AV203" s="14" t="s">
        <v>82</v>
      </c>
      <c r="AW203" s="14" t="s">
        <v>3</v>
      </c>
      <c r="AX203" s="14" t="s">
        <v>80</v>
      </c>
      <c r="AY203" s="172" t="s">
        <v>135</v>
      </c>
    </row>
    <row r="204" spans="1:65" s="2" customFormat="1" ht="21.75" customHeight="1">
      <c r="A204" s="30"/>
      <c r="B204" s="147"/>
      <c r="C204" s="148" t="s">
        <v>324</v>
      </c>
      <c r="D204" s="148" t="s">
        <v>137</v>
      </c>
      <c r="E204" s="149" t="s">
        <v>325</v>
      </c>
      <c r="F204" s="150" t="s">
        <v>326</v>
      </c>
      <c r="G204" s="151" t="s">
        <v>140</v>
      </c>
      <c r="H204" s="152">
        <v>0.67600000000000005</v>
      </c>
      <c r="I204" s="153"/>
      <c r="J204" s="153">
        <f>ROUND(I204*H204,2)</f>
        <v>0</v>
      </c>
      <c r="K204" s="154"/>
      <c r="L204" s="31"/>
      <c r="M204" s="155" t="s">
        <v>1</v>
      </c>
      <c r="N204" s="156" t="s">
        <v>37</v>
      </c>
      <c r="O204" s="157">
        <v>21.373999999999999</v>
      </c>
      <c r="P204" s="157">
        <f>O204*H204</f>
        <v>14.448824</v>
      </c>
      <c r="Q204" s="157">
        <v>2.6404899999999998</v>
      </c>
      <c r="R204" s="157">
        <f>Q204*H204</f>
        <v>1.78497124</v>
      </c>
      <c r="S204" s="157">
        <v>0</v>
      </c>
      <c r="T204" s="158">
        <f>S204*H204</f>
        <v>0</v>
      </c>
      <c r="U204" s="30"/>
      <c r="V204" s="30"/>
      <c r="W204" s="30"/>
      <c r="X204" s="30"/>
      <c r="Y204" s="30"/>
      <c r="Z204" s="30"/>
      <c r="AA204" s="30"/>
      <c r="AB204" s="30"/>
      <c r="AC204" s="30"/>
      <c r="AD204" s="30"/>
      <c r="AE204" s="30"/>
      <c r="AR204" s="159" t="s">
        <v>141</v>
      </c>
      <c r="AT204" s="159" t="s">
        <v>137</v>
      </c>
      <c r="AU204" s="159" t="s">
        <v>82</v>
      </c>
      <c r="AY204" s="18" t="s">
        <v>135</v>
      </c>
      <c r="BE204" s="160">
        <f>IF(N204="základní",J204,0)</f>
        <v>0</v>
      </c>
      <c r="BF204" s="160">
        <f>IF(N204="snížená",J204,0)</f>
        <v>0</v>
      </c>
      <c r="BG204" s="160">
        <f>IF(N204="zákl. přenesená",J204,0)</f>
        <v>0</v>
      </c>
      <c r="BH204" s="160">
        <f>IF(N204="sníž. přenesená",J204,0)</f>
        <v>0</v>
      </c>
      <c r="BI204" s="160">
        <f>IF(N204="nulová",J204,0)</f>
        <v>0</v>
      </c>
      <c r="BJ204" s="18" t="s">
        <v>80</v>
      </c>
      <c r="BK204" s="160">
        <f>ROUND(I204*H204,2)</f>
        <v>0</v>
      </c>
      <c r="BL204" s="18" t="s">
        <v>141</v>
      </c>
      <c r="BM204" s="159" t="s">
        <v>327</v>
      </c>
    </row>
    <row r="205" spans="1:65" s="14" customFormat="1">
      <c r="B205" s="171"/>
      <c r="D205" s="161" t="s">
        <v>145</v>
      </c>
      <c r="E205" s="172" t="s">
        <v>1</v>
      </c>
      <c r="F205" s="173" t="s">
        <v>328</v>
      </c>
      <c r="H205" s="174">
        <v>0.67600000000000005</v>
      </c>
      <c r="L205" s="171"/>
      <c r="M205" s="175"/>
      <c r="N205" s="176"/>
      <c r="O205" s="176"/>
      <c r="P205" s="176"/>
      <c r="Q205" s="176"/>
      <c r="R205" s="176"/>
      <c r="S205" s="176"/>
      <c r="T205" s="177"/>
      <c r="AT205" s="172" t="s">
        <v>145</v>
      </c>
      <c r="AU205" s="172" t="s">
        <v>82</v>
      </c>
      <c r="AV205" s="14" t="s">
        <v>82</v>
      </c>
      <c r="AW205" s="14" t="s">
        <v>28</v>
      </c>
      <c r="AX205" s="14" t="s">
        <v>80</v>
      </c>
      <c r="AY205" s="172" t="s">
        <v>135</v>
      </c>
    </row>
    <row r="206" spans="1:65" s="12" customFormat="1" ht="22.9" customHeight="1">
      <c r="B206" s="135"/>
      <c r="D206" s="136" t="s">
        <v>71</v>
      </c>
      <c r="E206" s="145" t="s">
        <v>149</v>
      </c>
      <c r="F206" s="145" t="s">
        <v>150</v>
      </c>
      <c r="J206" s="146">
        <f>BK206</f>
        <v>0</v>
      </c>
      <c r="L206" s="135"/>
      <c r="M206" s="139"/>
      <c r="N206" s="140"/>
      <c r="O206" s="140"/>
      <c r="P206" s="141">
        <f>SUM(P207:P229)</f>
        <v>12.354000000000001</v>
      </c>
      <c r="Q206" s="140"/>
      <c r="R206" s="141">
        <f>SUM(R207:R229)</f>
        <v>2.094E-2</v>
      </c>
      <c r="S206" s="140"/>
      <c r="T206" s="142">
        <f>SUM(T207:T229)</f>
        <v>0.16200000000000001</v>
      </c>
      <c r="AR206" s="136" t="s">
        <v>80</v>
      </c>
      <c r="AT206" s="143" t="s">
        <v>71</v>
      </c>
      <c r="AU206" s="143" t="s">
        <v>80</v>
      </c>
      <c r="AY206" s="136" t="s">
        <v>135</v>
      </c>
      <c r="BK206" s="144">
        <f>SUM(BK207:BK229)</f>
        <v>0</v>
      </c>
    </row>
    <row r="207" spans="1:65" s="2" customFormat="1" ht="16.5" customHeight="1">
      <c r="A207" s="30"/>
      <c r="B207" s="147"/>
      <c r="C207" s="148" t="s">
        <v>329</v>
      </c>
      <c r="D207" s="148" t="s">
        <v>137</v>
      </c>
      <c r="E207" s="149" t="s">
        <v>330</v>
      </c>
      <c r="F207" s="150" t="s">
        <v>331</v>
      </c>
      <c r="G207" s="151" t="s">
        <v>162</v>
      </c>
      <c r="H207" s="152">
        <v>0.6</v>
      </c>
      <c r="I207" s="153"/>
      <c r="J207" s="153">
        <f>ROUND(I207*H207,2)</f>
        <v>0</v>
      </c>
      <c r="K207" s="154"/>
      <c r="L207" s="31"/>
      <c r="M207" s="155" t="s">
        <v>1</v>
      </c>
      <c r="N207" s="156" t="s">
        <v>37</v>
      </c>
      <c r="O207" s="157">
        <v>6.4</v>
      </c>
      <c r="P207" s="157">
        <f>O207*H207</f>
        <v>3.84</v>
      </c>
      <c r="Q207" s="157">
        <v>4.4999999999999997E-3</v>
      </c>
      <c r="R207" s="157">
        <f>Q207*H207</f>
        <v>2.6999999999999997E-3</v>
      </c>
      <c r="S207" s="157">
        <v>0.27</v>
      </c>
      <c r="T207" s="158">
        <f>S207*H207</f>
        <v>0.16200000000000001</v>
      </c>
      <c r="U207" s="30"/>
      <c r="V207" s="30"/>
      <c r="W207" s="30"/>
      <c r="X207" s="30"/>
      <c r="Y207" s="30"/>
      <c r="Z207" s="30"/>
      <c r="AA207" s="30"/>
      <c r="AB207" s="30"/>
      <c r="AC207" s="30"/>
      <c r="AD207" s="30"/>
      <c r="AE207" s="30"/>
      <c r="AR207" s="159" t="s">
        <v>141</v>
      </c>
      <c r="AT207" s="159" t="s">
        <v>137</v>
      </c>
      <c r="AU207" s="159" t="s">
        <v>82</v>
      </c>
      <c r="AY207" s="18" t="s">
        <v>135</v>
      </c>
      <c r="BE207" s="160">
        <f>IF(N207="základní",J207,0)</f>
        <v>0</v>
      </c>
      <c r="BF207" s="160">
        <f>IF(N207="snížená",J207,0)</f>
        <v>0</v>
      </c>
      <c r="BG207" s="160">
        <f>IF(N207="zákl. přenesená",J207,0)</f>
        <v>0</v>
      </c>
      <c r="BH207" s="160">
        <f>IF(N207="sníž. přenesená",J207,0)</f>
        <v>0</v>
      </c>
      <c r="BI207" s="160">
        <f>IF(N207="nulová",J207,0)</f>
        <v>0</v>
      </c>
      <c r="BJ207" s="18" t="s">
        <v>80</v>
      </c>
      <c r="BK207" s="160">
        <f>ROUND(I207*H207,2)</f>
        <v>0</v>
      </c>
      <c r="BL207" s="18" t="s">
        <v>141</v>
      </c>
      <c r="BM207" s="159" t="s">
        <v>332</v>
      </c>
    </row>
    <row r="208" spans="1:65" s="14" customFormat="1">
      <c r="B208" s="171"/>
      <c r="D208" s="161" t="s">
        <v>145</v>
      </c>
      <c r="E208" s="172" t="s">
        <v>1</v>
      </c>
      <c r="F208" s="173" t="s">
        <v>333</v>
      </c>
      <c r="H208" s="174">
        <v>0.6</v>
      </c>
      <c r="L208" s="171"/>
      <c r="M208" s="175"/>
      <c r="N208" s="176"/>
      <c r="O208" s="176"/>
      <c r="P208" s="176"/>
      <c r="Q208" s="176"/>
      <c r="R208" s="176"/>
      <c r="S208" s="176"/>
      <c r="T208" s="177"/>
      <c r="AT208" s="172" t="s">
        <v>145</v>
      </c>
      <c r="AU208" s="172" t="s">
        <v>82</v>
      </c>
      <c r="AV208" s="14" t="s">
        <v>82</v>
      </c>
      <c r="AW208" s="14" t="s">
        <v>28</v>
      </c>
      <c r="AX208" s="14" t="s">
        <v>80</v>
      </c>
      <c r="AY208" s="172" t="s">
        <v>135</v>
      </c>
    </row>
    <row r="209" spans="1:65" s="2" customFormat="1" ht="16.5" customHeight="1">
      <c r="A209" s="30"/>
      <c r="B209" s="147"/>
      <c r="C209" s="148" t="s">
        <v>334</v>
      </c>
      <c r="D209" s="148" t="s">
        <v>137</v>
      </c>
      <c r="E209" s="149" t="s">
        <v>335</v>
      </c>
      <c r="F209" s="150" t="s">
        <v>336</v>
      </c>
      <c r="G209" s="151" t="s">
        <v>162</v>
      </c>
      <c r="H209" s="152">
        <v>546.43200000000002</v>
      </c>
      <c r="I209" s="153"/>
      <c r="J209" s="153">
        <f>ROUND(I209*H209,2)</f>
        <v>0</v>
      </c>
      <c r="K209" s="154"/>
      <c r="L209" s="31"/>
      <c r="M209" s="155" t="s">
        <v>1</v>
      </c>
      <c r="N209" s="156" t="s">
        <v>37</v>
      </c>
      <c r="O209" s="157">
        <v>0</v>
      </c>
      <c r="P209" s="157">
        <f>O209*H209</f>
        <v>0</v>
      </c>
      <c r="Q209" s="157">
        <v>0</v>
      </c>
      <c r="R209" s="157">
        <f>Q209*H209</f>
        <v>0</v>
      </c>
      <c r="S209" s="157">
        <v>0</v>
      </c>
      <c r="T209" s="158">
        <f>S209*H209</f>
        <v>0</v>
      </c>
      <c r="U209" s="30"/>
      <c r="V209" s="30"/>
      <c r="W209" s="30"/>
      <c r="X209" s="30"/>
      <c r="Y209" s="30"/>
      <c r="Z209" s="30"/>
      <c r="AA209" s="30"/>
      <c r="AB209" s="30"/>
      <c r="AC209" s="30"/>
      <c r="AD209" s="30"/>
      <c r="AE209" s="30"/>
      <c r="AR209" s="159" t="s">
        <v>141</v>
      </c>
      <c r="AT209" s="159" t="s">
        <v>137</v>
      </c>
      <c r="AU209" s="159" t="s">
        <v>82</v>
      </c>
      <c r="AY209" s="18" t="s">
        <v>135</v>
      </c>
      <c r="BE209" s="160">
        <f>IF(N209="základní",J209,0)</f>
        <v>0</v>
      </c>
      <c r="BF209" s="160">
        <f>IF(N209="snížená",J209,0)</f>
        <v>0</v>
      </c>
      <c r="BG209" s="160">
        <f>IF(N209="zákl. přenesená",J209,0)</f>
        <v>0</v>
      </c>
      <c r="BH209" s="160">
        <f>IF(N209="sníž. přenesená",J209,0)</f>
        <v>0</v>
      </c>
      <c r="BI209" s="160">
        <f>IF(N209="nulová",J209,0)</f>
        <v>0</v>
      </c>
      <c r="BJ209" s="18" t="s">
        <v>80</v>
      </c>
      <c r="BK209" s="160">
        <f>ROUND(I209*H209,2)</f>
        <v>0</v>
      </c>
      <c r="BL209" s="18" t="s">
        <v>141</v>
      </c>
      <c r="BM209" s="159" t="s">
        <v>337</v>
      </c>
    </row>
    <row r="210" spans="1:65" s="2" customFormat="1" ht="19.5">
      <c r="A210" s="30"/>
      <c r="B210" s="31"/>
      <c r="C210" s="30"/>
      <c r="D210" s="161" t="s">
        <v>143</v>
      </c>
      <c r="E210" s="30"/>
      <c r="F210" s="162" t="s">
        <v>338</v>
      </c>
      <c r="G210" s="30"/>
      <c r="H210" s="30"/>
      <c r="I210" s="30"/>
      <c r="J210" s="30"/>
      <c r="K210" s="30"/>
      <c r="L210" s="31"/>
      <c r="M210" s="163"/>
      <c r="N210" s="164"/>
      <c r="O210" s="56"/>
      <c r="P210" s="56"/>
      <c r="Q210" s="56"/>
      <c r="R210" s="56"/>
      <c r="S210" s="56"/>
      <c r="T210" s="57"/>
      <c r="U210" s="30"/>
      <c r="V210" s="30"/>
      <c r="W210" s="30"/>
      <c r="X210" s="30"/>
      <c r="Y210" s="30"/>
      <c r="Z210" s="30"/>
      <c r="AA210" s="30"/>
      <c r="AB210" s="30"/>
      <c r="AC210" s="30"/>
      <c r="AD210" s="30"/>
      <c r="AE210" s="30"/>
      <c r="AT210" s="18" t="s">
        <v>143</v>
      </c>
      <c r="AU210" s="18" t="s">
        <v>82</v>
      </c>
    </row>
    <row r="211" spans="1:65" s="14" customFormat="1">
      <c r="B211" s="171"/>
      <c r="D211" s="161" t="s">
        <v>145</v>
      </c>
      <c r="E211" s="172" t="s">
        <v>1</v>
      </c>
      <c r="F211" s="173" t="s">
        <v>339</v>
      </c>
      <c r="H211" s="174">
        <v>338.79599999999999</v>
      </c>
      <c r="L211" s="171"/>
      <c r="M211" s="175"/>
      <c r="N211" s="176"/>
      <c r="O211" s="176"/>
      <c r="P211" s="176"/>
      <c r="Q211" s="176"/>
      <c r="R211" s="176"/>
      <c r="S211" s="176"/>
      <c r="T211" s="177"/>
      <c r="AT211" s="172" t="s">
        <v>145</v>
      </c>
      <c r="AU211" s="172" t="s">
        <v>82</v>
      </c>
      <c r="AV211" s="14" t="s">
        <v>82</v>
      </c>
      <c r="AW211" s="14" t="s">
        <v>28</v>
      </c>
      <c r="AX211" s="14" t="s">
        <v>72</v>
      </c>
      <c r="AY211" s="172" t="s">
        <v>135</v>
      </c>
    </row>
    <row r="212" spans="1:65" s="14" customFormat="1">
      <c r="B212" s="171"/>
      <c r="D212" s="161" t="s">
        <v>145</v>
      </c>
      <c r="E212" s="172" t="s">
        <v>1</v>
      </c>
      <c r="F212" s="173" t="s">
        <v>340</v>
      </c>
      <c r="H212" s="174">
        <v>207.636</v>
      </c>
      <c r="L212" s="171"/>
      <c r="M212" s="175"/>
      <c r="N212" s="176"/>
      <c r="O212" s="176"/>
      <c r="P212" s="176"/>
      <c r="Q212" s="176"/>
      <c r="R212" s="176"/>
      <c r="S212" s="176"/>
      <c r="T212" s="177"/>
      <c r="AT212" s="172" t="s">
        <v>145</v>
      </c>
      <c r="AU212" s="172" t="s">
        <v>82</v>
      </c>
      <c r="AV212" s="14" t="s">
        <v>82</v>
      </c>
      <c r="AW212" s="14" t="s">
        <v>28</v>
      </c>
      <c r="AX212" s="14" t="s">
        <v>72</v>
      </c>
      <c r="AY212" s="172" t="s">
        <v>135</v>
      </c>
    </row>
    <row r="213" spans="1:65" s="15" customFormat="1">
      <c r="B213" s="178"/>
      <c r="D213" s="161" t="s">
        <v>145</v>
      </c>
      <c r="E213" s="179" t="s">
        <v>1</v>
      </c>
      <c r="F213" s="180" t="s">
        <v>157</v>
      </c>
      <c r="H213" s="181">
        <v>546.43200000000002</v>
      </c>
      <c r="L213" s="178"/>
      <c r="M213" s="182"/>
      <c r="N213" s="183"/>
      <c r="O213" s="183"/>
      <c r="P213" s="183"/>
      <c r="Q213" s="183"/>
      <c r="R213" s="183"/>
      <c r="S213" s="183"/>
      <c r="T213" s="184"/>
      <c r="AT213" s="179" t="s">
        <v>145</v>
      </c>
      <c r="AU213" s="179" t="s">
        <v>82</v>
      </c>
      <c r="AV213" s="15" t="s">
        <v>141</v>
      </c>
      <c r="AW213" s="15" t="s">
        <v>28</v>
      </c>
      <c r="AX213" s="15" t="s">
        <v>80</v>
      </c>
      <c r="AY213" s="179" t="s">
        <v>135</v>
      </c>
    </row>
    <row r="214" spans="1:65" s="2" customFormat="1" ht="16.5" customHeight="1">
      <c r="A214" s="30"/>
      <c r="B214" s="147"/>
      <c r="C214" s="189" t="s">
        <v>341</v>
      </c>
      <c r="D214" s="189" t="s">
        <v>228</v>
      </c>
      <c r="E214" s="190" t="s">
        <v>342</v>
      </c>
      <c r="F214" s="191" t="s">
        <v>343</v>
      </c>
      <c r="G214" s="192" t="s">
        <v>1</v>
      </c>
      <c r="H214" s="193">
        <v>3825.0239999999999</v>
      </c>
      <c r="I214" s="194"/>
      <c r="J214" s="194">
        <f>ROUND(I214*H214,2)</f>
        <v>0</v>
      </c>
      <c r="K214" s="195"/>
      <c r="L214" s="196"/>
      <c r="M214" s="197" t="s">
        <v>1</v>
      </c>
      <c r="N214" s="198" t="s">
        <v>37</v>
      </c>
      <c r="O214" s="157">
        <v>0</v>
      </c>
      <c r="P214" s="157">
        <f>O214*H214</f>
        <v>0</v>
      </c>
      <c r="Q214" s="157">
        <v>0</v>
      </c>
      <c r="R214" s="157">
        <f>Q214*H214</f>
        <v>0</v>
      </c>
      <c r="S214" s="157">
        <v>0</v>
      </c>
      <c r="T214" s="158">
        <f>S214*H214</f>
        <v>0</v>
      </c>
      <c r="U214" s="30"/>
      <c r="V214" s="30"/>
      <c r="W214" s="30"/>
      <c r="X214" s="30"/>
      <c r="Y214" s="30"/>
      <c r="Z214" s="30"/>
      <c r="AA214" s="30"/>
      <c r="AB214" s="30"/>
      <c r="AC214" s="30"/>
      <c r="AD214" s="30"/>
      <c r="AE214" s="30"/>
      <c r="AR214" s="159" t="s">
        <v>224</v>
      </c>
      <c r="AT214" s="159" t="s">
        <v>228</v>
      </c>
      <c r="AU214" s="159" t="s">
        <v>82</v>
      </c>
      <c r="AY214" s="18" t="s">
        <v>135</v>
      </c>
      <c r="BE214" s="160">
        <f>IF(N214="základní",J214,0)</f>
        <v>0</v>
      </c>
      <c r="BF214" s="160">
        <f>IF(N214="snížená",J214,0)</f>
        <v>0</v>
      </c>
      <c r="BG214" s="160">
        <f>IF(N214="zákl. přenesená",J214,0)</f>
        <v>0</v>
      </c>
      <c r="BH214" s="160">
        <f>IF(N214="sníž. přenesená",J214,0)</f>
        <v>0</v>
      </c>
      <c r="BI214" s="160">
        <f>IF(N214="nulová",J214,0)</f>
        <v>0</v>
      </c>
      <c r="BJ214" s="18" t="s">
        <v>80</v>
      </c>
      <c r="BK214" s="160">
        <f>ROUND(I214*H214,2)</f>
        <v>0</v>
      </c>
      <c r="BL214" s="18" t="s">
        <v>141</v>
      </c>
      <c r="BM214" s="159" t="s">
        <v>344</v>
      </c>
    </row>
    <row r="215" spans="1:65" s="14" customFormat="1">
      <c r="B215" s="171"/>
      <c r="D215" s="161" t="s">
        <v>145</v>
      </c>
      <c r="E215" s="172" t="s">
        <v>1</v>
      </c>
      <c r="F215" s="173" t="s">
        <v>345</v>
      </c>
      <c r="H215" s="174">
        <v>2258.64</v>
      </c>
      <c r="L215" s="171"/>
      <c r="M215" s="175"/>
      <c r="N215" s="176"/>
      <c r="O215" s="176"/>
      <c r="P215" s="176"/>
      <c r="Q215" s="176"/>
      <c r="R215" s="176"/>
      <c r="S215" s="176"/>
      <c r="T215" s="177"/>
      <c r="AT215" s="172" t="s">
        <v>145</v>
      </c>
      <c r="AU215" s="172" t="s">
        <v>82</v>
      </c>
      <c r="AV215" s="14" t="s">
        <v>82</v>
      </c>
      <c r="AW215" s="14" t="s">
        <v>28</v>
      </c>
      <c r="AX215" s="14" t="s">
        <v>72</v>
      </c>
      <c r="AY215" s="172" t="s">
        <v>135</v>
      </c>
    </row>
    <row r="216" spans="1:65" s="14" customFormat="1">
      <c r="B216" s="171"/>
      <c r="D216" s="161" t="s">
        <v>145</v>
      </c>
      <c r="E216" s="172" t="s">
        <v>1</v>
      </c>
      <c r="F216" s="173" t="s">
        <v>346</v>
      </c>
      <c r="H216" s="174">
        <v>1384.24</v>
      </c>
      <c r="L216" s="171"/>
      <c r="M216" s="175"/>
      <c r="N216" s="176"/>
      <c r="O216" s="176"/>
      <c r="P216" s="176"/>
      <c r="Q216" s="176"/>
      <c r="R216" s="176"/>
      <c r="S216" s="176"/>
      <c r="T216" s="177"/>
      <c r="AT216" s="172" t="s">
        <v>145</v>
      </c>
      <c r="AU216" s="172" t="s">
        <v>82</v>
      </c>
      <c r="AV216" s="14" t="s">
        <v>82</v>
      </c>
      <c r="AW216" s="14" t="s">
        <v>28</v>
      </c>
      <c r="AX216" s="14" t="s">
        <v>72</v>
      </c>
      <c r="AY216" s="172" t="s">
        <v>135</v>
      </c>
    </row>
    <row r="217" spans="1:65" s="15" customFormat="1">
      <c r="B217" s="178"/>
      <c r="D217" s="161" t="s">
        <v>145</v>
      </c>
      <c r="E217" s="179" t="s">
        <v>1</v>
      </c>
      <c r="F217" s="180" t="s">
        <v>157</v>
      </c>
      <c r="H217" s="181">
        <v>3642.88</v>
      </c>
      <c r="L217" s="178"/>
      <c r="M217" s="182"/>
      <c r="N217" s="183"/>
      <c r="O217" s="183"/>
      <c r="P217" s="183"/>
      <c r="Q217" s="183"/>
      <c r="R217" s="183"/>
      <c r="S217" s="183"/>
      <c r="T217" s="184"/>
      <c r="AT217" s="179" t="s">
        <v>145</v>
      </c>
      <c r="AU217" s="179" t="s">
        <v>82</v>
      </c>
      <c r="AV217" s="15" t="s">
        <v>141</v>
      </c>
      <c r="AW217" s="15" t="s">
        <v>28</v>
      </c>
      <c r="AX217" s="15" t="s">
        <v>80</v>
      </c>
      <c r="AY217" s="179" t="s">
        <v>135</v>
      </c>
    </row>
    <row r="218" spans="1:65" s="14" customFormat="1">
      <c r="B218" s="171"/>
      <c r="D218" s="161" t="s">
        <v>145</v>
      </c>
      <c r="F218" s="173" t="s">
        <v>347</v>
      </c>
      <c r="H218" s="174">
        <v>3825.0239999999999</v>
      </c>
      <c r="L218" s="171"/>
      <c r="M218" s="175"/>
      <c r="N218" s="176"/>
      <c r="O218" s="176"/>
      <c r="P218" s="176"/>
      <c r="Q218" s="176"/>
      <c r="R218" s="176"/>
      <c r="S218" s="176"/>
      <c r="T218" s="177"/>
      <c r="AT218" s="172" t="s">
        <v>145</v>
      </c>
      <c r="AU218" s="172" t="s">
        <v>82</v>
      </c>
      <c r="AV218" s="14" t="s">
        <v>82</v>
      </c>
      <c r="AW218" s="14" t="s">
        <v>3</v>
      </c>
      <c r="AX218" s="14" t="s">
        <v>80</v>
      </c>
      <c r="AY218" s="172" t="s">
        <v>135</v>
      </c>
    </row>
    <row r="219" spans="1:65" s="2" customFormat="1" ht="24.2" customHeight="1">
      <c r="A219" s="30"/>
      <c r="B219" s="147"/>
      <c r="C219" s="148" t="s">
        <v>348</v>
      </c>
      <c r="D219" s="148" t="s">
        <v>137</v>
      </c>
      <c r="E219" s="149" t="s">
        <v>349</v>
      </c>
      <c r="F219" s="150" t="s">
        <v>350</v>
      </c>
      <c r="G219" s="151" t="s">
        <v>153</v>
      </c>
      <c r="H219" s="152">
        <v>3</v>
      </c>
      <c r="I219" s="153"/>
      <c r="J219" s="153">
        <f t="shared" ref="J219:J224" si="0">ROUND(I219*H219,2)</f>
        <v>0</v>
      </c>
      <c r="K219" s="154"/>
      <c r="L219" s="31"/>
      <c r="M219" s="155" t="s">
        <v>1</v>
      </c>
      <c r="N219" s="156" t="s">
        <v>37</v>
      </c>
      <c r="O219" s="157">
        <v>0.23799999999999999</v>
      </c>
      <c r="P219" s="157">
        <f t="shared" ref="P219:P224" si="1">O219*H219</f>
        <v>0.71399999999999997</v>
      </c>
      <c r="Q219" s="157">
        <v>4.8000000000000001E-4</v>
      </c>
      <c r="R219" s="157">
        <f t="shared" ref="R219:R224" si="2">Q219*H219</f>
        <v>1.4400000000000001E-3</v>
      </c>
      <c r="S219" s="157">
        <v>0</v>
      </c>
      <c r="T219" s="158">
        <f t="shared" ref="T219:T224" si="3">S219*H219</f>
        <v>0</v>
      </c>
      <c r="U219" s="30"/>
      <c r="V219" s="30"/>
      <c r="W219" s="30"/>
      <c r="X219" s="30"/>
      <c r="Y219" s="30"/>
      <c r="Z219" s="30"/>
      <c r="AA219" s="30"/>
      <c r="AB219" s="30"/>
      <c r="AC219" s="30"/>
      <c r="AD219" s="30"/>
      <c r="AE219" s="30"/>
      <c r="AR219" s="159" t="s">
        <v>141</v>
      </c>
      <c r="AT219" s="159" t="s">
        <v>137</v>
      </c>
      <c r="AU219" s="159" t="s">
        <v>82</v>
      </c>
      <c r="AY219" s="18" t="s">
        <v>135</v>
      </c>
      <c r="BE219" s="160">
        <f t="shared" ref="BE219:BE224" si="4">IF(N219="základní",J219,0)</f>
        <v>0</v>
      </c>
      <c r="BF219" s="160">
        <f t="shared" ref="BF219:BF224" si="5">IF(N219="snížená",J219,0)</f>
        <v>0</v>
      </c>
      <c r="BG219" s="160">
        <f t="shared" ref="BG219:BG224" si="6">IF(N219="zákl. přenesená",J219,0)</f>
        <v>0</v>
      </c>
      <c r="BH219" s="160">
        <f t="shared" ref="BH219:BH224" si="7">IF(N219="sníž. přenesená",J219,0)</f>
        <v>0</v>
      </c>
      <c r="BI219" s="160">
        <f t="shared" ref="BI219:BI224" si="8">IF(N219="nulová",J219,0)</f>
        <v>0</v>
      </c>
      <c r="BJ219" s="18" t="s">
        <v>80</v>
      </c>
      <c r="BK219" s="160">
        <f t="shared" ref="BK219:BK224" si="9">ROUND(I219*H219,2)</f>
        <v>0</v>
      </c>
      <c r="BL219" s="18" t="s">
        <v>141</v>
      </c>
      <c r="BM219" s="159" t="s">
        <v>351</v>
      </c>
    </row>
    <row r="220" spans="1:65" s="2" customFormat="1" ht="16.5" customHeight="1">
      <c r="A220" s="30"/>
      <c r="B220" s="147"/>
      <c r="C220" s="148" t="s">
        <v>352</v>
      </c>
      <c r="D220" s="148" t="s">
        <v>137</v>
      </c>
      <c r="E220" s="149" t="s">
        <v>353</v>
      </c>
      <c r="F220" s="150" t="s">
        <v>354</v>
      </c>
      <c r="G220" s="151" t="s">
        <v>355</v>
      </c>
      <c r="H220" s="152">
        <v>30</v>
      </c>
      <c r="I220" s="153"/>
      <c r="J220" s="153">
        <f t="shared" si="0"/>
        <v>0</v>
      </c>
      <c r="K220" s="154"/>
      <c r="L220" s="31"/>
      <c r="M220" s="155" t="s">
        <v>1</v>
      </c>
      <c r="N220" s="156" t="s">
        <v>37</v>
      </c>
      <c r="O220" s="157">
        <v>0.26</v>
      </c>
      <c r="P220" s="157">
        <f t="shared" si="1"/>
        <v>7.8000000000000007</v>
      </c>
      <c r="Q220" s="157">
        <v>5.5999999999999995E-4</v>
      </c>
      <c r="R220" s="157">
        <f t="shared" si="2"/>
        <v>1.6799999999999999E-2</v>
      </c>
      <c r="S220" s="157">
        <v>0</v>
      </c>
      <c r="T220" s="158">
        <f t="shared" si="3"/>
        <v>0</v>
      </c>
      <c r="U220" s="30"/>
      <c r="V220" s="30"/>
      <c r="W220" s="30"/>
      <c r="X220" s="30"/>
      <c r="Y220" s="30"/>
      <c r="Z220" s="30"/>
      <c r="AA220" s="30"/>
      <c r="AB220" s="30"/>
      <c r="AC220" s="30"/>
      <c r="AD220" s="30"/>
      <c r="AE220" s="30"/>
      <c r="AR220" s="159" t="s">
        <v>141</v>
      </c>
      <c r="AT220" s="159" t="s">
        <v>137</v>
      </c>
      <c r="AU220" s="159" t="s">
        <v>82</v>
      </c>
      <c r="AY220" s="18" t="s">
        <v>135</v>
      </c>
      <c r="BE220" s="160">
        <f t="shared" si="4"/>
        <v>0</v>
      </c>
      <c r="BF220" s="160">
        <f t="shared" si="5"/>
        <v>0</v>
      </c>
      <c r="BG220" s="160">
        <f t="shared" si="6"/>
        <v>0</v>
      </c>
      <c r="BH220" s="160">
        <f t="shared" si="7"/>
        <v>0</v>
      </c>
      <c r="BI220" s="160">
        <f t="shared" si="8"/>
        <v>0</v>
      </c>
      <c r="BJ220" s="18" t="s">
        <v>80</v>
      </c>
      <c r="BK220" s="160">
        <f t="shared" si="9"/>
        <v>0</v>
      </c>
      <c r="BL220" s="18" t="s">
        <v>141</v>
      </c>
      <c r="BM220" s="159" t="s">
        <v>356</v>
      </c>
    </row>
    <row r="221" spans="1:65" s="2" customFormat="1" ht="16.5" customHeight="1">
      <c r="A221" s="30"/>
      <c r="B221" s="147"/>
      <c r="C221" s="148" t="s">
        <v>357</v>
      </c>
      <c r="D221" s="148" t="s">
        <v>137</v>
      </c>
      <c r="E221" s="149" t="s">
        <v>358</v>
      </c>
      <c r="F221" s="150" t="s">
        <v>359</v>
      </c>
      <c r="G221" s="151" t="s">
        <v>360</v>
      </c>
      <c r="H221" s="152">
        <v>1</v>
      </c>
      <c r="I221" s="153"/>
      <c r="J221" s="153">
        <f t="shared" si="0"/>
        <v>0</v>
      </c>
      <c r="K221" s="154"/>
      <c r="L221" s="31"/>
      <c r="M221" s="155" t="s">
        <v>1</v>
      </c>
      <c r="N221" s="156" t="s">
        <v>37</v>
      </c>
      <c r="O221" s="157">
        <v>0</v>
      </c>
      <c r="P221" s="157">
        <f t="shared" si="1"/>
        <v>0</v>
      </c>
      <c r="Q221" s="157">
        <v>0</v>
      </c>
      <c r="R221" s="157">
        <f t="shared" si="2"/>
        <v>0</v>
      </c>
      <c r="S221" s="157">
        <v>0</v>
      </c>
      <c r="T221" s="158">
        <f t="shared" si="3"/>
        <v>0</v>
      </c>
      <c r="U221" s="30"/>
      <c r="V221" s="30"/>
      <c r="W221" s="30"/>
      <c r="X221" s="30"/>
      <c r="Y221" s="30"/>
      <c r="Z221" s="30"/>
      <c r="AA221" s="30"/>
      <c r="AB221" s="30"/>
      <c r="AC221" s="30"/>
      <c r="AD221" s="30"/>
      <c r="AE221" s="30"/>
      <c r="AR221" s="159" t="s">
        <v>141</v>
      </c>
      <c r="AT221" s="159" t="s">
        <v>137</v>
      </c>
      <c r="AU221" s="159" t="s">
        <v>82</v>
      </c>
      <c r="AY221" s="18" t="s">
        <v>135</v>
      </c>
      <c r="BE221" s="160">
        <f t="shared" si="4"/>
        <v>0</v>
      </c>
      <c r="BF221" s="160">
        <f t="shared" si="5"/>
        <v>0</v>
      </c>
      <c r="BG221" s="160">
        <f t="shared" si="6"/>
        <v>0</v>
      </c>
      <c r="BH221" s="160">
        <f t="shared" si="7"/>
        <v>0</v>
      </c>
      <c r="BI221" s="160">
        <f t="shared" si="8"/>
        <v>0</v>
      </c>
      <c r="BJ221" s="18" t="s">
        <v>80</v>
      </c>
      <c r="BK221" s="160">
        <f t="shared" si="9"/>
        <v>0</v>
      </c>
      <c r="BL221" s="18" t="s">
        <v>141</v>
      </c>
      <c r="BM221" s="159" t="s">
        <v>361</v>
      </c>
    </row>
    <row r="222" spans="1:65" s="2" customFormat="1" ht="16.5" customHeight="1">
      <c r="A222" s="30"/>
      <c r="B222" s="147"/>
      <c r="C222" s="148" t="s">
        <v>362</v>
      </c>
      <c r="D222" s="148" t="s">
        <v>137</v>
      </c>
      <c r="E222" s="149" t="s">
        <v>363</v>
      </c>
      <c r="F222" s="150" t="s">
        <v>364</v>
      </c>
      <c r="G222" s="151" t="s">
        <v>360</v>
      </c>
      <c r="H222" s="152">
        <v>1</v>
      </c>
      <c r="I222" s="153"/>
      <c r="J222" s="153">
        <f t="shared" si="0"/>
        <v>0</v>
      </c>
      <c r="K222" s="154"/>
      <c r="L222" s="31"/>
      <c r="M222" s="155" t="s">
        <v>1</v>
      </c>
      <c r="N222" s="156" t="s">
        <v>37</v>
      </c>
      <c r="O222" s="157">
        <v>0</v>
      </c>
      <c r="P222" s="157">
        <f t="shared" si="1"/>
        <v>0</v>
      </c>
      <c r="Q222" s="157">
        <v>0</v>
      </c>
      <c r="R222" s="157">
        <f t="shared" si="2"/>
        <v>0</v>
      </c>
      <c r="S222" s="157">
        <v>0</v>
      </c>
      <c r="T222" s="158">
        <f t="shared" si="3"/>
        <v>0</v>
      </c>
      <c r="U222" s="30"/>
      <c r="V222" s="30"/>
      <c r="W222" s="30"/>
      <c r="X222" s="30"/>
      <c r="Y222" s="30"/>
      <c r="Z222" s="30"/>
      <c r="AA222" s="30"/>
      <c r="AB222" s="30"/>
      <c r="AC222" s="30"/>
      <c r="AD222" s="30"/>
      <c r="AE222" s="30"/>
      <c r="AR222" s="159" t="s">
        <v>141</v>
      </c>
      <c r="AT222" s="159" t="s">
        <v>137</v>
      </c>
      <c r="AU222" s="159" t="s">
        <v>82</v>
      </c>
      <c r="AY222" s="18" t="s">
        <v>135</v>
      </c>
      <c r="BE222" s="160">
        <f t="shared" si="4"/>
        <v>0</v>
      </c>
      <c r="BF222" s="160">
        <f t="shared" si="5"/>
        <v>0</v>
      </c>
      <c r="BG222" s="160">
        <f t="shared" si="6"/>
        <v>0</v>
      </c>
      <c r="BH222" s="160">
        <f t="shared" si="7"/>
        <v>0</v>
      </c>
      <c r="BI222" s="160">
        <f t="shared" si="8"/>
        <v>0</v>
      </c>
      <c r="BJ222" s="18" t="s">
        <v>80</v>
      </c>
      <c r="BK222" s="160">
        <f t="shared" si="9"/>
        <v>0</v>
      </c>
      <c r="BL222" s="18" t="s">
        <v>141</v>
      </c>
      <c r="BM222" s="159" t="s">
        <v>365</v>
      </c>
    </row>
    <row r="223" spans="1:65" s="2" customFormat="1" ht="16.5" customHeight="1">
      <c r="A223" s="30"/>
      <c r="B223" s="147"/>
      <c r="C223" s="148" t="s">
        <v>366</v>
      </c>
      <c r="D223" s="148" t="s">
        <v>137</v>
      </c>
      <c r="E223" s="149" t="s">
        <v>367</v>
      </c>
      <c r="F223" s="150" t="s">
        <v>368</v>
      </c>
      <c r="G223" s="151" t="s">
        <v>360</v>
      </c>
      <c r="H223" s="152">
        <v>3</v>
      </c>
      <c r="I223" s="153"/>
      <c r="J223" s="153">
        <f t="shared" si="0"/>
        <v>0</v>
      </c>
      <c r="K223" s="154"/>
      <c r="L223" s="31"/>
      <c r="M223" s="155" t="s">
        <v>1</v>
      </c>
      <c r="N223" s="156" t="s">
        <v>37</v>
      </c>
      <c r="O223" s="157">
        <v>0</v>
      </c>
      <c r="P223" s="157">
        <f t="shared" si="1"/>
        <v>0</v>
      </c>
      <c r="Q223" s="157">
        <v>0</v>
      </c>
      <c r="R223" s="157">
        <f t="shared" si="2"/>
        <v>0</v>
      </c>
      <c r="S223" s="157">
        <v>0</v>
      </c>
      <c r="T223" s="158">
        <f t="shared" si="3"/>
        <v>0</v>
      </c>
      <c r="U223" s="30"/>
      <c r="V223" s="30"/>
      <c r="W223" s="30"/>
      <c r="X223" s="30"/>
      <c r="Y223" s="30"/>
      <c r="Z223" s="30"/>
      <c r="AA223" s="30"/>
      <c r="AB223" s="30"/>
      <c r="AC223" s="30"/>
      <c r="AD223" s="30"/>
      <c r="AE223" s="30"/>
      <c r="AR223" s="159" t="s">
        <v>141</v>
      </c>
      <c r="AT223" s="159" t="s">
        <v>137</v>
      </c>
      <c r="AU223" s="159" t="s">
        <v>82</v>
      </c>
      <c r="AY223" s="18" t="s">
        <v>135</v>
      </c>
      <c r="BE223" s="160">
        <f t="shared" si="4"/>
        <v>0</v>
      </c>
      <c r="BF223" s="160">
        <f t="shared" si="5"/>
        <v>0</v>
      </c>
      <c r="BG223" s="160">
        <f t="shared" si="6"/>
        <v>0</v>
      </c>
      <c r="BH223" s="160">
        <f t="shared" si="7"/>
        <v>0</v>
      </c>
      <c r="BI223" s="160">
        <f t="shared" si="8"/>
        <v>0</v>
      </c>
      <c r="BJ223" s="18" t="s">
        <v>80</v>
      </c>
      <c r="BK223" s="160">
        <f t="shared" si="9"/>
        <v>0</v>
      </c>
      <c r="BL223" s="18" t="s">
        <v>141</v>
      </c>
      <c r="BM223" s="159" t="s">
        <v>369</v>
      </c>
    </row>
    <row r="224" spans="1:65" s="2" customFormat="1" ht="16.5" customHeight="1">
      <c r="A224" s="30"/>
      <c r="B224" s="147"/>
      <c r="C224" s="148" t="s">
        <v>370</v>
      </c>
      <c r="D224" s="148" t="s">
        <v>137</v>
      </c>
      <c r="E224" s="149" t="s">
        <v>371</v>
      </c>
      <c r="F224" s="150" t="s">
        <v>372</v>
      </c>
      <c r="G224" s="151" t="s">
        <v>231</v>
      </c>
      <c r="H224" s="152">
        <v>260.77999999999997</v>
      </c>
      <c r="I224" s="153"/>
      <c r="J224" s="153">
        <f t="shared" si="0"/>
        <v>0</v>
      </c>
      <c r="K224" s="154"/>
      <c r="L224" s="31"/>
      <c r="M224" s="155" t="s">
        <v>1</v>
      </c>
      <c r="N224" s="156" t="s">
        <v>37</v>
      </c>
      <c r="O224" s="157">
        <v>0</v>
      </c>
      <c r="P224" s="157">
        <f t="shared" si="1"/>
        <v>0</v>
      </c>
      <c r="Q224" s="157">
        <v>0</v>
      </c>
      <c r="R224" s="157">
        <f t="shared" si="2"/>
        <v>0</v>
      </c>
      <c r="S224" s="157">
        <v>0</v>
      </c>
      <c r="T224" s="158">
        <f t="shared" si="3"/>
        <v>0</v>
      </c>
      <c r="U224" s="30"/>
      <c r="V224" s="30"/>
      <c r="W224" s="30"/>
      <c r="X224" s="30"/>
      <c r="Y224" s="30"/>
      <c r="Z224" s="30"/>
      <c r="AA224" s="30"/>
      <c r="AB224" s="30"/>
      <c r="AC224" s="30"/>
      <c r="AD224" s="30"/>
      <c r="AE224" s="30"/>
      <c r="AR224" s="159" t="s">
        <v>141</v>
      </c>
      <c r="AT224" s="159" t="s">
        <v>137</v>
      </c>
      <c r="AU224" s="159" t="s">
        <v>82</v>
      </c>
      <c r="AY224" s="18" t="s">
        <v>135</v>
      </c>
      <c r="BE224" s="160">
        <f t="shared" si="4"/>
        <v>0</v>
      </c>
      <c r="BF224" s="160">
        <f t="shared" si="5"/>
        <v>0</v>
      </c>
      <c r="BG224" s="160">
        <f t="shared" si="6"/>
        <v>0</v>
      </c>
      <c r="BH224" s="160">
        <f t="shared" si="7"/>
        <v>0</v>
      </c>
      <c r="BI224" s="160">
        <f t="shared" si="8"/>
        <v>0</v>
      </c>
      <c r="BJ224" s="18" t="s">
        <v>80</v>
      </c>
      <c r="BK224" s="160">
        <f t="shared" si="9"/>
        <v>0</v>
      </c>
      <c r="BL224" s="18" t="s">
        <v>141</v>
      </c>
      <c r="BM224" s="159" t="s">
        <v>373</v>
      </c>
    </row>
    <row r="225" spans="1:65" s="2" customFormat="1" ht="29.25">
      <c r="A225" s="30"/>
      <c r="B225" s="31"/>
      <c r="C225" s="30"/>
      <c r="D225" s="161" t="s">
        <v>143</v>
      </c>
      <c r="E225" s="30"/>
      <c r="F225" s="162" t="s">
        <v>374</v>
      </c>
      <c r="G225" s="30"/>
      <c r="H225" s="30"/>
      <c r="I225" s="30"/>
      <c r="J225" s="30"/>
      <c r="K225" s="30"/>
      <c r="L225" s="31"/>
      <c r="M225" s="163"/>
      <c r="N225" s="164"/>
      <c r="O225" s="56"/>
      <c r="P225" s="56"/>
      <c r="Q225" s="56"/>
      <c r="R225" s="56"/>
      <c r="S225" s="56"/>
      <c r="T225" s="57"/>
      <c r="U225" s="30"/>
      <c r="V225" s="30"/>
      <c r="W225" s="30"/>
      <c r="X225" s="30"/>
      <c r="Y225" s="30"/>
      <c r="Z225" s="30"/>
      <c r="AA225" s="30"/>
      <c r="AB225" s="30"/>
      <c r="AC225" s="30"/>
      <c r="AD225" s="30"/>
      <c r="AE225" s="30"/>
      <c r="AT225" s="18" t="s">
        <v>143</v>
      </c>
      <c r="AU225" s="18" t="s">
        <v>82</v>
      </c>
    </row>
    <row r="226" spans="1:65" s="14" customFormat="1">
      <c r="B226" s="171"/>
      <c r="D226" s="161" t="s">
        <v>145</v>
      </c>
      <c r="E226" s="172" t="s">
        <v>1</v>
      </c>
      <c r="F226" s="173" t="s">
        <v>375</v>
      </c>
      <c r="H226" s="174">
        <v>260.77999999999997</v>
      </c>
      <c r="L226" s="171"/>
      <c r="M226" s="175"/>
      <c r="N226" s="176"/>
      <c r="O226" s="176"/>
      <c r="P226" s="176"/>
      <c r="Q226" s="176"/>
      <c r="R226" s="176"/>
      <c r="S226" s="176"/>
      <c r="T226" s="177"/>
      <c r="AT226" s="172" t="s">
        <v>145</v>
      </c>
      <c r="AU226" s="172" t="s">
        <v>82</v>
      </c>
      <c r="AV226" s="14" t="s">
        <v>82</v>
      </c>
      <c r="AW226" s="14" t="s">
        <v>28</v>
      </c>
      <c r="AX226" s="14" t="s">
        <v>80</v>
      </c>
      <c r="AY226" s="172" t="s">
        <v>135</v>
      </c>
    </row>
    <row r="227" spans="1:65" s="2" customFormat="1" ht="16.5" customHeight="1">
      <c r="A227" s="30"/>
      <c r="B227" s="147"/>
      <c r="C227" s="148" t="s">
        <v>376</v>
      </c>
      <c r="D227" s="148" t="s">
        <v>137</v>
      </c>
      <c r="E227" s="149" t="s">
        <v>377</v>
      </c>
      <c r="F227" s="150" t="s">
        <v>378</v>
      </c>
      <c r="G227" s="151" t="s">
        <v>231</v>
      </c>
      <c r="H227" s="152">
        <v>205.79</v>
      </c>
      <c r="I227" s="153"/>
      <c r="J227" s="153">
        <f>ROUND(I227*H227,2)</f>
        <v>0</v>
      </c>
      <c r="K227" s="154"/>
      <c r="L227" s="31"/>
      <c r="M227" s="155" t="s">
        <v>1</v>
      </c>
      <c r="N227" s="156" t="s">
        <v>37</v>
      </c>
      <c r="O227" s="157">
        <v>0</v>
      </c>
      <c r="P227" s="157">
        <f>O227*H227</f>
        <v>0</v>
      </c>
      <c r="Q227" s="157">
        <v>0</v>
      </c>
      <c r="R227" s="157">
        <f>Q227*H227</f>
        <v>0</v>
      </c>
      <c r="S227" s="157">
        <v>0</v>
      </c>
      <c r="T227" s="158">
        <f>S227*H227</f>
        <v>0</v>
      </c>
      <c r="U227" s="30"/>
      <c r="V227" s="30"/>
      <c r="W227" s="30"/>
      <c r="X227" s="30"/>
      <c r="Y227" s="30"/>
      <c r="Z227" s="30"/>
      <c r="AA227" s="30"/>
      <c r="AB227" s="30"/>
      <c r="AC227" s="30"/>
      <c r="AD227" s="30"/>
      <c r="AE227" s="30"/>
      <c r="AR227" s="159" t="s">
        <v>141</v>
      </c>
      <c r="AT227" s="159" t="s">
        <v>137</v>
      </c>
      <c r="AU227" s="159" t="s">
        <v>82</v>
      </c>
      <c r="AY227" s="18" t="s">
        <v>135</v>
      </c>
      <c r="BE227" s="160">
        <f>IF(N227="základní",J227,0)</f>
        <v>0</v>
      </c>
      <c r="BF227" s="160">
        <f>IF(N227="snížená",J227,0)</f>
        <v>0</v>
      </c>
      <c r="BG227" s="160">
        <f>IF(N227="zákl. přenesená",J227,0)</f>
        <v>0</v>
      </c>
      <c r="BH227" s="160">
        <f>IF(N227="sníž. přenesená",J227,0)</f>
        <v>0</v>
      </c>
      <c r="BI227" s="160">
        <f>IF(N227="nulová",J227,0)</f>
        <v>0</v>
      </c>
      <c r="BJ227" s="18" t="s">
        <v>80</v>
      </c>
      <c r="BK227" s="160">
        <f>ROUND(I227*H227,2)</f>
        <v>0</v>
      </c>
      <c r="BL227" s="18" t="s">
        <v>141</v>
      </c>
      <c r="BM227" s="159" t="s">
        <v>379</v>
      </c>
    </row>
    <row r="228" spans="1:65" s="2" customFormat="1" ht="29.25">
      <c r="A228" s="30"/>
      <c r="B228" s="31"/>
      <c r="C228" s="30"/>
      <c r="D228" s="161" t="s">
        <v>143</v>
      </c>
      <c r="E228" s="30"/>
      <c r="F228" s="162" t="s">
        <v>380</v>
      </c>
      <c r="G228" s="30"/>
      <c r="H228" s="30"/>
      <c r="I228" s="30"/>
      <c r="J228" s="30"/>
      <c r="K228" s="30"/>
      <c r="L228" s="31"/>
      <c r="M228" s="163"/>
      <c r="N228" s="164"/>
      <c r="O228" s="56"/>
      <c r="P228" s="56"/>
      <c r="Q228" s="56"/>
      <c r="R228" s="56"/>
      <c r="S228" s="56"/>
      <c r="T228" s="57"/>
      <c r="U228" s="30"/>
      <c r="V228" s="30"/>
      <c r="W228" s="30"/>
      <c r="X228" s="30"/>
      <c r="Y228" s="30"/>
      <c r="Z228" s="30"/>
      <c r="AA228" s="30"/>
      <c r="AB228" s="30"/>
      <c r="AC228" s="30"/>
      <c r="AD228" s="30"/>
      <c r="AE228" s="30"/>
      <c r="AT228" s="18" t="s">
        <v>143</v>
      </c>
      <c r="AU228" s="18" t="s">
        <v>82</v>
      </c>
    </row>
    <row r="229" spans="1:65" s="14" customFormat="1">
      <c r="B229" s="171"/>
      <c r="D229" s="161" t="s">
        <v>145</v>
      </c>
      <c r="E229" s="172" t="s">
        <v>1</v>
      </c>
      <c r="F229" s="173" t="s">
        <v>381</v>
      </c>
      <c r="H229" s="174">
        <v>205.79</v>
      </c>
      <c r="L229" s="171"/>
      <c r="M229" s="175"/>
      <c r="N229" s="176"/>
      <c r="O229" s="176"/>
      <c r="P229" s="176"/>
      <c r="Q229" s="176"/>
      <c r="R229" s="176"/>
      <c r="S229" s="176"/>
      <c r="T229" s="177"/>
      <c r="AT229" s="172" t="s">
        <v>145</v>
      </c>
      <c r="AU229" s="172" t="s">
        <v>82</v>
      </c>
      <c r="AV229" s="14" t="s">
        <v>82</v>
      </c>
      <c r="AW229" s="14" t="s">
        <v>28</v>
      </c>
      <c r="AX229" s="14" t="s">
        <v>80</v>
      </c>
      <c r="AY229" s="172" t="s">
        <v>135</v>
      </c>
    </row>
    <row r="230" spans="1:65" s="12" customFormat="1" ht="22.9" customHeight="1">
      <c r="B230" s="135"/>
      <c r="D230" s="136" t="s">
        <v>71</v>
      </c>
      <c r="E230" s="145" t="s">
        <v>164</v>
      </c>
      <c r="F230" s="145" t="s">
        <v>382</v>
      </c>
      <c r="J230" s="146">
        <f>BK230</f>
        <v>0</v>
      </c>
      <c r="L230" s="135"/>
      <c r="M230" s="139"/>
      <c r="N230" s="140"/>
      <c r="O230" s="140"/>
      <c r="P230" s="141">
        <f>SUM(P231:P234)</f>
        <v>3.3857999999999999E-2</v>
      </c>
      <c r="Q230" s="140"/>
      <c r="R230" s="141">
        <f>SUM(R231:R234)</f>
        <v>0</v>
      </c>
      <c r="S230" s="140"/>
      <c r="T230" s="142">
        <f>SUM(T231:T234)</f>
        <v>0</v>
      </c>
      <c r="AR230" s="136" t="s">
        <v>80</v>
      </c>
      <c r="AT230" s="143" t="s">
        <v>71</v>
      </c>
      <c r="AU230" s="143" t="s">
        <v>80</v>
      </c>
      <c r="AY230" s="136" t="s">
        <v>135</v>
      </c>
      <c r="BK230" s="144">
        <f>SUM(BK231:BK234)</f>
        <v>0</v>
      </c>
    </row>
    <row r="231" spans="1:65" s="2" customFormat="1" ht="16.5" customHeight="1">
      <c r="A231" s="30"/>
      <c r="B231" s="147"/>
      <c r="C231" s="148" t="s">
        <v>383</v>
      </c>
      <c r="D231" s="148" t="s">
        <v>137</v>
      </c>
      <c r="E231" s="149" t="s">
        <v>384</v>
      </c>
      <c r="F231" s="150" t="s">
        <v>385</v>
      </c>
      <c r="G231" s="151" t="s">
        <v>168</v>
      </c>
      <c r="H231" s="152">
        <v>0.16200000000000001</v>
      </c>
      <c r="I231" s="153"/>
      <c r="J231" s="153">
        <f>ROUND(I231*H231,2)</f>
        <v>0</v>
      </c>
      <c r="K231" s="154"/>
      <c r="L231" s="31"/>
      <c r="M231" s="155" t="s">
        <v>1</v>
      </c>
      <c r="N231" s="156" t="s">
        <v>37</v>
      </c>
      <c r="O231" s="157">
        <v>0.125</v>
      </c>
      <c r="P231" s="157">
        <f>O231*H231</f>
        <v>2.0250000000000001E-2</v>
      </c>
      <c r="Q231" s="157">
        <v>0</v>
      </c>
      <c r="R231" s="157">
        <f>Q231*H231</f>
        <v>0</v>
      </c>
      <c r="S231" s="157">
        <v>0</v>
      </c>
      <c r="T231" s="158">
        <f>S231*H231</f>
        <v>0</v>
      </c>
      <c r="U231" s="30"/>
      <c r="V231" s="30"/>
      <c r="W231" s="30"/>
      <c r="X231" s="30"/>
      <c r="Y231" s="30"/>
      <c r="Z231" s="30"/>
      <c r="AA231" s="30"/>
      <c r="AB231" s="30"/>
      <c r="AC231" s="30"/>
      <c r="AD231" s="30"/>
      <c r="AE231" s="30"/>
      <c r="AR231" s="159" t="s">
        <v>141</v>
      </c>
      <c r="AT231" s="159" t="s">
        <v>137</v>
      </c>
      <c r="AU231" s="159" t="s">
        <v>82</v>
      </c>
      <c r="AY231" s="18" t="s">
        <v>135</v>
      </c>
      <c r="BE231" s="160">
        <f>IF(N231="základní",J231,0)</f>
        <v>0</v>
      </c>
      <c r="BF231" s="160">
        <f>IF(N231="snížená",J231,0)</f>
        <v>0</v>
      </c>
      <c r="BG231" s="160">
        <f>IF(N231="zákl. přenesená",J231,0)</f>
        <v>0</v>
      </c>
      <c r="BH231" s="160">
        <f>IF(N231="sníž. přenesená",J231,0)</f>
        <v>0</v>
      </c>
      <c r="BI231" s="160">
        <f>IF(N231="nulová",J231,0)</f>
        <v>0</v>
      </c>
      <c r="BJ231" s="18" t="s">
        <v>80</v>
      </c>
      <c r="BK231" s="160">
        <f>ROUND(I231*H231,2)</f>
        <v>0</v>
      </c>
      <c r="BL231" s="18" t="s">
        <v>141</v>
      </c>
      <c r="BM231" s="159" t="s">
        <v>386</v>
      </c>
    </row>
    <row r="232" spans="1:65" s="2" customFormat="1" ht="16.5" customHeight="1">
      <c r="A232" s="30"/>
      <c r="B232" s="147"/>
      <c r="C232" s="148" t="s">
        <v>387</v>
      </c>
      <c r="D232" s="148" t="s">
        <v>137</v>
      </c>
      <c r="E232" s="149" t="s">
        <v>388</v>
      </c>
      <c r="F232" s="150" t="s">
        <v>389</v>
      </c>
      <c r="G232" s="151" t="s">
        <v>168</v>
      </c>
      <c r="H232" s="152">
        <v>2.2679999999999998</v>
      </c>
      <c r="I232" s="153"/>
      <c r="J232" s="153">
        <f>ROUND(I232*H232,2)</f>
        <v>0</v>
      </c>
      <c r="K232" s="154"/>
      <c r="L232" s="31"/>
      <c r="M232" s="155" t="s">
        <v>1</v>
      </c>
      <c r="N232" s="156" t="s">
        <v>37</v>
      </c>
      <c r="O232" s="157">
        <v>6.0000000000000001E-3</v>
      </c>
      <c r="P232" s="157">
        <f>O232*H232</f>
        <v>1.3607999999999999E-2</v>
      </c>
      <c r="Q232" s="157">
        <v>0</v>
      </c>
      <c r="R232" s="157">
        <f>Q232*H232</f>
        <v>0</v>
      </c>
      <c r="S232" s="157">
        <v>0</v>
      </c>
      <c r="T232" s="158">
        <f>S232*H232</f>
        <v>0</v>
      </c>
      <c r="U232" s="30"/>
      <c r="V232" s="30"/>
      <c r="W232" s="30"/>
      <c r="X232" s="30"/>
      <c r="Y232" s="30"/>
      <c r="Z232" s="30"/>
      <c r="AA232" s="30"/>
      <c r="AB232" s="30"/>
      <c r="AC232" s="30"/>
      <c r="AD232" s="30"/>
      <c r="AE232" s="30"/>
      <c r="AR232" s="159" t="s">
        <v>141</v>
      </c>
      <c r="AT232" s="159" t="s">
        <v>137</v>
      </c>
      <c r="AU232" s="159" t="s">
        <v>82</v>
      </c>
      <c r="AY232" s="18" t="s">
        <v>135</v>
      </c>
      <c r="BE232" s="160">
        <f>IF(N232="základní",J232,0)</f>
        <v>0</v>
      </c>
      <c r="BF232" s="160">
        <f>IF(N232="snížená",J232,0)</f>
        <v>0</v>
      </c>
      <c r="BG232" s="160">
        <f>IF(N232="zákl. přenesená",J232,0)</f>
        <v>0</v>
      </c>
      <c r="BH232" s="160">
        <f>IF(N232="sníž. přenesená",J232,0)</f>
        <v>0</v>
      </c>
      <c r="BI232" s="160">
        <f>IF(N232="nulová",J232,0)</f>
        <v>0</v>
      </c>
      <c r="BJ232" s="18" t="s">
        <v>80</v>
      </c>
      <c r="BK232" s="160">
        <f>ROUND(I232*H232,2)</f>
        <v>0</v>
      </c>
      <c r="BL232" s="18" t="s">
        <v>141</v>
      </c>
      <c r="BM232" s="159" t="s">
        <v>390</v>
      </c>
    </row>
    <row r="233" spans="1:65" s="14" customFormat="1">
      <c r="B233" s="171"/>
      <c r="D233" s="161" t="s">
        <v>145</v>
      </c>
      <c r="F233" s="173" t="s">
        <v>391</v>
      </c>
      <c r="H233" s="174">
        <v>2.2679999999999998</v>
      </c>
      <c r="L233" s="171"/>
      <c r="M233" s="175"/>
      <c r="N233" s="176"/>
      <c r="O233" s="176"/>
      <c r="P233" s="176"/>
      <c r="Q233" s="176"/>
      <c r="R233" s="176"/>
      <c r="S233" s="176"/>
      <c r="T233" s="177"/>
      <c r="AT233" s="172" t="s">
        <v>145</v>
      </c>
      <c r="AU233" s="172" t="s">
        <v>82</v>
      </c>
      <c r="AV233" s="14" t="s">
        <v>82</v>
      </c>
      <c r="AW233" s="14" t="s">
        <v>3</v>
      </c>
      <c r="AX233" s="14" t="s">
        <v>80</v>
      </c>
      <c r="AY233" s="172" t="s">
        <v>135</v>
      </c>
    </row>
    <row r="234" spans="1:65" s="2" customFormat="1" ht="21.75" customHeight="1">
      <c r="A234" s="30"/>
      <c r="B234" s="147"/>
      <c r="C234" s="148" t="s">
        <v>392</v>
      </c>
      <c r="D234" s="148" t="s">
        <v>137</v>
      </c>
      <c r="E234" s="149" t="s">
        <v>393</v>
      </c>
      <c r="F234" s="150" t="s">
        <v>177</v>
      </c>
      <c r="G234" s="151" t="s">
        <v>168</v>
      </c>
      <c r="H234" s="152">
        <v>0.16200000000000001</v>
      </c>
      <c r="I234" s="153"/>
      <c r="J234" s="153">
        <f>ROUND(I234*H234,2)</f>
        <v>0</v>
      </c>
      <c r="K234" s="154"/>
      <c r="L234" s="31"/>
      <c r="M234" s="155" t="s">
        <v>1</v>
      </c>
      <c r="N234" s="156" t="s">
        <v>37</v>
      </c>
      <c r="O234" s="157">
        <v>0</v>
      </c>
      <c r="P234" s="157">
        <f>O234*H234</f>
        <v>0</v>
      </c>
      <c r="Q234" s="157">
        <v>0</v>
      </c>
      <c r="R234" s="157">
        <f>Q234*H234</f>
        <v>0</v>
      </c>
      <c r="S234" s="157">
        <v>0</v>
      </c>
      <c r="T234" s="158">
        <f>S234*H234</f>
        <v>0</v>
      </c>
      <c r="U234" s="30"/>
      <c r="V234" s="30"/>
      <c r="W234" s="30"/>
      <c r="X234" s="30"/>
      <c r="Y234" s="30"/>
      <c r="Z234" s="30"/>
      <c r="AA234" s="30"/>
      <c r="AB234" s="30"/>
      <c r="AC234" s="30"/>
      <c r="AD234" s="30"/>
      <c r="AE234" s="30"/>
      <c r="AR234" s="159" t="s">
        <v>141</v>
      </c>
      <c r="AT234" s="159" t="s">
        <v>137</v>
      </c>
      <c r="AU234" s="159" t="s">
        <v>82</v>
      </c>
      <c r="AY234" s="18" t="s">
        <v>135</v>
      </c>
      <c r="BE234" s="160">
        <f>IF(N234="základní",J234,0)</f>
        <v>0</v>
      </c>
      <c r="BF234" s="160">
        <f>IF(N234="snížená",J234,0)</f>
        <v>0</v>
      </c>
      <c r="BG234" s="160">
        <f>IF(N234="zákl. přenesená",J234,0)</f>
        <v>0</v>
      </c>
      <c r="BH234" s="160">
        <f>IF(N234="sníž. přenesená",J234,0)</f>
        <v>0</v>
      </c>
      <c r="BI234" s="160">
        <f>IF(N234="nulová",J234,0)</f>
        <v>0</v>
      </c>
      <c r="BJ234" s="18" t="s">
        <v>80</v>
      </c>
      <c r="BK234" s="160">
        <f>ROUND(I234*H234,2)</f>
        <v>0</v>
      </c>
      <c r="BL234" s="18" t="s">
        <v>141</v>
      </c>
      <c r="BM234" s="159" t="s">
        <v>394</v>
      </c>
    </row>
    <row r="235" spans="1:65" s="12" customFormat="1" ht="22.9" customHeight="1">
      <c r="B235" s="135"/>
      <c r="D235" s="136" t="s">
        <v>71</v>
      </c>
      <c r="E235" s="145" t="s">
        <v>179</v>
      </c>
      <c r="F235" s="145" t="s">
        <v>180</v>
      </c>
      <c r="J235" s="146">
        <f>BK235</f>
        <v>0</v>
      </c>
      <c r="L235" s="135"/>
      <c r="M235" s="139"/>
      <c r="N235" s="140"/>
      <c r="O235" s="140"/>
      <c r="P235" s="141">
        <f>P236</f>
        <v>22.76352</v>
      </c>
      <c r="Q235" s="140"/>
      <c r="R235" s="141">
        <f>R236</f>
        <v>0</v>
      </c>
      <c r="S235" s="140"/>
      <c r="T235" s="142">
        <f>T236</f>
        <v>0</v>
      </c>
      <c r="AR235" s="136" t="s">
        <v>80</v>
      </c>
      <c r="AT235" s="143" t="s">
        <v>71</v>
      </c>
      <c r="AU235" s="143" t="s">
        <v>80</v>
      </c>
      <c r="AY235" s="136" t="s">
        <v>135</v>
      </c>
      <c r="BK235" s="144">
        <f>BK236</f>
        <v>0</v>
      </c>
    </row>
    <row r="236" spans="1:65" s="2" customFormat="1" ht="16.5" customHeight="1">
      <c r="A236" s="30"/>
      <c r="B236" s="147"/>
      <c r="C236" s="148" t="s">
        <v>395</v>
      </c>
      <c r="D236" s="148" t="s">
        <v>137</v>
      </c>
      <c r="E236" s="149" t="s">
        <v>396</v>
      </c>
      <c r="F236" s="150" t="s">
        <v>397</v>
      </c>
      <c r="G236" s="151" t="s">
        <v>168</v>
      </c>
      <c r="H236" s="152">
        <v>54.72</v>
      </c>
      <c r="I236" s="153"/>
      <c r="J236" s="153">
        <f>ROUND(I236*H236,2)</f>
        <v>0</v>
      </c>
      <c r="K236" s="154"/>
      <c r="L236" s="31"/>
      <c r="M236" s="155" t="s">
        <v>1</v>
      </c>
      <c r="N236" s="156" t="s">
        <v>37</v>
      </c>
      <c r="O236" s="157">
        <v>0.41599999999999998</v>
      </c>
      <c r="P236" s="157">
        <f>O236*H236</f>
        <v>22.76352</v>
      </c>
      <c r="Q236" s="157">
        <v>0</v>
      </c>
      <c r="R236" s="157">
        <f>Q236*H236</f>
        <v>0</v>
      </c>
      <c r="S236" s="157">
        <v>0</v>
      </c>
      <c r="T236" s="158">
        <f>S236*H236</f>
        <v>0</v>
      </c>
      <c r="U236" s="30"/>
      <c r="V236" s="30"/>
      <c r="W236" s="30"/>
      <c r="X236" s="30"/>
      <c r="Y236" s="30"/>
      <c r="Z236" s="30"/>
      <c r="AA236" s="30"/>
      <c r="AB236" s="30"/>
      <c r="AC236" s="30"/>
      <c r="AD236" s="30"/>
      <c r="AE236" s="30"/>
      <c r="AR236" s="159" t="s">
        <v>141</v>
      </c>
      <c r="AT236" s="159" t="s">
        <v>137</v>
      </c>
      <c r="AU236" s="159" t="s">
        <v>82</v>
      </c>
      <c r="AY236" s="18" t="s">
        <v>135</v>
      </c>
      <c r="BE236" s="160">
        <f>IF(N236="základní",J236,0)</f>
        <v>0</v>
      </c>
      <c r="BF236" s="160">
        <f>IF(N236="snížená",J236,0)</f>
        <v>0</v>
      </c>
      <c r="BG236" s="160">
        <f>IF(N236="zákl. přenesená",J236,0)</f>
        <v>0</v>
      </c>
      <c r="BH236" s="160">
        <f>IF(N236="sníž. přenesená",J236,0)</f>
        <v>0</v>
      </c>
      <c r="BI236" s="160">
        <f>IF(N236="nulová",J236,0)</f>
        <v>0</v>
      </c>
      <c r="BJ236" s="18" t="s">
        <v>80</v>
      </c>
      <c r="BK236" s="160">
        <f>ROUND(I236*H236,2)</f>
        <v>0</v>
      </c>
      <c r="BL236" s="18" t="s">
        <v>141</v>
      </c>
      <c r="BM236" s="159" t="s">
        <v>398</v>
      </c>
    </row>
    <row r="237" spans="1:65" s="12" customFormat="1" ht="25.9" customHeight="1">
      <c r="B237" s="135"/>
      <c r="D237" s="136" t="s">
        <v>71</v>
      </c>
      <c r="E237" s="137" t="s">
        <v>399</v>
      </c>
      <c r="F237" s="137" t="s">
        <v>400</v>
      </c>
      <c r="J237" s="138">
        <f>BK237</f>
        <v>0</v>
      </c>
      <c r="L237" s="135"/>
      <c r="M237" s="139"/>
      <c r="N237" s="140"/>
      <c r="O237" s="140"/>
      <c r="P237" s="141">
        <f>P238+P245</f>
        <v>0.75851999999999997</v>
      </c>
      <c r="Q237" s="140"/>
      <c r="R237" s="141">
        <f>R238+R245</f>
        <v>1.14526E-2</v>
      </c>
      <c r="S237" s="140"/>
      <c r="T237" s="142">
        <f>T238+T245</f>
        <v>0</v>
      </c>
      <c r="AR237" s="136" t="s">
        <v>82</v>
      </c>
      <c r="AT237" s="143" t="s">
        <v>71</v>
      </c>
      <c r="AU237" s="143" t="s">
        <v>72</v>
      </c>
      <c r="AY237" s="136" t="s">
        <v>135</v>
      </c>
      <c r="BK237" s="144">
        <f>BK238+BK245</f>
        <v>0</v>
      </c>
    </row>
    <row r="238" spans="1:65" s="12" customFormat="1" ht="22.9" customHeight="1">
      <c r="B238" s="135"/>
      <c r="D238" s="136" t="s">
        <v>71</v>
      </c>
      <c r="E238" s="145" t="s">
        <v>401</v>
      </c>
      <c r="F238" s="145" t="s">
        <v>402</v>
      </c>
      <c r="J238" s="146">
        <f>BK238</f>
        <v>0</v>
      </c>
      <c r="L238" s="135"/>
      <c r="M238" s="139"/>
      <c r="N238" s="140"/>
      <c r="O238" s="140"/>
      <c r="P238" s="141">
        <f>SUM(P239:P244)</f>
        <v>0.17325000000000002</v>
      </c>
      <c r="Q238" s="140"/>
      <c r="R238" s="141">
        <f>SUM(R239:R244)</f>
        <v>1.0606000000000001E-3</v>
      </c>
      <c r="S238" s="140"/>
      <c r="T238" s="142">
        <f>SUM(T239:T244)</f>
        <v>0</v>
      </c>
      <c r="AR238" s="136" t="s">
        <v>82</v>
      </c>
      <c r="AT238" s="143" t="s">
        <v>71</v>
      </c>
      <c r="AU238" s="143" t="s">
        <v>80</v>
      </c>
      <c r="AY238" s="136" t="s">
        <v>135</v>
      </c>
      <c r="BK238" s="144">
        <f>SUM(BK239:BK244)</f>
        <v>0</v>
      </c>
    </row>
    <row r="239" spans="1:65" s="2" customFormat="1" ht="16.5" customHeight="1">
      <c r="A239" s="30"/>
      <c r="B239" s="147"/>
      <c r="C239" s="148" t="s">
        <v>403</v>
      </c>
      <c r="D239" s="148" t="s">
        <v>137</v>
      </c>
      <c r="E239" s="149" t="s">
        <v>404</v>
      </c>
      <c r="F239" s="150" t="s">
        <v>405</v>
      </c>
      <c r="G239" s="151" t="s">
        <v>153</v>
      </c>
      <c r="H239" s="152">
        <v>5.25</v>
      </c>
      <c r="I239" s="153"/>
      <c r="J239" s="153">
        <f>ROUND(I239*H239,2)</f>
        <v>0</v>
      </c>
      <c r="K239" s="154"/>
      <c r="L239" s="31"/>
      <c r="M239" s="155" t="s">
        <v>1</v>
      </c>
      <c r="N239" s="156" t="s">
        <v>37</v>
      </c>
      <c r="O239" s="157">
        <v>3.3000000000000002E-2</v>
      </c>
      <c r="P239" s="157">
        <f>O239*H239</f>
        <v>0.17325000000000002</v>
      </c>
      <c r="Q239" s="157">
        <v>0</v>
      </c>
      <c r="R239" s="157">
        <f>Q239*H239</f>
        <v>0</v>
      </c>
      <c r="S239" s="157">
        <v>0</v>
      </c>
      <c r="T239" s="158">
        <f>S239*H239</f>
        <v>0</v>
      </c>
      <c r="U239" s="30"/>
      <c r="V239" s="30"/>
      <c r="W239" s="30"/>
      <c r="X239" s="30"/>
      <c r="Y239" s="30"/>
      <c r="Z239" s="30"/>
      <c r="AA239" s="30"/>
      <c r="AB239" s="30"/>
      <c r="AC239" s="30"/>
      <c r="AD239" s="30"/>
      <c r="AE239" s="30"/>
      <c r="AR239" s="159" t="s">
        <v>265</v>
      </c>
      <c r="AT239" s="159" t="s">
        <v>137</v>
      </c>
      <c r="AU239" s="159" t="s">
        <v>82</v>
      </c>
      <c r="AY239" s="18" t="s">
        <v>135</v>
      </c>
      <c r="BE239" s="160">
        <f>IF(N239="základní",J239,0)</f>
        <v>0</v>
      </c>
      <c r="BF239" s="160">
        <f>IF(N239="snížená",J239,0)</f>
        <v>0</v>
      </c>
      <c r="BG239" s="160">
        <f>IF(N239="zákl. přenesená",J239,0)</f>
        <v>0</v>
      </c>
      <c r="BH239" s="160">
        <f>IF(N239="sníž. přenesená",J239,0)</f>
        <v>0</v>
      </c>
      <c r="BI239" s="160">
        <f>IF(N239="nulová",J239,0)</f>
        <v>0</v>
      </c>
      <c r="BJ239" s="18" t="s">
        <v>80</v>
      </c>
      <c r="BK239" s="160">
        <f>ROUND(I239*H239,2)</f>
        <v>0</v>
      </c>
      <c r="BL239" s="18" t="s">
        <v>265</v>
      </c>
      <c r="BM239" s="159" t="s">
        <v>406</v>
      </c>
    </row>
    <row r="240" spans="1:65" s="2" customFormat="1" ht="19.5">
      <c r="A240" s="30"/>
      <c r="B240" s="31"/>
      <c r="C240" s="30"/>
      <c r="D240" s="161" t="s">
        <v>143</v>
      </c>
      <c r="E240" s="30"/>
      <c r="F240" s="162" t="s">
        <v>407</v>
      </c>
      <c r="G240" s="30"/>
      <c r="H240" s="30"/>
      <c r="I240" s="30"/>
      <c r="J240" s="30"/>
      <c r="K240" s="30"/>
      <c r="L240" s="31"/>
      <c r="M240" s="163"/>
      <c r="N240" s="164"/>
      <c r="O240" s="56"/>
      <c r="P240" s="56"/>
      <c r="Q240" s="56"/>
      <c r="R240" s="56"/>
      <c r="S240" s="56"/>
      <c r="T240" s="57"/>
      <c r="U240" s="30"/>
      <c r="V240" s="30"/>
      <c r="W240" s="30"/>
      <c r="X240" s="30"/>
      <c r="Y240" s="30"/>
      <c r="Z240" s="30"/>
      <c r="AA240" s="30"/>
      <c r="AB240" s="30"/>
      <c r="AC240" s="30"/>
      <c r="AD240" s="30"/>
      <c r="AE240" s="30"/>
      <c r="AT240" s="18" t="s">
        <v>143</v>
      </c>
      <c r="AU240" s="18" t="s">
        <v>82</v>
      </c>
    </row>
    <row r="241" spans="1:65" s="14" customFormat="1">
      <c r="B241" s="171"/>
      <c r="D241" s="161" t="s">
        <v>145</v>
      </c>
      <c r="E241" s="172" t="s">
        <v>1</v>
      </c>
      <c r="F241" s="173" t="s">
        <v>408</v>
      </c>
      <c r="H241" s="174">
        <v>5.25</v>
      </c>
      <c r="L241" s="171"/>
      <c r="M241" s="175"/>
      <c r="N241" s="176"/>
      <c r="O241" s="176"/>
      <c r="P241" s="176"/>
      <c r="Q241" s="176"/>
      <c r="R241" s="176"/>
      <c r="S241" s="176"/>
      <c r="T241" s="177"/>
      <c r="AT241" s="172" t="s">
        <v>145</v>
      </c>
      <c r="AU241" s="172" t="s">
        <v>82</v>
      </c>
      <c r="AV241" s="14" t="s">
        <v>82</v>
      </c>
      <c r="AW241" s="14" t="s">
        <v>28</v>
      </c>
      <c r="AX241" s="14" t="s">
        <v>80</v>
      </c>
      <c r="AY241" s="172" t="s">
        <v>135</v>
      </c>
    </row>
    <row r="242" spans="1:65" s="2" customFormat="1" ht="16.5" customHeight="1">
      <c r="A242" s="30"/>
      <c r="B242" s="147"/>
      <c r="C242" s="189" t="s">
        <v>409</v>
      </c>
      <c r="D242" s="189" t="s">
        <v>228</v>
      </c>
      <c r="E242" s="190" t="s">
        <v>410</v>
      </c>
      <c r="F242" s="191" t="s">
        <v>411</v>
      </c>
      <c r="G242" s="192" t="s">
        <v>153</v>
      </c>
      <c r="H242" s="193">
        <v>5.3029999999999999</v>
      </c>
      <c r="I242" s="194"/>
      <c r="J242" s="194">
        <f>ROUND(I242*H242,2)</f>
        <v>0</v>
      </c>
      <c r="K242" s="195"/>
      <c r="L242" s="196"/>
      <c r="M242" s="197" t="s">
        <v>1</v>
      </c>
      <c r="N242" s="198" t="s">
        <v>37</v>
      </c>
      <c r="O242" s="157">
        <v>0</v>
      </c>
      <c r="P242" s="157">
        <f>O242*H242</f>
        <v>0</v>
      </c>
      <c r="Q242" s="157">
        <v>2.0000000000000001E-4</v>
      </c>
      <c r="R242" s="157">
        <f>Q242*H242</f>
        <v>1.0606000000000001E-3</v>
      </c>
      <c r="S242" s="157">
        <v>0</v>
      </c>
      <c r="T242" s="158">
        <f>S242*H242</f>
        <v>0</v>
      </c>
      <c r="U242" s="30"/>
      <c r="V242" s="30"/>
      <c r="W242" s="30"/>
      <c r="X242" s="30"/>
      <c r="Y242" s="30"/>
      <c r="Z242" s="30"/>
      <c r="AA242" s="30"/>
      <c r="AB242" s="30"/>
      <c r="AC242" s="30"/>
      <c r="AD242" s="30"/>
      <c r="AE242" s="30"/>
      <c r="AR242" s="159" t="s">
        <v>224</v>
      </c>
      <c r="AT242" s="159" t="s">
        <v>228</v>
      </c>
      <c r="AU242" s="159" t="s">
        <v>82</v>
      </c>
      <c r="AY242" s="18" t="s">
        <v>135</v>
      </c>
      <c r="BE242" s="160">
        <f>IF(N242="základní",J242,0)</f>
        <v>0</v>
      </c>
      <c r="BF242" s="160">
        <f>IF(N242="snížená",J242,0)</f>
        <v>0</v>
      </c>
      <c r="BG242" s="160">
        <f>IF(N242="zákl. přenesená",J242,0)</f>
        <v>0</v>
      </c>
      <c r="BH242" s="160">
        <f>IF(N242="sníž. přenesená",J242,0)</f>
        <v>0</v>
      </c>
      <c r="BI242" s="160">
        <f>IF(N242="nulová",J242,0)</f>
        <v>0</v>
      </c>
      <c r="BJ242" s="18" t="s">
        <v>80</v>
      </c>
      <c r="BK242" s="160">
        <f>ROUND(I242*H242,2)</f>
        <v>0</v>
      </c>
      <c r="BL242" s="18" t="s">
        <v>141</v>
      </c>
      <c r="BM242" s="159" t="s">
        <v>412</v>
      </c>
    </row>
    <row r="243" spans="1:65" s="14" customFormat="1">
      <c r="B243" s="171"/>
      <c r="D243" s="161" t="s">
        <v>145</v>
      </c>
      <c r="F243" s="173" t="s">
        <v>413</v>
      </c>
      <c r="H243" s="174">
        <v>5.3029999999999999</v>
      </c>
      <c r="L243" s="171"/>
      <c r="M243" s="175"/>
      <c r="N243" s="176"/>
      <c r="O243" s="176"/>
      <c r="P243" s="176"/>
      <c r="Q243" s="176"/>
      <c r="R243" s="176"/>
      <c r="S243" s="176"/>
      <c r="T243" s="177"/>
      <c r="AT243" s="172" t="s">
        <v>145</v>
      </c>
      <c r="AU243" s="172" t="s">
        <v>82</v>
      </c>
      <c r="AV243" s="14" t="s">
        <v>82</v>
      </c>
      <c r="AW243" s="14" t="s">
        <v>3</v>
      </c>
      <c r="AX243" s="14" t="s">
        <v>80</v>
      </c>
      <c r="AY243" s="172" t="s">
        <v>135</v>
      </c>
    </row>
    <row r="244" spans="1:65" s="2" customFormat="1" ht="16.5" customHeight="1">
      <c r="A244" s="30"/>
      <c r="B244" s="147"/>
      <c r="C244" s="148" t="s">
        <v>414</v>
      </c>
      <c r="D244" s="148" t="s">
        <v>137</v>
      </c>
      <c r="E244" s="149" t="s">
        <v>415</v>
      </c>
      <c r="F244" s="150" t="s">
        <v>416</v>
      </c>
      <c r="G244" s="151" t="s">
        <v>417</v>
      </c>
      <c r="H244" s="152">
        <v>0.80900000000000005</v>
      </c>
      <c r="I244" s="153"/>
      <c r="J244" s="153">
        <f>ROUND(I244*H244,2)</f>
        <v>0</v>
      </c>
      <c r="K244" s="154"/>
      <c r="L244" s="31"/>
      <c r="M244" s="155" t="s">
        <v>1</v>
      </c>
      <c r="N244" s="156" t="s">
        <v>37</v>
      </c>
      <c r="O244" s="157">
        <v>0</v>
      </c>
      <c r="P244" s="157">
        <f>O244*H244</f>
        <v>0</v>
      </c>
      <c r="Q244" s="157">
        <v>0</v>
      </c>
      <c r="R244" s="157">
        <f>Q244*H244</f>
        <v>0</v>
      </c>
      <c r="S244" s="157">
        <v>0</v>
      </c>
      <c r="T244" s="158">
        <f>S244*H244</f>
        <v>0</v>
      </c>
      <c r="U244" s="30"/>
      <c r="V244" s="30"/>
      <c r="W244" s="30"/>
      <c r="X244" s="30"/>
      <c r="Y244" s="30"/>
      <c r="Z244" s="30"/>
      <c r="AA244" s="30"/>
      <c r="AB244" s="30"/>
      <c r="AC244" s="30"/>
      <c r="AD244" s="30"/>
      <c r="AE244" s="30"/>
      <c r="AR244" s="159" t="s">
        <v>265</v>
      </c>
      <c r="AT244" s="159" t="s">
        <v>137</v>
      </c>
      <c r="AU244" s="159" t="s">
        <v>82</v>
      </c>
      <c r="AY244" s="18" t="s">
        <v>135</v>
      </c>
      <c r="BE244" s="160">
        <f>IF(N244="základní",J244,0)</f>
        <v>0</v>
      </c>
      <c r="BF244" s="160">
        <f>IF(N244="snížená",J244,0)</f>
        <v>0</v>
      </c>
      <c r="BG244" s="160">
        <f>IF(N244="zákl. přenesená",J244,0)</f>
        <v>0</v>
      </c>
      <c r="BH244" s="160">
        <f>IF(N244="sníž. přenesená",J244,0)</f>
        <v>0</v>
      </c>
      <c r="BI244" s="160">
        <f>IF(N244="nulová",J244,0)</f>
        <v>0</v>
      </c>
      <c r="BJ244" s="18" t="s">
        <v>80</v>
      </c>
      <c r="BK244" s="160">
        <f>ROUND(I244*H244,2)</f>
        <v>0</v>
      </c>
      <c r="BL244" s="18" t="s">
        <v>265</v>
      </c>
      <c r="BM244" s="159" t="s">
        <v>418</v>
      </c>
    </row>
    <row r="245" spans="1:65" s="12" customFormat="1" ht="22.9" customHeight="1">
      <c r="B245" s="135"/>
      <c r="D245" s="136" t="s">
        <v>71</v>
      </c>
      <c r="E245" s="145" t="s">
        <v>419</v>
      </c>
      <c r="F245" s="145" t="s">
        <v>420</v>
      </c>
      <c r="J245" s="146">
        <f>BK245</f>
        <v>0</v>
      </c>
      <c r="L245" s="135"/>
      <c r="M245" s="139"/>
      <c r="N245" s="140"/>
      <c r="O245" s="140"/>
      <c r="P245" s="141">
        <f>SUM(P246:P251)</f>
        <v>0.58526999999999996</v>
      </c>
      <c r="Q245" s="140"/>
      <c r="R245" s="141">
        <f>SUM(R246:R251)</f>
        <v>1.0392E-2</v>
      </c>
      <c r="S245" s="140"/>
      <c r="T245" s="142">
        <f>SUM(T246:T251)</f>
        <v>0</v>
      </c>
      <c r="AR245" s="136" t="s">
        <v>82</v>
      </c>
      <c r="AT245" s="143" t="s">
        <v>71</v>
      </c>
      <c r="AU245" s="143" t="s">
        <v>80</v>
      </c>
      <c r="AY245" s="136" t="s">
        <v>135</v>
      </c>
      <c r="BK245" s="144">
        <f>SUM(BK246:BK251)</f>
        <v>0</v>
      </c>
    </row>
    <row r="246" spans="1:65" s="2" customFormat="1" ht="21.75" customHeight="1">
      <c r="A246" s="30"/>
      <c r="B246" s="147"/>
      <c r="C246" s="148" t="s">
        <v>421</v>
      </c>
      <c r="D246" s="148" t="s">
        <v>137</v>
      </c>
      <c r="E246" s="149" t="s">
        <v>422</v>
      </c>
      <c r="F246" s="150" t="s">
        <v>423</v>
      </c>
      <c r="G246" s="151" t="s">
        <v>153</v>
      </c>
      <c r="H246" s="152">
        <v>0.8</v>
      </c>
      <c r="I246" s="153"/>
      <c r="J246" s="153">
        <f>ROUND(I246*H246,2)</f>
        <v>0</v>
      </c>
      <c r="K246" s="154"/>
      <c r="L246" s="31"/>
      <c r="M246" s="155" t="s">
        <v>1</v>
      </c>
      <c r="N246" s="156" t="s">
        <v>37</v>
      </c>
      <c r="O246" s="157">
        <v>0.69</v>
      </c>
      <c r="P246" s="157">
        <f>O246*H246</f>
        <v>0.55199999999999994</v>
      </c>
      <c r="Q246" s="157">
        <v>4.8999999999999998E-4</v>
      </c>
      <c r="R246" s="157">
        <f>Q246*H246</f>
        <v>3.9199999999999999E-4</v>
      </c>
      <c r="S246" s="157">
        <v>0</v>
      </c>
      <c r="T246" s="158">
        <f>S246*H246</f>
        <v>0</v>
      </c>
      <c r="U246" s="30"/>
      <c r="V246" s="30"/>
      <c r="W246" s="30"/>
      <c r="X246" s="30"/>
      <c r="Y246" s="30"/>
      <c r="Z246" s="30"/>
      <c r="AA246" s="30"/>
      <c r="AB246" s="30"/>
      <c r="AC246" s="30"/>
      <c r="AD246" s="30"/>
      <c r="AE246" s="30"/>
      <c r="AR246" s="159" t="s">
        <v>265</v>
      </c>
      <c r="AT246" s="159" t="s">
        <v>137</v>
      </c>
      <c r="AU246" s="159" t="s">
        <v>82</v>
      </c>
      <c r="AY246" s="18" t="s">
        <v>135</v>
      </c>
      <c r="BE246" s="160">
        <f>IF(N246="základní",J246,0)</f>
        <v>0</v>
      </c>
      <c r="BF246" s="160">
        <f>IF(N246="snížená",J246,0)</f>
        <v>0</v>
      </c>
      <c r="BG246" s="160">
        <f>IF(N246="zákl. přenesená",J246,0)</f>
        <v>0</v>
      </c>
      <c r="BH246" s="160">
        <f>IF(N246="sníž. přenesená",J246,0)</f>
        <v>0</v>
      </c>
      <c r="BI246" s="160">
        <f>IF(N246="nulová",J246,0)</f>
        <v>0</v>
      </c>
      <c r="BJ246" s="18" t="s">
        <v>80</v>
      </c>
      <c r="BK246" s="160">
        <f>ROUND(I246*H246,2)</f>
        <v>0</v>
      </c>
      <c r="BL246" s="18" t="s">
        <v>265</v>
      </c>
      <c r="BM246" s="159" t="s">
        <v>424</v>
      </c>
    </row>
    <row r="247" spans="1:65" s="2" customFormat="1" ht="19.5">
      <c r="A247" s="30"/>
      <c r="B247" s="31"/>
      <c r="C247" s="30"/>
      <c r="D247" s="161" t="s">
        <v>143</v>
      </c>
      <c r="E247" s="30"/>
      <c r="F247" s="162" t="s">
        <v>425</v>
      </c>
      <c r="G247" s="30"/>
      <c r="H247" s="30"/>
      <c r="I247" s="30"/>
      <c r="J247" s="30"/>
      <c r="K247" s="30"/>
      <c r="L247" s="31"/>
      <c r="M247" s="163"/>
      <c r="N247" s="164"/>
      <c r="O247" s="56"/>
      <c r="P247" s="56"/>
      <c r="Q247" s="56"/>
      <c r="R247" s="56"/>
      <c r="S247" s="56"/>
      <c r="T247" s="57"/>
      <c r="U247" s="30"/>
      <c r="V247" s="30"/>
      <c r="W247" s="30"/>
      <c r="X247" s="30"/>
      <c r="Y247" s="30"/>
      <c r="Z247" s="30"/>
      <c r="AA247" s="30"/>
      <c r="AB247" s="30"/>
      <c r="AC247" s="30"/>
      <c r="AD247" s="30"/>
      <c r="AE247" s="30"/>
      <c r="AT247" s="18" t="s">
        <v>143</v>
      </c>
      <c r="AU247" s="18" t="s">
        <v>82</v>
      </c>
    </row>
    <row r="248" spans="1:65" s="14" customFormat="1">
      <c r="B248" s="171"/>
      <c r="D248" s="161" t="s">
        <v>145</v>
      </c>
      <c r="E248" s="172" t="s">
        <v>1</v>
      </c>
      <c r="F248" s="173" t="s">
        <v>426</v>
      </c>
      <c r="H248" s="174">
        <v>0.8</v>
      </c>
      <c r="L248" s="171"/>
      <c r="M248" s="175"/>
      <c r="N248" s="176"/>
      <c r="O248" s="176"/>
      <c r="P248" s="176"/>
      <c r="Q248" s="176"/>
      <c r="R248" s="176"/>
      <c r="S248" s="176"/>
      <c r="T248" s="177"/>
      <c r="AT248" s="172" t="s">
        <v>145</v>
      </c>
      <c r="AU248" s="172" t="s">
        <v>82</v>
      </c>
      <c r="AV248" s="14" t="s">
        <v>82</v>
      </c>
      <c r="AW248" s="14" t="s">
        <v>28</v>
      </c>
      <c r="AX248" s="14" t="s">
        <v>80</v>
      </c>
      <c r="AY248" s="172" t="s">
        <v>135</v>
      </c>
    </row>
    <row r="249" spans="1:65" s="2" customFormat="1" ht="16.5" customHeight="1">
      <c r="A249" s="30"/>
      <c r="B249" s="147"/>
      <c r="C249" s="189" t="s">
        <v>427</v>
      </c>
      <c r="D249" s="189" t="s">
        <v>228</v>
      </c>
      <c r="E249" s="190" t="s">
        <v>428</v>
      </c>
      <c r="F249" s="191" t="s">
        <v>429</v>
      </c>
      <c r="G249" s="192" t="s">
        <v>355</v>
      </c>
      <c r="H249" s="193">
        <v>1</v>
      </c>
      <c r="I249" s="194"/>
      <c r="J249" s="194">
        <f>ROUND(I249*H249,2)</f>
        <v>0</v>
      </c>
      <c r="K249" s="195"/>
      <c r="L249" s="196"/>
      <c r="M249" s="197" t="s">
        <v>1</v>
      </c>
      <c r="N249" s="198" t="s">
        <v>37</v>
      </c>
      <c r="O249" s="157">
        <v>0</v>
      </c>
      <c r="P249" s="157">
        <f>O249*H249</f>
        <v>0</v>
      </c>
      <c r="Q249" s="157">
        <v>0.01</v>
      </c>
      <c r="R249" s="157">
        <f>Q249*H249</f>
        <v>0.01</v>
      </c>
      <c r="S249" s="157">
        <v>0</v>
      </c>
      <c r="T249" s="158">
        <f>S249*H249</f>
        <v>0</v>
      </c>
      <c r="U249" s="30"/>
      <c r="V249" s="30"/>
      <c r="W249" s="30"/>
      <c r="X249" s="30"/>
      <c r="Y249" s="30"/>
      <c r="Z249" s="30"/>
      <c r="AA249" s="30"/>
      <c r="AB249" s="30"/>
      <c r="AC249" s="30"/>
      <c r="AD249" s="30"/>
      <c r="AE249" s="30"/>
      <c r="AR249" s="159" t="s">
        <v>362</v>
      </c>
      <c r="AT249" s="159" t="s">
        <v>228</v>
      </c>
      <c r="AU249" s="159" t="s">
        <v>82</v>
      </c>
      <c r="AY249" s="18" t="s">
        <v>135</v>
      </c>
      <c r="BE249" s="160">
        <f>IF(N249="základní",J249,0)</f>
        <v>0</v>
      </c>
      <c r="BF249" s="160">
        <f>IF(N249="snížená",J249,0)</f>
        <v>0</v>
      </c>
      <c r="BG249" s="160">
        <f>IF(N249="zákl. přenesená",J249,0)</f>
        <v>0</v>
      </c>
      <c r="BH249" s="160">
        <f>IF(N249="sníž. přenesená",J249,0)</f>
        <v>0</v>
      </c>
      <c r="BI249" s="160">
        <f>IF(N249="nulová",J249,0)</f>
        <v>0</v>
      </c>
      <c r="BJ249" s="18" t="s">
        <v>80</v>
      </c>
      <c r="BK249" s="160">
        <f>ROUND(I249*H249,2)</f>
        <v>0</v>
      </c>
      <c r="BL249" s="18" t="s">
        <v>265</v>
      </c>
      <c r="BM249" s="159" t="s">
        <v>430</v>
      </c>
    </row>
    <row r="250" spans="1:65" s="2" customFormat="1" ht="19.5">
      <c r="A250" s="30"/>
      <c r="B250" s="31"/>
      <c r="C250" s="30"/>
      <c r="D250" s="161" t="s">
        <v>143</v>
      </c>
      <c r="E250" s="30"/>
      <c r="F250" s="162" t="s">
        <v>425</v>
      </c>
      <c r="G250" s="30"/>
      <c r="H250" s="30"/>
      <c r="I250" s="30"/>
      <c r="J250" s="30"/>
      <c r="K250" s="30"/>
      <c r="L250" s="31"/>
      <c r="M250" s="163"/>
      <c r="N250" s="164"/>
      <c r="O250" s="56"/>
      <c r="P250" s="56"/>
      <c r="Q250" s="56"/>
      <c r="R250" s="56"/>
      <c r="S250" s="56"/>
      <c r="T250" s="57"/>
      <c r="U250" s="30"/>
      <c r="V250" s="30"/>
      <c r="W250" s="30"/>
      <c r="X250" s="30"/>
      <c r="Y250" s="30"/>
      <c r="Z250" s="30"/>
      <c r="AA250" s="30"/>
      <c r="AB250" s="30"/>
      <c r="AC250" s="30"/>
      <c r="AD250" s="30"/>
      <c r="AE250" s="30"/>
      <c r="AT250" s="18" t="s">
        <v>143</v>
      </c>
      <c r="AU250" s="18" t="s">
        <v>82</v>
      </c>
    </row>
    <row r="251" spans="1:65" s="2" customFormat="1" ht="16.5" customHeight="1">
      <c r="A251" s="30"/>
      <c r="B251" s="147"/>
      <c r="C251" s="148" t="s">
        <v>431</v>
      </c>
      <c r="D251" s="148" t="s">
        <v>137</v>
      </c>
      <c r="E251" s="149" t="s">
        <v>432</v>
      </c>
      <c r="F251" s="150" t="s">
        <v>433</v>
      </c>
      <c r="G251" s="151" t="s">
        <v>168</v>
      </c>
      <c r="H251" s="152">
        <v>0.01</v>
      </c>
      <c r="I251" s="153"/>
      <c r="J251" s="153">
        <f>ROUND(I251*H251,2)</f>
        <v>0</v>
      </c>
      <c r="K251" s="154"/>
      <c r="L251" s="31"/>
      <c r="M251" s="185" t="s">
        <v>1</v>
      </c>
      <c r="N251" s="186" t="s">
        <v>37</v>
      </c>
      <c r="O251" s="187">
        <v>3.327</v>
      </c>
      <c r="P251" s="187">
        <f>O251*H251</f>
        <v>3.3270000000000001E-2</v>
      </c>
      <c r="Q251" s="187">
        <v>0</v>
      </c>
      <c r="R251" s="187">
        <f>Q251*H251</f>
        <v>0</v>
      </c>
      <c r="S251" s="187">
        <v>0</v>
      </c>
      <c r="T251" s="188">
        <f>S251*H251</f>
        <v>0</v>
      </c>
      <c r="U251" s="30"/>
      <c r="V251" s="30"/>
      <c r="W251" s="30"/>
      <c r="X251" s="30"/>
      <c r="Y251" s="30"/>
      <c r="Z251" s="30"/>
      <c r="AA251" s="30"/>
      <c r="AB251" s="30"/>
      <c r="AC251" s="30"/>
      <c r="AD251" s="30"/>
      <c r="AE251" s="30"/>
      <c r="AR251" s="159" t="s">
        <v>265</v>
      </c>
      <c r="AT251" s="159" t="s">
        <v>137</v>
      </c>
      <c r="AU251" s="159" t="s">
        <v>82</v>
      </c>
      <c r="AY251" s="18" t="s">
        <v>135</v>
      </c>
      <c r="BE251" s="160">
        <f>IF(N251="základní",J251,0)</f>
        <v>0</v>
      </c>
      <c r="BF251" s="160">
        <f>IF(N251="snížená",J251,0)</f>
        <v>0</v>
      </c>
      <c r="BG251" s="160">
        <f>IF(N251="zákl. přenesená",J251,0)</f>
        <v>0</v>
      </c>
      <c r="BH251" s="160">
        <f>IF(N251="sníž. přenesená",J251,0)</f>
        <v>0</v>
      </c>
      <c r="BI251" s="160">
        <f>IF(N251="nulová",J251,0)</f>
        <v>0</v>
      </c>
      <c r="BJ251" s="18" t="s">
        <v>80</v>
      </c>
      <c r="BK251" s="160">
        <f>ROUND(I251*H251,2)</f>
        <v>0</v>
      </c>
      <c r="BL251" s="18" t="s">
        <v>265</v>
      </c>
      <c r="BM251" s="159" t="s">
        <v>434</v>
      </c>
    </row>
    <row r="252" spans="1:65" s="2" customFormat="1" ht="6.95" customHeight="1">
      <c r="A252" s="30"/>
      <c r="B252" s="45"/>
      <c r="C252" s="46"/>
      <c r="D252" s="46"/>
      <c r="E252" s="46"/>
      <c r="F252" s="46"/>
      <c r="G252" s="46"/>
      <c r="H252" s="46"/>
      <c r="I252" s="46"/>
      <c r="J252" s="46"/>
      <c r="K252" s="46"/>
      <c r="L252" s="31"/>
      <c r="M252" s="30"/>
      <c r="O252" s="30"/>
      <c r="P252" s="30"/>
      <c r="Q252" s="30"/>
      <c r="R252" s="30"/>
      <c r="S252" s="30"/>
      <c r="T252" s="30"/>
      <c r="U252" s="30"/>
      <c r="V252" s="30"/>
      <c r="W252" s="30"/>
      <c r="X252" s="30"/>
      <c r="Y252" s="30"/>
      <c r="Z252" s="30"/>
      <c r="AA252" s="30"/>
      <c r="AB252" s="30"/>
      <c r="AC252" s="30"/>
      <c r="AD252" s="30"/>
      <c r="AE252" s="30"/>
    </row>
  </sheetData>
  <autoFilter ref="C130:K251" xr:uid="{00000000-0009-0000-0000-000002000000}"/>
  <mergeCells count="12">
    <mergeCell ref="E123:H123"/>
    <mergeCell ref="L2:V2"/>
    <mergeCell ref="E85:H85"/>
    <mergeCell ref="E87:H87"/>
    <mergeCell ref="E89:H89"/>
    <mergeCell ref="E119:H119"/>
    <mergeCell ref="E121:H121"/>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BM177"/>
  <sheetViews>
    <sheetView showGridLines="0" topLeftCell="A107" workbookViewId="0">
      <selection activeCell="I124" sqref="I124:I174"/>
    </sheetView>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10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1" spans="1:46">
      <c r="A1" s="96"/>
    </row>
    <row r="2" spans="1:46" s="1" customFormat="1" ht="36.950000000000003" customHeight="1">
      <c r="L2" s="419" t="s">
        <v>5</v>
      </c>
      <c r="M2" s="413"/>
      <c r="N2" s="413"/>
      <c r="O2" s="413"/>
      <c r="P2" s="413"/>
      <c r="Q2" s="413"/>
      <c r="R2" s="413"/>
      <c r="S2" s="413"/>
      <c r="T2" s="413"/>
      <c r="U2" s="413"/>
      <c r="V2" s="413"/>
      <c r="AT2" s="18" t="s">
        <v>92</v>
      </c>
    </row>
    <row r="3" spans="1:46" s="1" customFormat="1" ht="6.95" customHeight="1">
      <c r="B3" s="19"/>
      <c r="C3" s="20"/>
      <c r="D3" s="20"/>
      <c r="E3" s="20"/>
      <c r="F3" s="20"/>
      <c r="G3" s="20"/>
      <c r="H3" s="20"/>
      <c r="I3" s="20"/>
      <c r="J3" s="20"/>
      <c r="K3" s="20"/>
      <c r="L3" s="21"/>
      <c r="AT3" s="18" t="s">
        <v>82</v>
      </c>
    </row>
    <row r="4" spans="1:46" s="1" customFormat="1" ht="24.95" customHeight="1">
      <c r="B4" s="21"/>
      <c r="D4" s="22" t="s">
        <v>107</v>
      </c>
      <c r="L4" s="21"/>
      <c r="M4" s="97" t="s">
        <v>10</v>
      </c>
      <c r="AT4" s="18" t="s">
        <v>3</v>
      </c>
    </row>
    <row r="5" spans="1:46" s="1" customFormat="1" ht="6.95" customHeight="1">
      <c r="B5" s="21"/>
      <c r="L5" s="21"/>
    </row>
    <row r="6" spans="1:46" s="1" customFormat="1" ht="12" customHeight="1">
      <c r="B6" s="21"/>
      <c r="D6" s="27" t="s">
        <v>14</v>
      </c>
      <c r="L6" s="21"/>
    </row>
    <row r="7" spans="1:46" s="1" customFormat="1" ht="16.5" customHeight="1">
      <c r="B7" s="21"/>
      <c r="E7" s="425" t="str">
        <f>'Rekapitulace stavby'!K6</f>
        <v>Modernizace ČOV Dvůr Králové nad Labem - II. etapa</v>
      </c>
      <c r="F7" s="426"/>
      <c r="G7" s="426"/>
      <c r="H7" s="426"/>
      <c r="L7" s="21"/>
    </row>
    <row r="8" spans="1:46" s="2" customFormat="1" ht="12" customHeight="1">
      <c r="A8" s="30"/>
      <c r="B8" s="31"/>
      <c r="C8" s="30"/>
      <c r="D8" s="27" t="s">
        <v>108</v>
      </c>
      <c r="E8" s="30"/>
      <c r="F8" s="30"/>
      <c r="G8" s="30"/>
      <c r="H8" s="30"/>
      <c r="I8" s="30"/>
      <c r="J8" s="30"/>
      <c r="K8" s="30"/>
      <c r="L8" s="40"/>
      <c r="S8" s="30"/>
      <c r="T8" s="30"/>
      <c r="U8" s="30"/>
      <c r="V8" s="30"/>
      <c r="W8" s="30"/>
      <c r="X8" s="30"/>
      <c r="Y8" s="30"/>
      <c r="Z8" s="30"/>
      <c r="AA8" s="30"/>
      <c r="AB8" s="30"/>
      <c r="AC8" s="30"/>
      <c r="AD8" s="30"/>
      <c r="AE8" s="30"/>
    </row>
    <row r="9" spans="1:46" s="2" customFormat="1" ht="16.5" customHeight="1">
      <c r="A9" s="30"/>
      <c r="B9" s="31"/>
      <c r="C9" s="30"/>
      <c r="D9" s="30"/>
      <c r="E9" s="386" t="s">
        <v>435</v>
      </c>
      <c r="F9" s="424"/>
      <c r="G9" s="424"/>
      <c r="H9" s="424"/>
      <c r="I9" s="30"/>
      <c r="J9" s="30"/>
      <c r="K9" s="30"/>
      <c r="L9" s="40"/>
      <c r="S9" s="30"/>
      <c r="T9" s="30"/>
      <c r="U9" s="30"/>
      <c r="V9" s="30"/>
      <c r="W9" s="30"/>
      <c r="X9" s="30"/>
      <c r="Y9" s="30"/>
      <c r="Z9" s="30"/>
      <c r="AA9" s="30"/>
      <c r="AB9" s="30"/>
      <c r="AC9" s="30"/>
      <c r="AD9" s="30"/>
      <c r="AE9" s="30"/>
    </row>
    <row r="10" spans="1:46" s="2" customFormat="1">
      <c r="A10" s="30"/>
      <c r="B10" s="31"/>
      <c r="C10" s="30"/>
      <c r="D10" s="30"/>
      <c r="E10" s="30"/>
      <c r="F10" s="30"/>
      <c r="G10" s="30"/>
      <c r="H10" s="30"/>
      <c r="I10" s="30"/>
      <c r="J10" s="30"/>
      <c r="K10" s="30"/>
      <c r="L10" s="40"/>
      <c r="S10" s="30"/>
      <c r="T10" s="30"/>
      <c r="U10" s="30"/>
      <c r="V10" s="30"/>
      <c r="W10" s="30"/>
      <c r="X10" s="30"/>
      <c r="Y10" s="30"/>
      <c r="Z10" s="30"/>
      <c r="AA10" s="30"/>
      <c r="AB10" s="30"/>
      <c r="AC10" s="30"/>
      <c r="AD10" s="30"/>
      <c r="AE10" s="30"/>
    </row>
    <row r="11" spans="1:46" s="2" customFormat="1" ht="12" customHeight="1">
      <c r="A11" s="30"/>
      <c r="B11" s="31"/>
      <c r="C11" s="30"/>
      <c r="D11" s="27" t="s">
        <v>16</v>
      </c>
      <c r="E11" s="30"/>
      <c r="F11" s="25" t="s">
        <v>1</v>
      </c>
      <c r="G11" s="30"/>
      <c r="H11" s="30"/>
      <c r="I11" s="27" t="s">
        <v>17</v>
      </c>
      <c r="J11" s="25" t="s">
        <v>1</v>
      </c>
      <c r="K11" s="30"/>
      <c r="L11" s="40"/>
      <c r="S11" s="30"/>
      <c r="T11" s="30"/>
      <c r="U11" s="30"/>
      <c r="V11" s="30"/>
      <c r="W11" s="30"/>
      <c r="X11" s="30"/>
      <c r="Y11" s="30"/>
      <c r="Z11" s="30"/>
      <c r="AA11" s="30"/>
      <c r="AB11" s="30"/>
      <c r="AC11" s="30"/>
      <c r="AD11" s="30"/>
      <c r="AE11" s="30"/>
    </row>
    <row r="12" spans="1:46" s="2" customFormat="1" ht="12" customHeight="1">
      <c r="A12" s="30"/>
      <c r="B12" s="31"/>
      <c r="C12" s="30"/>
      <c r="D12" s="27" t="s">
        <v>18</v>
      </c>
      <c r="E12" s="30"/>
      <c r="F12" s="25" t="s">
        <v>24</v>
      </c>
      <c r="G12" s="30"/>
      <c r="H12" s="30"/>
      <c r="I12" s="27" t="s">
        <v>20</v>
      </c>
      <c r="J12" s="53" t="str">
        <f>'Rekapitulace stavby'!AN8</f>
        <v>7. 7. 2022</v>
      </c>
      <c r="K12" s="30"/>
      <c r="L12" s="40"/>
      <c r="S12" s="30"/>
      <c r="T12" s="30"/>
      <c r="U12" s="30"/>
      <c r="V12" s="30"/>
      <c r="W12" s="30"/>
      <c r="X12" s="30"/>
      <c r="Y12" s="30"/>
      <c r="Z12" s="30"/>
      <c r="AA12" s="30"/>
      <c r="AB12" s="30"/>
      <c r="AC12" s="30"/>
      <c r="AD12" s="30"/>
      <c r="AE12" s="30"/>
    </row>
    <row r="13" spans="1:46" s="2" customFormat="1" ht="10.9" customHeight="1">
      <c r="A13" s="30"/>
      <c r="B13" s="31"/>
      <c r="C13" s="30"/>
      <c r="D13" s="30"/>
      <c r="E13" s="30"/>
      <c r="F13" s="30"/>
      <c r="G13" s="30"/>
      <c r="H13" s="30"/>
      <c r="I13" s="30"/>
      <c r="J13" s="30"/>
      <c r="K13" s="30"/>
      <c r="L13" s="40"/>
      <c r="S13" s="30"/>
      <c r="T13" s="30"/>
      <c r="U13" s="30"/>
      <c r="V13" s="30"/>
      <c r="W13" s="30"/>
      <c r="X13" s="30"/>
      <c r="Y13" s="30"/>
      <c r="Z13" s="30"/>
      <c r="AA13" s="30"/>
      <c r="AB13" s="30"/>
      <c r="AC13" s="30"/>
      <c r="AD13" s="30"/>
      <c r="AE13" s="30"/>
    </row>
    <row r="14" spans="1:46" s="2" customFormat="1" ht="12" customHeight="1">
      <c r="A14" s="30"/>
      <c r="B14" s="31"/>
      <c r="C14" s="30"/>
      <c r="D14" s="27" t="s">
        <v>22</v>
      </c>
      <c r="E14" s="30"/>
      <c r="F14" s="30"/>
      <c r="G14" s="30"/>
      <c r="H14" s="30"/>
      <c r="I14" s="27" t="s">
        <v>23</v>
      </c>
      <c r="J14" s="25" t="str">
        <f>IF('Rekapitulace stavby'!AN10="","",'Rekapitulace stavby'!AN10)</f>
        <v/>
      </c>
      <c r="K14" s="30"/>
      <c r="L14" s="40"/>
      <c r="S14" s="30"/>
      <c r="T14" s="30"/>
      <c r="U14" s="30"/>
      <c r="V14" s="30"/>
      <c r="W14" s="30"/>
      <c r="X14" s="30"/>
      <c r="Y14" s="30"/>
      <c r="Z14" s="30"/>
      <c r="AA14" s="30"/>
      <c r="AB14" s="30"/>
      <c r="AC14" s="30"/>
      <c r="AD14" s="30"/>
      <c r="AE14" s="30"/>
    </row>
    <row r="15" spans="1:46" s="2" customFormat="1" ht="18" customHeight="1">
      <c r="A15" s="30"/>
      <c r="B15" s="31"/>
      <c r="C15" s="30"/>
      <c r="D15" s="30"/>
      <c r="E15" s="25" t="str">
        <f>IF('Rekapitulace stavby'!E11="","",'Rekapitulace stavby'!E11)</f>
        <v xml:space="preserve"> </v>
      </c>
      <c r="F15" s="30"/>
      <c r="G15" s="30"/>
      <c r="H15" s="30"/>
      <c r="I15" s="27" t="s">
        <v>25</v>
      </c>
      <c r="J15" s="25" t="str">
        <f>IF('Rekapitulace stavby'!AN11="","",'Rekapitulace stavby'!AN11)</f>
        <v/>
      </c>
      <c r="K15" s="30"/>
      <c r="L15" s="40"/>
      <c r="S15" s="30"/>
      <c r="T15" s="30"/>
      <c r="U15" s="30"/>
      <c r="V15" s="30"/>
      <c r="W15" s="30"/>
      <c r="X15" s="30"/>
      <c r="Y15" s="30"/>
      <c r="Z15" s="30"/>
      <c r="AA15" s="30"/>
      <c r="AB15" s="30"/>
      <c r="AC15" s="30"/>
      <c r="AD15" s="30"/>
      <c r="AE15" s="30"/>
    </row>
    <row r="16" spans="1:46" s="2" customFormat="1" ht="6.95" customHeight="1">
      <c r="A16" s="30"/>
      <c r="B16" s="31"/>
      <c r="C16" s="30"/>
      <c r="D16" s="30"/>
      <c r="E16" s="30"/>
      <c r="F16" s="30"/>
      <c r="G16" s="30"/>
      <c r="H16" s="30"/>
      <c r="I16" s="30"/>
      <c r="J16" s="30"/>
      <c r="K16" s="30"/>
      <c r="L16" s="40"/>
      <c r="S16" s="30"/>
      <c r="T16" s="30"/>
      <c r="U16" s="30"/>
      <c r="V16" s="30"/>
      <c r="W16" s="30"/>
      <c r="X16" s="30"/>
      <c r="Y16" s="30"/>
      <c r="Z16" s="30"/>
      <c r="AA16" s="30"/>
      <c r="AB16" s="30"/>
      <c r="AC16" s="30"/>
      <c r="AD16" s="30"/>
      <c r="AE16" s="30"/>
    </row>
    <row r="17" spans="1:31" s="2" customFormat="1" ht="12" customHeight="1">
      <c r="A17" s="30"/>
      <c r="B17" s="31"/>
      <c r="C17" s="30"/>
      <c r="D17" s="27" t="s">
        <v>26</v>
      </c>
      <c r="E17" s="30"/>
      <c r="F17" s="30"/>
      <c r="G17" s="30"/>
      <c r="H17" s="30"/>
      <c r="I17" s="27" t="s">
        <v>23</v>
      </c>
      <c r="J17" s="25" t="str">
        <f>'Rekapitulace stavby'!AN13</f>
        <v/>
      </c>
      <c r="K17" s="30"/>
      <c r="L17" s="40"/>
      <c r="S17" s="30"/>
      <c r="T17" s="30"/>
      <c r="U17" s="30"/>
      <c r="V17" s="30"/>
      <c r="W17" s="30"/>
      <c r="X17" s="30"/>
      <c r="Y17" s="30"/>
      <c r="Z17" s="30"/>
      <c r="AA17" s="30"/>
      <c r="AB17" s="30"/>
      <c r="AC17" s="30"/>
      <c r="AD17" s="30"/>
      <c r="AE17" s="30"/>
    </row>
    <row r="18" spans="1:31" s="2" customFormat="1" ht="18" customHeight="1">
      <c r="A18" s="30"/>
      <c r="B18" s="31"/>
      <c r="C18" s="30"/>
      <c r="D18" s="30"/>
      <c r="E18" s="412" t="str">
        <f>'Rekapitulace stavby'!E14</f>
        <v xml:space="preserve"> </v>
      </c>
      <c r="F18" s="412"/>
      <c r="G18" s="412"/>
      <c r="H18" s="412"/>
      <c r="I18" s="27" t="s">
        <v>25</v>
      </c>
      <c r="J18" s="25" t="str">
        <f>'Rekapitulace stavby'!AN14</f>
        <v/>
      </c>
      <c r="K18" s="30"/>
      <c r="L18" s="40"/>
      <c r="S18" s="30"/>
      <c r="T18" s="30"/>
      <c r="U18" s="30"/>
      <c r="V18" s="30"/>
      <c r="W18" s="30"/>
      <c r="X18" s="30"/>
      <c r="Y18" s="30"/>
      <c r="Z18" s="30"/>
      <c r="AA18" s="30"/>
      <c r="AB18" s="30"/>
      <c r="AC18" s="30"/>
      <c r="AD18" s="30"/>
      <c r="AE18" s="30"/>
    </row>
    <row r="19" spans="1:31" s="2" customFormat="1" ht="6.95" customHeight="1">
      <c r="A19" s="30"/>
      <c r="B19" s="31"/>
      <c r="C19" s="30"/>
      <c r="D19" s="30"/>
      <c r="E19" s="30"/>
      <c r="F19" s="30"/>
      <c r="G19" s="30"/>
      <c r="H19" s="30"/>
      <c r="I19" s="30"/>
      <c r="J19" s="30"/>
      <c r="K19" s="30"/>
      <c r="L19" s="40"/>
      <c r="S19" s="30"/>
      <c r="T19" s="30"/>
      <c r="U19" s="30"/>
      <c r="V19" s="30"/>
      <c r="W19" s="30"/>
      <c r="X19" s="30"/>
      <c r="Y19" s="30"/>
      <c r="Z19" s="30"/>
      <c r="AA19" s="30"/>
      <c r="AB19" s="30"/>
      <c r="AC19" s="30"/>
      <c r="AD19" s="30"/>
      <c r="AE19" s="30"/>
    </row>
    <row r="20" spans="1:31" s="2" customFormat="1" ht="12" customHeight="1">
      <c r="A20" s="30"/>
      <c r="B20" s="31"/>
      <c r="C20" s="30"/>
      <c r="D20" s="27" t="s">
        <v>27</v>
      </c>
      <c r="E20" s="30"/>
      <c r="F20" s="30"/>
      <c r="G20" s="30"/>
      <c r="H20" s="30"/>
      <c r="I20" s="27" t="s">
        <v>23</v>
      </c>
      <c r="J20" s="25" t="str">
        <f>IF('Rekapitulace stavby'!AN16="","",'Rekapitulace stavby'!AN16)</f>
        <v/>
      </c>
      <c r="K20" s="30"/>
      <c r="L20" s="40"/>
      <c r="S20" s="30"/>
      <c r="T20" s="30"/>
      <c r="U20" s="30"/>
      <c r="V20" s="30"/>
      <c r="W20" s="30"/>
      <c r="X20" s="30"/>
      <c r="Y20" s="30"/>
      <c r="Z20" s="30"/>
      <c r="AA20" s="30"/>
      <c r="AB20" s="30"/>
      <c r="AC20" s="30"/>
      <c r="AD20" s="30"/>
      <c r="AE20" s="30"/>
    </row>
    <row r="21" spans="1:31" s="2" customFormat="1" ht="18" customHeight="1">
      <c r="A21" s="30"/>
      <c r="B21" s="31"/>
      <c r="C21" s="30"/>
      <c r="D21" s="30"/>
      <c r="E21" s="25" t="str">
        <f>IF('Rekapitulace stavby'!E17="","",'Rekapitulace stavby'!E17)</f>
        <v xml:space="preserve"> </v>
      </c>
      <c r="F21" s="30"/>
      <c r="G21" s="30"/>
      <c r="H21" s="30"/>
      <c r="I21" s="27" t="s">
        <v>25</v>
      </c>
      <c r="J21" s="25" t="str">
        <f>IF('Rekapitulace stavby'!AN17="","",'Rekapitulace stavby'!AN17)</f>
        <v/>
      </c>
      <c r="K21" s="30"/>
      <c r="L21" s="40"/>
      <c r="S21" s="30"/>
      <c r="T21" s="30"/>
      <c r="U21" s="30"/>
      <c r="V21" s="30"/>
      <c r="W21" s="30"/>
      <c r="X21" s="30"/>
      <c r="Y21" s="30"/>
      <c r="Z21" s="30"/>
      <c r="AA21" s="30"/>
      <c r="AB21" s="30"/>
      <c r="AC21" s="30"/>
      <c r="AD21" s="30"/>
      <c r="AE21" s="30"/>
    </row>
    <row r="22" spans="1:31" s="2" customFormat="1" ht="6.95" customHeight="1">
      <c r="A22" s="30"/>
      <c r="B22" s="31"/>
      <c r="C22" s="30"/>
      <c r="D22" s="30"/>
      <c r="E22" s="30"/>
      <c r="F22" s="30"/>
      <c r="G22" s="30"/>
      <c r="H22" s="30"/>
      <c r="I22" s="30"/>
      <c r="J22" s="30"/>
      <c r="K22" s="30"/>
      <c r="L22" s="40"/>
      <c r="S22" s="30"/>
      <c r="T22" s="30"/>
      <c r="U22" s="30"/>
      <c r="V22" s="30"/>
      <c r="W22" s="30"/>
      <c r="X22" s="30"/>
      <c r="Y22" s="30"/>
      <c r="Z22" s="30"/>
      <c r="AA22" s="30"/>
      <c r="AB22" s="30"/>
      <c r="AC22" s="30"/>
      <c r="AD22" s="30"/>
      <c r="AE22" s="30"/>
    </row>
    <row r="23" spans="1:31" s="2" customFormat="1" ht="12" customHeight="1">
      <c r="A23" s="30"/>
      <c r="B23" s="31"/>
      <c r="C23" s="30"/>
      <c r="D23" s="27" t="s">
        <v>29</v>
      </c>
      <c r="E23" s="30"/>
      <c r="F23" s="30"/>
      <c r="G23" s="30"/>
      <c r="H23" s="30"/>
      <c r="I23" s="27" t="s">
        <v>23</v>
      </c>
      <c r="J23" s="25" t="str">
        <f>IF('Rekapitulace stavby'!AN19="","",'Rekapitulace stavby'!AN19)</f>
        <v/>
      </c>
      <c r="K23" s="30"/>
      <c r="L23" s="40"/>
      <c r="S23" s="30"/>
      <c r="T23" s="30"/>
      <c r="U23" s="30"/>
      <c r="V23" s="30"/>
      <c r="W23" s="30"/>
      <c r="X23" s="30"/>
      <c r="Y23" s="30"/>
      <c r="Z23" s="30"/>
      <c r="AA23" s="30"/>
      <c r="AB23" s="30"/>
      <c r="AC23" s="30"/>
      <c r="AD23" s="30"/>
      <c r="AE23" s="30"/>
    </row>
    <row r="24" spans="1:31" s="2" customFormat="1" ht="18" customHeight="1">
      <c r="A24" s="30"/>
      <c r="B24" s="31"/>
      <c r="C24" s="30"/>
      <c r="D24" s="30"/>
      <c r="E24" s="25" t="str">
        <f>IF('Rekapitulace stavby'!E20="","",'Rekapitulace stavby'!E20)</f>
        <v>VIS s.r.o. Hradec Králové, Dita Paštová</v>
      </c>
      <c r="F24" s="30"/>
      <c r="G24" s="30"/>
      <c r="H24" s="30"/>
      <c r="I24" s="27" t="s">
        <v>25</v>
      </c>
      <c r="J24" s="25" t="str">
        <f>IF('Rekapitulace stavby'!AN20="","",'Rekapitulace stavby'!AN20)</f>
        <v/>
      </c>
      <c r="K24" s="30"/>
      <c r="L24" s="40"/>
      <c r="S24" s="30"/>
      <c r="T24" s="30"/>
      <c r="U24" s="30"/>
      <c r="V24" s="30"/>
      <c r="W24" s="30"/>
      <c r="X24" s="30"/>
      <c r="Y24" s="30"/>
      <c r="Z24" s="30"/>
      <c r="AA24" s="30"/>
      <c r="AB24" s="30"/>
      <c r="AC24" s="30"/>
      <c r="AD24" s="30"/>
      <c r="AE24" s="30"/>
    </row>
    <row r="25" spans="1:31" s="2" customFormat="1" ht="6.95" customHeight="1">
      <c r="A25" s="30"/>
      <c r="B25" s="31"/>
      <c r="C25" s="30"/>
      <c r="D25" s="30"/>
      <c r="E25" s="30"/>
      <c r="F25" s="30"/>
      <c r="G25" s="30"/>
      <c r="H25" s="30"/>
      <c r="I25" s="30"/>
      <c r="J25" s="30"/>
      <c r="K25" s="30"/>
      <c r="L25" s="40"/>
      <c r="S25" s="30"/>
      <c r="T25" s="30"/>
      <c r="U25" s="30"/>
      <c r="V25" s="30"/>
      <c r="W25" s="30"/>
      <c r="X25" s="30"/>
      <c r="Y25" s="30"/>
      <c r="Z25" s="30"/>
      <c r="AA25" s="30"/>
      <c r="AB25" s="30"/>
      <c r="AC25" s="30"/>
      <c r="AD25" s="30"/>
      <c r="AE25" s="30"/>
    </row>
    <row r="26" spans="1:31" s="2" customFormat="1" ht="12" customHeight="1">
      <c r="A26" s="30"/>
      <c r="B26" s="31"/>
      <c r="C26" s="30"/>
      <c r="D26" s="27" t="s">
        <v>31</v>
      </c>
      <c r="E26" s="30"/>
      <c r="F26" s="30"/>
      <c r="G26" s="30"/>
      <c r="H26" s="30"/>
      <c r="I26" s="30"/>
      <c r="J26" s="30"/>
      <c r="K26" s="30"/>
      <c r="L26" s="40"/>
      <c r="S26" s="30"/>
      <c r="T26" s="30"/>
      <c r="U26" s="30"/>
      <c r="V26" s="30"/>
      <c r="W26" s="30"/>
      <c r="X26" s="30"/>
      <c r="Y26" s="30"/>
      <c r="Z26" s="30"/>
      <c r="AA26" s="30"/>
      <c r="AB26" s="30"/>
      <c r="AC26" s="30"/>
      <c r="AD26" s="30"/>
      <c r="AE26" s="30"/>
    </row>
    <row r="27" spans="1:31" s="8" customFormat="1" ht="16.5" customHeight="1">
      <c r="A27" s="98"/>
      <c r="B27" s="99"/>
      <c r="C27" s="98"/>
      <c r="D27" s="98"/>
      <c r="E27" s="415" t="s">
        <v>1</v>
      </c>
      <c r="F27" s="415"/>
      <c r="G27" s="415"/>
      <c r="H27" s="415"/>
      <c r="I27" s="98"/>
      <c r="J27" s="98"/>
      <c r="K27" s="98"/>
      <c r="L27" s="100"/>
      <c r="S27" s="98"/>
      <c r="T27" s="98"/>
      <c r="U27" s="98"/>
      <c r="V27" s="98"/>
      <c r="W27" s="98"/>
      <c r="X27" s="98"/>
      <c r="Y27" s="98"/>
      <c r="Z27" s="98"/>
      <c r="AA27" s="98"/>
      <c r="AB27" s="98"/>
      <c r="AC27" s="98"/>
      <c r="AD27" s="98"/>
      <c r="AE27" s="98"/>
    </row>
    <row r="28" spans="1:31" s="2" customFormat="1" ht="6.95" customHeight="1">
      <c r="A28" s="30"/>
      <c r="B28" s="31"/>
      <c r="C28" s="30"/>
      <c r="D28" s="30"/>
      <c r="E28" s="30"/>
      <c r="F28" s="30"/>
      <c r="G28" s="30"/>
      <c r="H28" s="30"/>
      <c r="I28" s="30"/>
      <c r="J28" s="30"/>
      <c r="K28" s="30"/>
      <c r="L28" s="40"/>
      <c r="S28" s="30"/>
      <c r="T28" s="30"/>
      <c r="U28" s="30"/>
      <c r="V28" s="30"/>
      <c r="W28" s="30"/>
      <c r="X28" s="30"/>
      <c r="Y28" s="30"/>
      <c r="Z28" s="30"/>
      <c r="AA28" s="30"/>
      <c r="AB28" s="30"/>
      <c r="AC28" s="30"/>
      <c r="AD28" s="30"/>
      <c r="AE28" s="30"/>
    </row>
    <row r="29" spans="1:31" s="2" customFormat="1" ht="6.95" customHeight="1">
      <c r="A29" s="30"/>
      <c r="B29" s="31"/>
      <c r="C29" s="30"/>
      <c r="D29" s="64"/>
      <c r="E29" s="64"/>
      <c r="F29" s="64"/>
      <c r="G29" s="64"/>
      <c r="H29" s="64"/>
      <c r="I29" s="64"/>
      <c r="J29" s="64"/>
      <c r="K29" s="64"/>
      <c r="L29" s="40"/>
      <c r="S29" s="30"/>
      <c r="T29" s="30"/>
      <c r="U29" s="30"/>
      <c r="V29" s="30"/>
      <c r="W29" s="30"/>
      <c r="X29" s="30"/>
      <c r="Y29" s="30"/>
      <c r="Z29" s="30"/>
      <c r="AA29" s="30"/>
      <c r="AB29" s="30"/>
      <c r="AC29" s="30"/>
      <c r="AD29" s="30"/>
      <c r="AE29" s="30"/>
    </row>
    <row r="30" spans="1:31" s="2" customFormat="1" ht="25.35" customHeight="1">
      <c r="A30" s="30"/>
      <c r="B30" s="31"/>
      <c r="C30" s="30"/>
      <c r="D30" s="101" t="s">
        <v>32</v>
      </c>
      <c r="E30" s="30"/>
      <c r="F30" s="30"/>
      <c r="G30" s="30"/>
      <c r="H30" s="30"/>
      <c r="I30" s="30"/>
      <c r="J30" s="69">
        <f>ROUND(J121, 2)</f>
        <v>0</v>
      </c>
      <c r="K30" s="30"/>
      <c r="L30" s="40"/>
      <c r="S30" s="30"/>
      <c r="T30" s="30"/>
      <c r="U30" s="30"/>
      <c r="V30" s="30"/>
      <c r="W30" s="30"/>
      <c r="X30" s="30"/>
      <c r="Y30" s="30"/>
      <c r="Z30" s="30"/>
      <c r="AA30" s="30"/>
      <c r="AB30" s="30"/>
      <c r="AC30" s="30"/>
      <c r="AD30" s="30"/>
      <c r="AE30" s="30"/>
    </row>
    <row r="31" spans="1:31" s="2" customFormat="1" ht="6.95" customHeight="1">
      <c r="A31" s="30"/>
      <c r="B31" s="31"/>
      <c r="C31" s="30"/>
      <c r="D31" s="64"/>
      <c r="E31" s="64"/>
      <c r="F31" s="64"/>
      <c r="G31" s="64"/>
      <c r="H31" s="64"/>
      <c r="I31" s="64"/>
      <c r="J31" s="64"/>
      <c r="K31" s="64"/>
      <c r="L31" s="40"/>
      <c r="S31" s="30"/>
      <c r="T31" s="30"/>
      <c r="U31" s="30"/>
      <c r="V31" s="30"/>
      <c r="W31" s="30"/>
      <c r="X31" s="30"/>
      <c r="Y31" s="30"/>
      <c r="Z31" s="30"/>
      <c r="AA31" s="30"/>
      <c r="AB31" s="30"/>
      <c r="AC31" s="30"/>
      <c r="AD31" s="30"/>
      <c r="AE31" s="30"/>
    </row>
    <row r="32" spans="1:31" s="2" customFormat="1" ht="14.45" customHeight="1">
      <c r="A32" s="30"/>
      <c r="B32" s="31"/>
      <c r="C32" s="30"/>
      <c r="D32" s="30"/>
      <c r="E32" s="30"/>
      <c r="F32" s="34" t="s">
        <v>34</v>
      </c>
      <c r="G32" s="30"/>
      <c r="H32" s="30"/>
      <c r="I32" s="34" t="s">
        <v>33</v>
      </c>
      <c r="J32" s="34" t="s">
        <v>35</v>
      </c>
      <c r="K32" s="30"/>
      <c r="L32" s="40"/>
      <c r="S32" s="30"/>
      <c r="T32" s="30"/>
      <c r="U32" s="30"/>
      <c r="V32" s="30"/>
      <c r="W32" s="30"/>
      <c r="X32" s="30"/>
      <c r="Y32" s="30"/>
      <c r="Z32" s="30"/>
      <c r="AA32" s="30"/>
      <c r="AB32" s="30"/>
      <c r="AC32" s="30"/>
      <c r="AD32" s="30"/>
      <c r="AE32" s="30"/>
    </row>
    <row r="33" spans="1:31" s="2" customFormat="1" ht="14.45" customHeight="1">
      <c r="A33" s="30"/>
      <c r="B33" s="31"/>
      <c r="C33" s="30"/>
      <c r="D33" s="102" t="s">
        <v>36</v>
      </c>
      <c r="E33" s="27" t="s">
        <v>37</v>
      </c>
      <c r="F33" s="103">
        <f>ROUND((SUM(BE121:BE176)),  2)</f>
        <v>0</v>
      </c>
      <c r="G33" s="30"/>
      <c r="H33" s="30"/>
      <c r="I33" s="104">
        <v>0.21</v>
      </c>
      <c r="J33" s="103">
        <f>ROUND(((SUM(BE121:BE176))*I33),  2)</f>
        <v>0</v>
      </c>
      <c r="K33" s="30"/>
      <c r="L33" s="40"/>
      <c r="S33" s="30"/>
      <c r="T33" s="30"/>
      <c r="U33" s="30"/>
      <c r="V33" s="30"/>
      <c r="W33" s="30"/>
      <c r="X33" s="30"/>
      <c r="Y33" s="30"/>
      <c r="Z33" s="30"/>
      <c r="AA33" s="30"/>
      <c r="AB33" s="30"/>
      <c r="AC33" s="30"/>
      <c r="AD33" s="30"/>
      <c r="AE33" s="30"/>
    </row>
    <row r="34" spans="1:31" s="2" customFormat="1" ht="14.45" customHeight="1">
      <c r="A34" s="30"/>
      <c r="B34" s="31"/>
      <c r="C34" s="30"/>
      <c r="D34" s="30"/>
      <c r="E34" s="27" t="s">
        <v>38</v>
      </c>
      <c r="F34" s="103">
        <f>ROUND((SUM(BF121:BF176)),  2)</f>
        <v>0</v>
      </c>
      <c r="G34" s="30"/>
      <c r="H34" s="30"/>
      <c r="I34" s="104">
        <v>0.15</v>
      </c>
      <c r="J34" s="103">
        <f>ROUND(((SUM(BF121:BF176))*I34),  2)</f>
        <v>0</v>
      </c>
      <c r="K34" s="30"/>
      <c r="L34" s="40"/>
      <c r="S34" s="30"/>
      <c r="T34" s="30"/>
      <c r="U34" s="30"/>
      <c r="V34" s="30"/>
      <c r="W34" s="30"/>
      <c r="X34" s="30"/>
      <c r="Y34" s="30"/>
      <c r="Z34" s="30"/>
      <c r="AA34" s="30"/>
      <c r="AB34" s="30"/>
      <c r="AC34" s="30"/>
      <c r="AD34" s="30"/>
      <c r="AE34" s="30"/>
    </row>
    <row r="35" spans="1:31" s="2" customFormat="1" ht="14.45" hidden="1" customHeight="1">
      <c r="A35" s="30"/>
      <c r="B35" s="31"/>
      <c r="C35" s="30"/>
      <c r="D35" s="30"/>
      <c r="E35" s="27" t="s">
        <v>39</v>
      </c>
      <c r="F35" s="103">
        <f>ROUND((SUM(BG121:BG176)),  2)</f>
        <v>0</v>
      </c>
      <c r="G35" s="30"/>
      <c r="H35" s="30"/>
      <c r="I35" s="104">
        <v>0.21</v>
      </c>
      <c r="J35" s="103">
        <f>0</f>
        <v>0</v>
      </c>
      <c r="K35" s="30"/>
      <c r="L35" s="40"/>
      <c r="S35" s="30"/>
      <c r="T35" s="30"/>
      <c r="U35" s="30"/>
      <c r="V35" s="30"/>
      <c r="W35" s="30"/>
      <c r="X35" s="30"/>
      <c r="Y35" s="30"/>
      <c r="Z35" s="30"/>
      <c r="AA35" s="30"/>
      <c r="AB35" s="30"/>
      <c r="AC35" s="30"/>
      <c r="AD35" s="30"/>
      <c r="AE35" s="30"/>
    </row>
    <row r="36" spans="1:31" s="2" customFormat="1" ht="14.45" hidden="1" customHeight="1">
      <c r="A36" s="30"/>
      <c r="B36" s="31"/>
      <c r="C36" s="30"/>
      <c r="D36" s="30"/>
      <c r="E36" s="27" t="s">
        <v>40</v>
      </c>
      <c r="F36" s="103">
        <f>ROUND((SUM(BH121:BH176)),  2)</f>
        <v>0</v>
      </c>
      <c r="G36" s="30"/>
      <c r="H36" s="30"/>
      <c r="I36" s="104">
        <v>0.15</v>
      </c>
      <c r="J36" s="103">
        <f>0</f>
        <v>0</v>
      </c>
      <c r="K36" s="30"/>
      <c r="L36" s="40"/>
      <c r="S36" s="30"/>
      <c r="T36" s="30"/>
      <c r="U36" s="30"/>
      <c r="V36" s="30"/>
      <c r="W36" s="30"/>
      <c r="X36" s="30"/>
      <c r="Y36" s="30"/>
      <c r="Z36" s="30"/>
      <c r="AA36" s="30"/>
      <c r="AB36" s="30"/>
      <c r="AC36" s="30"/>
      <c r="AD36" s="30"/>
      <c r="AE36" s="30"/>
    </row>
    <row r="37" spans="1:31" s="2" customFormat="1" ht="14.45" hidden="1" customHeight="1">
      <c r="A37" s="30"/>
      <c r="B37" s="31"/>
      <c r="C37" s="30"/>
      <c r="D37" s="30"/>
      <c r="E37" s="27" t="s">
        <v>41</v>
      </c>
      <c r="F37" s="103">
        <f>ROUND((SUM(BI121:BI176)),  2)</f>
        <v>0</v>
      </c>
      <c r="G37" s="30"/>
      <c r="H37" s="30"/>
      <c r="I37" s="104">
        <v>0</v>
      </c>
      <c r="J37" s="103">
        <f>0</f>
        <v>0</v>
      </c>
      <c r="K37" s="30"/>
      <c r="L37" s="40"/>
      <c r="S37" s="30"/>
      <c r="T37" s="30"/>
      <c r="U37" s="30"/>
      <c r="V37" s="30"/>
      <c r="W37" s="30"/>
      <c r="X37" s="30"/>
      <c r="Y37" s="30"/>
      <c r="Z37" s="30"/>
      <c r="AA37" s="30"/>
      <c r="AB37" s="30"/>
      <c r="AC37" s="30"/>
      <c r="AD37" s="30"/>
      <c r="AE37" s="30"/>
    </row>
    <row r="38" spans="1:31" s="2" customFormat="1" ht="6.95" customHeight="1">
      <c r="A38" s="30"/>
      <c r="B38" s="31"/>
      <c r="C38" s="30"/>
      <c r="D38" s="30"/>
      <c r="E38" s="30"/>
      <c r="F38" s="30"/>
      <c r="G38" s="30"/>
      <c r="H38" s="30"/>
      <c r="I38" s="30"/>
      <c r="J38" s="30"/>
      <c r="K38" s="30"/>
      <c r="L38" s="40"/>
      <c r="S38" s="30"/>
      <c r="T38" s="30"/>
      <c r="U38" s="30"/>
      <c r="V38" s="30"/>
      <c r="W38" s="30"/>
      <c r="X38" s="30"/>
      <c r="Y38" s="30"/>
      <c r="Z38" s="30"/>
      <c r="AA38" s="30"/>
      <c r="AB38" s="30"/>
      <c r="AC38" s="30"/>
      <c r="AD38" s="30"/>
      <c r="AE38" s="30"/>
    </row>
    <row r="39" spans="1:31" s="2" customFormat="1" ht="25.35" customHeight="1">
      <c r="A39" s="30"/>
      <c r="B39" s="31"/>
      <c r="C39" s="105"/>
      <c r="D39" s="106" t="s">
        <v>42</v>
      </c>
      <c r="E39" s="58"/>
      <c r="F39" s="58"/>
      <c r="G39" s="107" t="s">
        <v>43</v>
      </c>
      <c r="H39" s="108" t="s">
        <v>44</v>
      </c>
      <c r="I39" s="58"/>
      <c r="J39" s="109">
        <f>SUM(J30:J37)</f>
        <v>0</v>
      </c>
      <c r="K39" s="110"/>
      <c r="L39" s="40"/>
      <c r="S39" s="30"/>
      <c r="T39" s="30"/>
      <c r="U39" s="30"/>
      <c r="V39" s="30"/>
      <c r="W39" s="30"/>
      <c r="X39" s="30"/>
      <c r="Y39" s="30"/>
      <c r="Z39" s="30"/>
      <c r="AA39" s="30"/>
      <c r="AB39" s="30"/>
      <c r="AC39" s="30"/>
      <c r="AD39" s="30"/>
      <c r="AE39" s="30"/>
    </row>
    <row r="40" spans="1:31" s="2" customFormat="1" ht="14.45" customHeight="1">
      <c r="A40" s="30"/>
      <c r="B40" s="31"/>
      <c r="C40" s="30"/>
      <c r="D40" s="30"/>
      <c r="E40" s="30"/>
      <c r="F40" s="30"/>
      <c r="G40" s="30"/>
      <c r="H40" s="30"/>
      <c r="I40" s="30"/>
      <c r="J40" s="30"/>
      <c r="K40" s="30"/>
      <c r="L40" s="40"/>
      <c r="S40" s="30"/>
      <c r="T40" s="30"/>
      <c r="U40" s="30"/>
      <c r="V40" s="30"/>
      <c r="W40" s="30"/>
      <c r="X40" s="30"/>
      <c r="Y40" s="30"/>
      <c r="Z40" s="30"/>
      <c r="AA40" s="30"/>
      <c r="AB40" s="30"/>
      <c r="AC40" s="30"/>
      <c r="AD40" s="30"/>
      <c r="AE40" s="30"/>
    </row>
    <row r="41" spans="1:31" s="1" customFormat="1" ht="14.45" customHeight="1">
      <c r="B41" s="21"/>
      <c r="L41" s="21"/>
    </row>
    <row r="42" spans="1:31" s="1" customFormat="1" ht="14.45" customHeight="1">
      <c r="B42" s="21"/>
      <c r="L42" s="21"/>
    </row>
    <row r="43" spans="1:31" s="1" customFormat="1" ht="14.45" customHeight="1">
      <c r="B43" s="21"/>
      <c r="L43" s="21"/>
    </row>
    <row r="44" spans="1:31" s="1" customFormat="1" ht="14.45" customHeight="1">
      <c r="B44" s="21"/>
      <c r="L44" s="21"/>
    </row>
    <row r="45" spans="1:31" s="1" customFormat="1" ht="14.45" customHeight="1">
      <c r="B45" s="21"/>
      <c r="L45" s="21"/>
    </row>
    <row r="46" spans="1:31" s="1" customFormat="1" ht="14.45" customHeight="1">
      <c r="B46" s="21"/>
      <c r="L46" s="21"/>
    </row>
    <row r="47" spans="1:31" s="1" customFormat="1" ht="14.45" customHeight="1">
      <c r="B47" s="21"/>
      <c r="L47" s="21"/>
    </row>
    <row r="48" spans="1:31" s="1" customFormat="1" ht="14.45" customHeight="1">
      <c r="B48" s="21"/>
      <c r="L48" s="21"/>
    </row>
    <row r="49" spans="1:31" s="1" customFormat="1" ht="14.45" customHeight="1">
      <c r="B49" s="21"/>
      <c r="L49" s="21"/>
    </row>
    <row r="50" spans="1:31" s="2" customFormat="1" ht="14.45" customHeight="1">
      <c r="B50" s="40"/>
      <c r="D50" s="41" t="s">
        <v>45</v>
      </c>
      <c r="E50" s="42"/>
      <c r="F50" s="42"/>
      <c r="G50" s="41" t="s">
        <v>46</v>
      </c>
      <c r="H50" s="42"/>
      <c r="I50" s="42"/>
      <c r="J50" s="42"/>
      <c r="K50" s="42"/>
      <c r="L50" s="40"/>
    </row>
    <row r="51" spans="1:31">
      <c r="B51" s="21"/>
      <c r="L51" s="21"/>
    </row>
    <row r="52" spans="1:31">
      <c r="B52" s="21"/>
      <c r="L52" s="21"/>
    </row>
    <row r="53" spans="1:31">
      <c r="B53" s="21"/>
      <c r="L53" s="21"/>
    </row>
    <row r="54" spans="1:31">
      <c r="B54" s="21"/>
      <c r="L54" s="21"/>
    </row>
    <row r="55" spans="1:31">
      <c r="B55" s="21"/>
      <c r="L55" s="21"/>
    </row>
    <row r="56" spans="1:31">
      <c r="B56" s="21"/>
      <c r="L56" s="21"/>
    </row>
    <row r="57" spans="1:31">
      <c r="B57" s="21"/>
      <c r="L57" s="21"/>
    </row>
    <row r="58" spans="1:31">
      <c r="B58" s="21"/>
      <c r="L58" s="21"/>
    </row>
    <row r="59" spans="1:31">
      <c r="B59" s="21"/>
      <c r="L59" s="21"/>
    </row>
    <row r="60" spans="1:31">
      <c r="B60" s="21"/>
      <c r="L60" s="21"/>
    </row>
    <row r="61" spans="1:31" s="2" customFormat="1" ht="12.75">
      <c r="A61" s="30"/>
      <c r="B61" s="31"/>
      <c r="C61" s="30"/>
      <c r="D61" s="43" t="s">
        <v>47</v>
      </c>
      <c r="E61" s="33"/>
      <c r="F61" s="111" t="s">
        <v>48</v>
      </c>
      <c r="G61" s="43" t="s">
        <v>47</v>
      </c>
      <c r="H61" s="33"/>
      <c r="I61" s="33"/>
      <c r="J61" s="112" t="s">
        <v>48</v>
      </c>
      <c r="K61" s="33"/>
      <c r="L61" s="40"/>
      <c r="S61" s="30"/>
      <c r="T61" s="30"/>
      <c r="U61" s="30"/>
      <c r="V61" s="30"/>
      <c r="W61" s="30"/>
      <c r="X61" s="30"/>
      <c r="Y61" s="30"/>
      <c r="Z61" s="30"/>
      <c r="AA61" s="30"/>
      <c r="AB61" s="30"/>
      <c r="AC61" s="30"/>
      <c r="AD61" s="30"/>
      <c r="AE61" s="30"/>
    </row>
    <row r="62" spans="1:31">
      <c r="B62" s="21"/>
      <c r="L62" s="21"/>
    </row>
    <row r="63" spans="1:31">
      <c r="B63" s="21"/>
      <c r="L63" s="21"/>
    </row>
    <row r="64" spans="1:31">
      <c r="B64" s="21"/>
      <c r="L64" s="21"/>
    </row>
    <row r="65" spans="1:31" s="2" customFormat="1" ht="12.75">
      <c r="A65" s="30"/>
      <c r="B65" s="31"/>
      <c r="C65" s="30"/>
      <c r="D65" s="41" t="s">
        <v>49</v>
      </c>
      <c r="E65" s="44"/>
      <c r="F65" s="44"/>
      <c r="G65" s="41" t="s">
        <v>50</v>
      </c>
      <c r="H65" s="44"/>
      <c r="I65" s="44"/>
      <c r="J65" s="44"/>
      <c r="K65" s="44"/>
      <c r="L65" s="40"/>
      <c r="S65" s="30"/>
      <c r="T65" s="30"/>
      <c r="U65" s="30"/>
      <c r="V65" s="30"/>
      <c r="W65" s="30"/>
      <c r="X65" s="30"/>
      <c r="Y65" s="30"/>
      <c r="Z65" s="30"/>
      <c r="AA65" s="30"/>
      <c r="AB65" s="30"/>
      <c r="AC65" s="30"/>
      <c r="AD65" s="30"/>
      <c r="AE65" s="30"/>
    </row>
    <row r="66" spans="1:31">
      <c r="B66" s="21"/>
      <c r="L66" s="21"/>
    </row>
    <row r="67" spans="1:31">
      <c r="B67" s="21"/>
      <c r="L67" s="21"/>
    </row>
    <row r="68" spans="1:31">
      <c r="B68" s="21"/>
      <c r="L68" s="21"/>
    </row>
    <row r="69" spans="1:31">
      <c r="B69" s="21"/>
      <c r="L69" s="21"/>
    </row>
    <row r="70" spans="1:31">
      <c r="B70" s="21"/>
      <c r="L70" s="21"/>
    </row>
    <row r="71" spans="1:31">
      <c r="B71" s="21"/>
      <c r="L71" s="21"/>
    </row>
    <row r="72" spans="1:31">
      <c r="B72" s="21"/>
      <c r="L72" s="21"/>
    </row>
    <row r="73" spans="1:31">
      <c r="B73" s="21"/>
      <c r="L73" s="21"/>
    </row>
    <row r="74" spans="1:31">
      <c r="B74" s="21"/>
      <c r="L74" s="21"/>
    </row>
    <row r="75" spans="1:31">
      <c r="B75" s="21"/>
      <c r="L75" s="21"/>
    </row>
    <row r="76" spans="1:31" s="2" customFormat="1" ht="12.75">
      <c r="A76" s="30"/>
      <c r="B76" s="31"/>
      <c r="C76" s="30"/>
      <c r="D76" s="43" t="s">
        <v>47</v>
      </c>
      <c r="E76" s="33"/>
      <c r="F76" s="111" t="s">
        <v>48</v>
      </c>
      <c r="G76" s="43" t="s">
        <v>47</v>
      </c>
      <c r="H76" s="33"/>
      <c r="I76" s="33"/>
      <c r="J76" s="112" t="s">
        <v>48</v>
      </c>
      <c r="K76" s="33"/>
      <c r="L76" s="40"/>
      <c r="S76" s="30"/>
      <c r="T76" s="30"/>
      <c r="U76" s="30"/>
      <c r="V76" s="30"/>
      <c r="W76" s="30"/>
      <c r="X76" s="30"/>
      <c r="Y76" s="30"/>
      <c r="Z76" s="30"/>
      <c r="AA76" s="30"/>
      <c r="AB76" s="30"/>
      <c r="AC76" s="30"/>
      <c r="AD76" s="30"/>
      <c r="AE76" s="30"/>
    </row>
    <row r="77" spans="1:31" s="2" customFormat="1" ht="14.45" customHeight="1">
      <c r="A77" s="30"/>
      <c r="B77" s="45"/>
      <c r="C77" s="46"/>
      <c r="D77" s="46"/>
      <c r="E77" s="46"/>
      <c r="F77" s="46"/>
      <c r="G77" s="46"/>
      <c r="H77" s="46"/>
      <c r="I77" s="46"/>
      <c r="J77" s="46"/>
      <c r="K77" s="46"/>
      <c r="L77" s="40"/>
      <c r="S77" s="30"/>
      <c r="T77" s="30"/>
      <c r="U77" s="30"/>
      <c r="V77" s="30"/>
      <c r="W77" s="30"/>
      <c r="X77" s="30"/>
      <c r="Y77" s="30"/>
      <c r="Z77" s="30"/>
      <c r="AA77" s="30"/>
      <c r="AB77" s="30"/>
      <c r="AC77" s="30"/>
      <c r="AD77" s="30"/>
      <c r="AE77" s="30"/>
    </row>
    <row r="81" spans="1:47" s="2" customFormat="1" ht="6.95" customHeight="1">
      <c r="A81" s="30"/>
      <c r="B81" s="47"/>
      <c r="C81" s="48"/>
      <c r="D81" s="48"/>
      <c r="E81" s="48"/>
      <c r="F81" s="48"/>
      <c r="G81" s="48"/>
      <c r="H81" s="48"/>
      <c r="I81" s="48"/>
      <c r="J81" s="48"/>
      <c r="K81" s="48"/>
      <c r="L81" s="40"/>
      <c r="S81" s="30"/>
      <c r="T81" s="30"/>
      <c r="U81" s="30"/>
      <c r="V81" s="30"/>
      <c r="W81" s="30"/>
      <c r="X81" s="30"/>
      <c r="Y81" s="30"/>
      <c r="Z81" s="30"/>
      <c r="AA81" s="30"/>
      <c r="AB81" s="30"/>
      <c r="AC81" s="30"/>
      <c r="AD81" s="30"/>
      <c r="AE81" s="30"/>
    </row>
    <row r="82" spans="1:47" s="2" customFormat="1" ht="24.95" customHeight="1">
      <c r="A82" s="30"/>
      <c r="B82" s="31"/>
      <c r="C82" s="22" t="s">
        <v>110</v>
      </c>
      <c r="D82" s="30"/>
      <c r="E82" s="30"/>
      <c r="F82" s="30"/>
      <c r="G82" s="30"/>
      <c r="H82" s="30"/>
      <c r="I82" s="30"/>
      <c r="J82" s="30"/>
      <c r="K82" s="30"/>
      <c r="L82" s="40"/>
      <c r="S82" s="30"/>
      <c r="T82" s="30"/>
      <c r="U82" s="30"/>
      <c r="V82" s="30"/>
      <c r="W82" s="30"/>
      <c r="X82" s="30"/>
      <c r="Y82" s="30"/>
      <c r="Z82" s="30"/>
      <c r="AA82" s="30"/>
      <c r="AB82" s="30"/>
      <c r="AC82" s="30"/>
      <c r="AD82" s="30"/>
      <c r="AE82" s="30"/>
    </row>
    <row r="83" spans="1:47" s="2" customFormat="1" ht="6.95" customHeight="1">
      <c r="A83" s="30"/>
      <c r="B83" s="31"/>
      <c r="C83" s="30"/>
      <c r="D83" s="30"/>
      <c r="E83" s="30"/>
      <c r="F83" s="30"/>
      <c r="G83" s="30"/>
      <c r="H83" s="30"/>
      <c r="I83" s="30"/>
      <c r="J83" s="30"/>
      <c r="K83" s="30"/>
      <c r="L83" s="40"/>
      <c r="S83" s="30"/>
      <c r="T83" s="30"/>
      <c r="U83" s="30"/>
      <c r="V83" s="30"/>
      <c r="W83" s="30"/>
      <c r="X83" s="30"/>
      <c r="Y83" s="30"/>
      <c r="Z83" s="30"/>
      <c r="AA83" s="30"/>
      <c r="AB83" s="30"/>
      <c r="AC83" s="30"/>
      <c r="AD83" s="30"/>
      <c r="AE83" s="30"/>
    </row>
    <row r="84" spans="1:47" s="2" customFormat="1" ht="12" customHeight="1">
      <c r="A84" s="30"/>
      <c r="B84" s="31"/>
      <c r="C84" s="27" t="s">
        <v>14</v>
      </c>
      <c r="D84" s="30"/>
      <c r="E84" s="30"/>
      <c r="F84" s="30"/>
      <c r="G84" s="30"/>
      <c r="H84" s="30"/>
      <c r="I84" s="30"/>
      <c r="J84" s="30"/>
      <c r="K84" s="30"/>
      <c r="L84" s="40"/>
      <c r="S84" s="30"/>
      <c r="T84" s="30"/>
      <c r="U84" s="30"/>
      <c r="V84" s="30"/>
      <c r="W84" s="30"/>
      <c r="X84" s="30"/>
      <c r="Y84" s="30"/>
      <c r="Z84" s="30"/>
      <c r="AA84" s="30"/>
      <c r="AB84" s="30"/>
      <c r="AC84" s="30"/>
      <c r="AD84" s="30"/>
      <c r="AE84" s="30"/>
    </row>
    <row r="85" spans="1:47" s="2" customFormat="1" ht="16.5" customHeight="1">
      <c r="A85" s="30"/>
      <c r="B85" s="31"/>
      <c r="C85" s="30"/>
      <c r="D85" s="30"/>
      <c r="E85" s="425" t="str">
        <f>E7</f>
        <v>Modernizace ČOV Dvůr Králové nad Labem - II. etapa</v>
      </c>
      <c r="F85" s="426"/>
      <c r="G85" s="426"/>
      <c r="H85" s="426"/>
      <c r="I85" s="30"/>
      <c r="J85" s="30"/>
      <c r="K85" s="30"/>
      <c r="L85" s="40"/>
      <c r="S85" s="30"/>
      <c r="T85" s="30"/>
      <c r="U85" s="30"/>
      <c r="V85" s="30"/>
      <c r="W85" s="30"/>
      <c r="X85" s="30"/>
      <c r="Y85" s="30"/>
      <c r="Z85" s="30"/>
      <c r="AA85" s="30"/>
      <c r="AB85" s="30"/>
      <c r="AC85" s="30"/>
      <c r="AD85" s="30"/>
      <c r="AE85" s="30"/>
    </row>
    <row r="86" spans="1:47" s="2" customFormat="1" ht="12" customHeight="1">
      <c r="A86" s="30"/>
      <c r="B86" s="31"/>
      <c r="C86" s="27" t="s">
        <v>108</v>
      </c>
      <c r="D86" s="30"/>
      <c r="E86" s="30"/>
      <c r="F86" s="30"/>
      <c r="G86" s="30"/>
      <c r="H86" s="30"/>
      <c r="I86" s="30"/>
      <c r="J86" s="30"/>
      <c r="K86" s="30"/>
      <c r="L86" s="40"/>
      <c r="S86" s="30"/>
      <c r="T86" s="30"/>
      <c r="U86" s="30"/>
      <c r="V86" s="30"/>
      <c r="W86" s="30"/>
      <c r="X86" s="30"/>
      <c r="Y86" s="30"/>
      <c r="Z86" s="30"/>
      <c r="AA86" s="30"/>
      <c r="AB86" s="30"/>
      <c r="AC86" s="30"/>
      <c r="AD86" s="30"/>
      <c r="AE86" s="30"/>
    </row>
    <row r="87" spans="1:47" s="2" customFormat="1" ht="16.5" customHeight="1">
      <c r="A87" s="30"/>
      <c r="B87" s="31"/>
      <c r="C87" s="30"/>
      <c r="D87" s="30"/>
      <c r="E87" s="386" t="str">
        <f>E9</f>
        <v>SO_03 - Biologická linka</v>
      </c>
      <c r="F87" s="424"/>
      <c r="G87" s="424"/>
      <c r="H87" s="424"/>
      <c r="I87" s="30"/>
      <c r="J87" s="30"/>
      <c r="K87" s="30"/>
      <c r="L87" s="40"/>
      <c r="S87" s="30"/>
      <c r="T87" s="30"/>
      <c r="U87" s="30"/>
      <c r="V87" s="30"/>
      <c r="W87" s="30"/>
      <c r="X87" s="30"/>
      <c r="Y87" s="30"/>
      <c r="Z87" s="30"/>
      <c r="AA87" s="30"/>
      <c r="AB87" s="30"/>
      <c r="AC87" s="30"/>
      <c r="AD87" s="30"/>
      <c r="AE87" s="30"/>
    </row>
    <row r="88" spans="1:47" s="2" customFormat="1" ht="6.95" customHeight="1">
      <c r="A88" s="30"/>
      <c r="B88" s="31"/>
      <c r="C88" s="30"/>
      <c r="D88" s="30"/>
      <c r="E88" s="30"/>
      <c r="F88" s="30"/>
      <c r="G88" s="30"/>
      <c r="H88" s="30"/>
      <c r="I88" s="30"/>
      <c r="J88" s="30"/>
      <c r="K88" s="30"/>
      <c r="L88" s="40"/>
      <c r="S88" s="30"/>
      <c r="T88" s="30"/>
      <c r="U88" s="30"/>
      <c r="V88" s="30"/>
      <c r="W88" s="30"/>
      <c r="X88" s="30"/>
      <c r="Y88" s="30"/>
      <c r="Z88" s="30"/>
      <c r="AA88" s="30"/>
      <c r="AB88" s="30"/>
      <c r="AC88" s="30"/>
      <c r="AD88" s="30"/>
      <c r="AE88" s="30"/>
    </row>
    <row r="89" spans="1:47" s="2" customFormat="1" ht="12" customHeight="1">
      <c r="A89" s="30"/>
      <c r="B89" s="31"/>
      <c r="C89" s="27" t="s">
        <v>18</v>
      </c>
      <c r="D89" s="30"/>
      <c r="E89" s="30"/>
      <c r="F89" s="25" t="str">
        <f>F12</f>
        <v xml:space="preserve"> </v>
      </c>
      <c r="G89" s="30"/>
      <c r="H89" s="30"/>
      <c r="I89" s="27" t="s">
        <v>20</v>
      </c>
      <c r="J89" s="53" t="str">
        <f>IF(J12="","",J12)</f>
        <v>7. 7. 2022</v>
      </c>
      <c r="K89" s="30"/>
      <c r="L89" s="40"/>
      <c r="S89" s="30"/>
      <c r="T89" s="30"/>
      <c r="U89" s="30"/>
      <c r="V89" s="30"/>
      <c r="W89" s="30"/>
      <c r="X89" s="30"/>
      <c r="Y89" s="30"/>
      <c r="Z89" s="30"/>
      <c r="AA89" s="30"/>
      <c r="AB89" s="30"/>
      <c r="AC89" s="30"/>
      <c r="AD89" s="30"/>
      <c r="AE89" s="30"/>
    </row>
    <row r="90" spans="1:47" s="2" customFormat="1" ht="6.95" customHeight="1">
      <c r="A90" s="30"/>
      <c r="B90" s="31"/>
      <c r="C90" s="30"/>
      <c r="D90" s="30"/>
      <c r="E90" s="30"/>
      <c r="F90" s="30"/>
      <c r="G90" s="30"/>
      <c r="H90" s="30"/>
      <c r="I90" s="30"/>
      <c r="J90" s="30"/>
      <c r="K90" s="30"/>
      <c r="L90" s="40"/>
      <c r="S90" s="30"/>
      <c r="T90" s="30"/>
      <c r="U90" s="30"/>
      <c r="V90" s="30"/>
      <c r="W90" s="30"/>
      <c r="X90" s="30"/>
      <c r="Y90" s="30"/>
      <c r="Z90" s="30"/>
      <c r="AA90" s="30"/>
      <c r="AB90" s="30"/>
      <c r="AC90" s="30"/>
      <c r="AD90" s="30"/>
      <c r="AE90" s="30"/>
    </row>
    <row r="91" spans="1:47" s="2" customFormat="1" ht="15.2" customHeight="1">
      <c r="A91" s="30"/>
      <c r="B91" s="31"/>
      <c r="C91" s="27" t="s">
        <v>22</v>
      </c>
      <c r="D91" s="30"/>
      <c r="E91" s="30"/>
      <c r="F91" s="25" t="str">
        <f>E15</f>
        <v xml:space="preserve"> </v>
      </c>
      <c r="G91" s="30"/>
      <c r="H91" s="30"/>
      <c r="I91" s="27" t="s">
        <v>27</v>
      </c>
      <c r="J91" s="28" t="str">
        <f>E21</f>
        <v xml:space="preserve"> </v>
      </c>
      <c r="K91" s="30"/>
      <c r="L91" s="40"/>
      <c r="S91" s="30"/>
      <c r="T91" s="30"/>
      <c r="U91" s="30"/>
      <c r="V91" s="30"/>
      <c r="W91" s="30"/>
      <c r="X91" s="30"/>
      <c r="Y91" s="30"/>
      <c r="Z91" s="30"/>
      <c r="AA91" s="30"/>
      <c r="AB91" s="30"/>
      <c r="AC91" s="30"/>
      <c r="AD91" s="30"/>
      <c r="AE91" s="30"/>
    </row>
    <row r="92" spans="1:47" s="2" customFormat="1" ht="25.7" customHeight="1">
      <c r="A92" s="30"/>
      <c r="B92" s="31"/>
      <c r="C92" s="27" t="s">
        <v>26</v>
      </c>
      <c r="D92" s="30"/>
      <c r="E92" s="30"/>
      <c r="F92" s="25" t="str">
        <f>IF(E18="","",E18)</f>
        <v xml:space="preserve"> </v>
      </c>
      <c r="G92" s="30"/>
      <c r="H92" s="30"/>
      <c r="I92" s="27" t="s">
        <v>29</v>
      </c>
      <c r="J92" s="28" t="str">
        <f>E24</f>
        <v>VIS s.r.o. Hradec Králové, Dita Paštová</v>
      </c>
      <c r="K92" s="30"/>
      <c r="L92" s="40"/>
      <c r="S92" s="30"/>
      <c r="T92" s="30"/>
      <c r="U92" s="30"/>
      <c r="V92" s="30"/>
      <c r="W92" s="30"/>
      <c r="X92" s="30"/>
      <c r="Y92" s="30"/>
      <c r="Z92" s="30"/>
      <c r="AA92" s="30"/>
      <c r="AB92" s="30"/>
      <c r="AC92" s="30"/>
      <c r="AD92" s="30"/>
      <c r="AE92" s="30"/>
    </row>
    <row r="93" spans="1:47" s="2" customFormat="1" ht="10.35" customHeight="1">
      <c r="A93" s="30"/>
      <c r="B93" s="31"/>
      <c r="C93" s="30"/>
      <c r="D93" s="30"/>
      <c r="E93" s="30"/>
      <c r="F93" s="30"/>
      <c r="G93" s="30"/>
      <c r="H93" s="30"/>
      <c r="I93" s="30"/>
      <c r="J93" s="30"/>
      <c r="K93" s="30"/>
      <c r="L93" s="40"/>
      <c r="S93" s="30"/>
      <c r="T93" s="30"/>
      <c r="U93" s="30"/>
      <c r="V93" s="30"/>
      <c r="W93" s="30"/>
      <c r="X93" s="30"/>
      <c r="Y93" s="30"/>
      <c r="Z93" s="30"/>
      <c r="AA93" s="30"/>
      <c r="AB93" s="30"/>
      <c r="AC93" s="30"/>
      <c r="AD93" s="30"/>
      <c r="AE93" s="30"/>
    </row>
    <row r="94" spans="1:47" s="2" customFormat="1" ht="29.25" customHeight="1">
      <c r="A94" s="30"/>
      <c r="B94" s="31"/>
      <c r="C94" s="113" t="s">
        <v>111</v>
      </c>
      <c r="D94" s="105"/>
      <c r="E94" s="105"/>
      <c r="F94" s="105"/>
      <c r="G94" s="105"/>
      <c r="H94" s="105"/>
      <c r="I94" s="105"/>
      <c r="J94" s="114" t="s">
        <v>112</v>
      </c>
      <c r="K94" s="105"/>
      <c r="L94" s="40"/>
      <c r="S94" s="30"/>
      <c r="T94" s="30"/>
      <c r="U94" s="30"/>
      <c r="V94" s="30"/>
      <c r="W94" s="30"/>
      <c r="X94" s="30"/>
      <c r="Y94" s="30"/>
      <c r="Z94" s="30"/>
      <c r="AA94" s="30"/>
      <c r="AB94" s="30"/>
      <c r="AC94" s="30"/>
      <c r="AD94" s="30"/>
      <c r="AE94" s="30"/>
    </row>
    <row r="95" spans="1:47" s="2" customFormat="1" ht="10.35" customHeight="1">
      <c r="A95" s="30"/>
      <c r="B95" s="31"/>
      <c r="C95" s="30"/>
      <c r="D95" s="30"/>
      <c r="E95" s="30"/>
      <c r="F95" s="30"/>
      <c r="G95" s="30"/>
      <c r="H95" s="30"/>
      <c r="I95" s="30"/>
      <c r="J95" s="30"/>
      <c r="K95" s="30"/>
      <c r="L95" s="40"/>
      <c r="S95" s="30"/>
      <c r="T95" s="30"/>
      <c r="U95" s="30"/>
      <c r="V95" s="30"/>
      <c r="W95" s="30"/>
      <c r="X95" s="30"/>
      <c r="Y95" s="30"/>
      <c r="Z95" s="30"/>
      <c r="AA95" s="30"/>
      <c r="AB95" s="30"/>
      <c r="AC95" s="30"/>
      <c r="AD95" s="30"/>
      <c r="AE95" s="30"/>
    </row>
    <row r="96" spans="1:47" s="2" customFormat="1" ht="22.9" customHeight="1">
      <c r="A96" s="30"/>
      <c r="B96" s="31"/>
      <c r="C96" s="115" t="s">
        <v>113</v>
      </c>
      <c r="D96" s="30"/>
      <c r="E96" s="30"/>
      <c r="F96" s="30"/>
      <c r="G96" s="30"/>
      <c r="H96" s="30"/>
      <c r="I96" s="30"/>
      <c r="J96" s="69">
        <f>J121</f>
        <v>0</v>
      </c>
      <c r="K96" s="30"/>
      <c r="L96" s="40"/>
      <c r="S96" s="30"/>
      <c r="T96" s="30"/>
      <c r="U96" s="30"/>
      <c r="V96" s="30"/>
      <c r="W96" s="30"/>
      <c r="X96" s="30"/>
      <c r="Y96" s="30"/>
      <c r="Z96" s="30"/>
      <c r="AA96" s="30"/>
      <c r="AB96" s="30"/>
      <c r="AC96" s="30"/>
      <c r="AD96" s="30"/>
      <c r="AE96" s="30"/>
      <c r="AU96" s="18" t="s">
        <v>114</v>
      </c>
    </row>
    <row r="97" spans="1:31" s="9" customFormat="1" ht="24.95" customHeight="1">
      <c r="B97" s="116"/>
      <c r="D97" s="117" t="s">
        <v>115</v>
      </c>
      <c r="E97" s="118"/>
      <c r="F97" s="118"/>
      <c r="G97" s="118"/>
      <c r="H97" s="118"/>
      <c r="I97" s="118"/>
      <c r="J97" s="119">
        <f>J122</f>
        <v>0</v>
      </c>
      <c r="L97" s="116"/>
    </row>
    <row r="98" spans="1:31" s="10" customFormat="1" ht="19.899999999999999" customHeight="1">
      <c r="B98" s="120"/>
      <c r="D98" s="121" t="s">
        <v>189</v>
      </c>
      <c r="E98" s="122"/>
      <c r="F98" s="122"/>
      <c r="G98" s="122"/>
      <c r="H98" s="122"/>
      <c r="I98" s="122"/>
      <c r="J98" s="123">
        <f>J123</f>
        <v>0</v>
      </c>
      <c r="L98" s="120"/>
    </row>
    <row r="99" spans="1:31" s="10" customFormat="1" ht="19.899999999999999" customHeight="1">
      <c r="B99" s="120"/>
      <c r="D99" s="121" t="s">
        <v>190</v>
      </c>
      <c r="E99" s="122"/>
      <c r="F99" s="122"/>
      <c r="G99" s="122"/>
      <c r="H99" s="122"/>
      <c r="I99" s="122"/>
      <c r="J99" s="123">
        <f>J128</f>
        <v>0</v>
      </c>
      <c r="L99" s="120"/>
    </row>
    <row r="100" spans="1:31" s="10" customFormat="1" ht="19.899999999999999" customHeight="1">
      <c r="B100" s="120"/>
      <c r="D100" s="121" t="s">
        <v>117</v>
      </c>
      <c r="E100" s="122"/>
      <c r="F100" s="122"/>
      <c r="G100" s="122"/>
      <c r="H100" s="122"/>
      <c r="I100" s="122"/>
      <c r="J100" s="123">
        <f>J132</f>
        <v>0</v>
      </c>
      <c r="L100" s="120"/>
    </row>
    <row r="101" spans="1:31" s="10" customFormat="1" ht="19.899999999999999" customHeight="1">
      <c r="B101" s="120"/>
      <c r="D101" s="121" t="s">
        <v>191</v>
      </c>
      <c r="E101" s="122"/>
      <c r="F101" s="122"/>
      <c r="G101" s="122"/>
      <c r="H101" s="122"/>
      <c r="I101" s="122"/>
      <c r="J101" s="123">
        <f>J170</f>
        <v>0</v>
      </c>
      <c r="L101" s="120"/>
    </row>
    <row r="102" spans="1:31" s="2" customFormat="1" ht="21.75" customHeight="1">
      <c r="A102" s="30"/>
      <c r="B102" s="31"/>
      <c r="C102" s="30"/>
      <c r="D102" s="30"/>
      <c r="E102" s="30"/>
      <c r="F102" s="30"/>
      <c r="G102" s="30"/>
      <c r="H102" s="30"/>
      <c r="I102" s="30"/>
      <c r="J102" s="30"/>
      <c r="K102" s="30"/>
      <c r="L102" s="40"/>
      <c r="S102" s="30"/>
      <c r="T102" s="30"/>
      <c r="U102" s="30"/>
      <c r="V102" s="30"/>
      <c r="W102" s="30"/>
      <c r="X102" s="30"/>
      <c r="Y102" s="30"/>
      <c r="Z102" s="30"/>
      <c r="AA102" s="30"/>
      <c r="AB102" s="30"/>
      <c r="AC102" s="30"/>
      <c r="AD102" s="30"/>
      <c r="AE102" s="30"/>
    </row>
    <row r="103" spans="1:31" s="2" customFormat="1" ht="6.95" customHeight="1">
      <c r="A103" s="30"/>
      <c r="B103" s="45"/>
      <c r="C103" s="46"/>
      <c r="D103" s="46"/>
      <c r="E103" s="46"/>
      <c r="F103" s="46"/>
      <c r="G103" s="46"/>
      <c r="H103" s="46"/>
      <c r="I103" s="46"/>
      <c r="J103" s="46"/>
      <c r="K103" s="46"/>
      <c r="L103" s="40"/>
      <c r="S103" s="30"/>
      <c r="T103" s="30"/>
      <c r="U103" s="30"/>
      <c r="V103" s="30"/>
      <c r="W103" s="30"/>
      <c r="X103" s="30"/>
      <c r="Y103" s="30"/>
      <c r="Z103" s="30"/>
      <c r="AA103" s="30"/>
      <c r="AB103" s="30"/>
      <c r="AC103" s="30"/>
      <c r="AD103" s="30"/>
      <c r="AE103" s="30"/>
    </row>
    <row r="107" spans="1:31" s="2" customFormat="1" ht="6.95" customHeight="1">
      <c r="A107" s="30"/>
      <c r="B107" s="47"/>
      <c r="C107" s="48"/>
      <c r="D107" s="48"/>
      <c r="E107" s="48"/>
      <c r="F107" s="48"/>
      <c r="G107" s="48"/>
      <c r="H107" s="48"/>
      <c r="I107" s="48"/>
      <c r="J107" s="48"/>
      <c r="K107" s="48"/>
      <c r="L107" s="40"/>
      <c r="S107" s="30"/>
      <c r="T107" s="30"/>
      <c r="U107" s="30"/>
      <c r="V107" s="30"/>
      <c r="W107" s="30"/>
      <c r="X107" s="30"/>
      <c r="Y107" s="30"/>
      <c r="Z107" s="30"/>
      <c r="AA107" s="30"/>
      <c r="AB107" s="30"/>
      <c r="AC107" s="30"/>
      <c r="AD107" s="30"/>
      <c r="AE107" s="30"/>
    </row>
    <row r="108" spans="1:31" s="2" customFormat="1" ht="24.95" customHeight="1">
      <c r="A108" s="30"/>
      <c r="B108" s="31"/>
      <c r="C108" s="22" t="s">
        <v>120</v>
      </c>
      <c r="D108" s="30"/>
      <c r="E108" s="30"/>
      <c r="F108" s="30"/>
      <c r="G108" s="30"/>
      <c r="H108" s="30"/>
      <c r="I108" s="30"/>
      <c r="J108" s="30"/>
      <c r="K108" s="30"/>
      <c r="L108" s="40"/>
      <c r="S108" s="30"/>
      <c r="T108" s="30"/>
      <c r="U108" s="30"/>
      <c r="V108" s="30"/>
      <c r="W108" s="30"/>
      <c r="X108" s="30"/>
      <c r="Y108" s="30"/>
      <c r="Z108" s="30"/>
      <c r="AA108" s="30"/>
      <c r="AB108" s="30"/>
      <c r="AC108" s="30"/>
      <c r="AD108" s="30"/>
      <c r="AE108" s="30"/>
    </row>
    <row r="109" spans="1:31" s="2" customFormat="1" ht="6.95" customHeight="1">
      <c r="A109" s="30"/>
      <c r="B109" s="31"/>
      <c r="C109" s="30"/>
      <c r="D109" s="30"/>
      <c r="E109" s="30"/>
      <c r="F109" s="30"/>
      <c r="G109" s="30"/>
      <c r="H109" s="30"/>
      <c r="I109" s="30"/>
      <c r="J109" s="30"/>
      <c r="K109" s="30"/>
      <c r="L109" s="40"/>
      <c r="S109" s="30"/>
      <c r="T109" s="30"/>
      <c r="U109" s="30"/>
      <c r="V109" s="30"/>
      <c r="W109" s="30"/>
      <c r="X109" s="30"/>
      <c r="Y109" s="30"/>
      <c r="Z109" s="30"/>
      <c r="AA109" s="30"/>
      <c r="AB109" s="30"/>
      <c r="AC109" s="30"/>
      <c r="AD109" s="30"/>
      <c r="AE109" s="30"/>
    </row>
    <row r="110" spans="1:31" s="2" customFormat="1" ht="12" customHeight="1">
      <c r="A110" s="30"/>
      <c r="B110" s="31"/>
      <c r="C110" s="27" t="s">
        <v>14</v>
      </c>
      <c r="D110" s="30"/>
      <c r="E110" s="30"/>
      <c r="F110" s="30"/>
      <c r="G110" s="30"/>
      <c r="H110" s="30"/>
      <c r="I110" s="30"/>
      <c r="J110" s="30"/>
      <c r="K110" s="30"/>
      <c r="L110" s="40"/>
      <c r="S110" s="30"/>
      <c r="T110" s="30"/>
      <c r="U110" s="30"/>
      <c r="V110" s="30"/>
      <c r="W110" s="30"/>
      <c r="X110" s="30"/>
      <c r="Y110" s="30"/>
      <c r="Z110" s="30"/>
      <c r="AA110" s="30"/>
      <c r="AB110" s="30"/>
      <c r="AC110" s="30"/>
      <c r="AD110" s="30"/>
      <c r="AE110" s="30"/>
    </row>
    <row r="111" spans="1:31" s="2" customFormat="1" ht="16.5" customHeight="1">
      <c r="A111" s="30"/>
      <c r="B111" s="31"/>
      <c r="C111" s="30"/>
      <c r="D111" s="30"/>
      <c r="E111" s="425" t="str">
        <f>E7</f>
        <v>Modernizace ČOV Dvůr Králové nad Labem - II. etapa</v>
      </c>
      <c r="F111" s="426"/>
      <c r="G111" s="426"/>
      <c r="H111" s="426"/>
      <c r="I111" s="30"/>
      <c r="J111" s="30"/>
      <c r="K111" s="30"/>
      <c r="L111" s="40"/>
      <c r="S111" s="30"/>
      <c r="T111" s="30"/>
      <c r="U111" s="30"/>
      <c r="V111" s="30"/>
      <c r="W111" s="30"/>
      <c r="X111" s="30"/>
      <c r="Y111" s="30"/>
      <c r="Z111" s="30"/>
      <c r="AA111" s="30"/>
      <c r="AB111" s="30"/>
      <c r="AC111" s="30"/>
      <c r="AD111" s="30"/>
      <c r="AE111" s="30"/>
    </row>
    <row r="112" spans="1:31" s="2" customFormat="1" ht="12" customHeight="1">
      <c r="A112" s="30"/>
      <c r="B112" s="31"/>
      <c r="C112" s="27" t="s">
        <v>108</v>
      </c>
      <c r="D112" s="30"/>
      <c r="E112" s="30"/>
      <c r="F112" s="30"/>
      <c r="G112" s="30"/>
      <c r="H112" s="30"/>
      <c r="I112" s="30"/>
      <c r="J112" s="30"/>
      <c r="K112" s="30"/>
      <c r="L112" s="40"/>
      <c r="S112" s="30"/>
      <c r="T112" s="30"/>
      <c r="U112" s="30"/>
      <c r="V112" s="30"/>
      <c r="W112" s="30"/>
      <c r="X112" s="30"/>
      <c r="Y112" s="30"/>
      <c r="Z112" s="30"/>
      <c r="AA112" s="30"/>
      <c r="AB112" s="30"/>
      <c r="AC112" s="30"/>
      <c r="AD112" s="30"/>
      <c r="AE112" s="30"/>
    </row>
    <row r="113" spans="1:65" s="2" customFormat="1" ht="16.5" customHeight="1">
      <c r="A113" s="30"/>
      <c r="B113" s="31"/>
      <c r="C113" s="30"/>
      <c r="D113" s="30"/>
      <c r="E113" s="386" t="str">
        <f>E9</f>
        <v>SO_03 - Biologická linka</v>
      </c>
      <c r="F113" s="424"/>
      <c r="G113" s="424"/>
      <c r="H113" s="424"/>
      <c r="I113" s="30"/>
      <c r="J113" s="30"/>
      <c r="K113" s="30"/>
      <c r="L113" s="40"/>
      <c r="S113" s="30"/>
      <c r="T113" s="30"/>
      <c r="U113" s="30"/>
      <c r="V113" s="30"/>
      <c r="W113" s="30"/>
      <c r="X113" s="30"/>
      <c r="Y113" s="30"/>
      <c r="Z113" s="30"/>
      <c r="AA113" s="30"/>
      <c r="AB113" s="30"/>
      <c r="AC113" s="30"/>
      <c r="AD113" s="30"/>
      <c r="AE113" s="30"/>
    </row>
    <row r="114" spans="1:65" s="2" customFormat="1" ht="6.95" customHeight="1">
      <c r="A114" s="30"/>
      <c r="B114" s="31"/>
      <c r="C114" s="30"/>
      <c r="D114" s="30"/>
      <c r="E114" s="30"/>
      <c r="F114" s="30"/>
      <c r="G114" s="30"/>
      <c r="H114" s="30"/>
      <c r="I114" s="30"/>
      <c r="J114" s="30"/>
      <c r="K114" s="30"/>
      <c r="L114" s="40"/>
      <c r="S114" s="30"/>
      <c r="T114" s="30"/>
      <c r="U114" s="30"/>
      <c r="V114" s="30"/>
      <c r="W114" s="30"/>
      <c r="X114" s="30"/>
      <c r="Y114" s="30"/>
      <c r="Z114" s="30"/>
      <c r="AA114" s="30"/>
      <c r="AB114" s="30"/>
      <c r="AC114" s="30"/>
      <c r="AD114" s="30"/>
      <c r="AE114" s="30"/>
    </row>
    <row r="115" spans="1:65" s="2" customFormat="1" ht="12" customHeight="1">
      <c r="A115" s="30"/>
      <c r="B115" s="31"/>
      <c r="C115" s="27" t="s">
        <v>18</v>
      </c>
      <c r="D115" s="30"/>
      <c r="E115" s="30"/>
      <c r="F115" s="25" t="str">
        <f>F12</f>
        <v xml:space="preserve"> </v>
      </c>
      <c r="G115" s="30"/>
      <c r="H115" s="30"/>
      <c r="I115" s="27" t="s">
        <v>20</v>
      </c>
      <c r="J115" s="53" t="str">
        <f>IF(J12="","",J12)</f>
        <v>7. 7. 2022</v>
      </c>
      <c r="K115" s="30"/>
      <c r="L115" s="40"/>
      <c r="S115" s="30"/>
      <c r="T115" s="30"/>
      <c r="U115" s="30"/>
      <c r="V115" s="30"/>
      <c r="W115" s="30"/>
      <c r="X115" s="30"/>
      <c r="Y115" s="30"/>
      <c r="Z115" s="30"/>
      <c r="AA115" s="30"/>
      <c r="AB115" s="30"/>
      <c r="AC115" s="30"/>
      <c r="AD115" s="30"/>
      <c r="AE115" s="30"/>
    </row>
    <row r="116" spans="1:65" s="2" customFormat="1" ht="6.95" customHeight="1">
      <c r="A116" s="30"/>
      <c r="B116" s="31"/>
      <c r="C116" s="30"/>
      <c r="D116" s="30"/>
      <c r="E116" s="30"/>
      <c r="F116" s="30"/>
      <c r="G116" s="30"/>
      <c r="H116" s="30"/>
      <c r="I116" s="30"/>
      <c r="J116" s="30"/>
      <c r="K116" s="30"/>
      <c r="L116" s="40"/>
      <c r="S116" s="30"/>
      <c r="T116" s="30"/>
      <c r="U116" s="30"/>
      <c r="V116" s="30"/>
      <c r="W116" s="30"/>
      <c r="X116" s="30"/>
      <c r="Y116" s="30"/>
      <c r="Z116" s="30"/>
      <c r="AA116" s="30"/>
      <c r="AB116" s="30"/>
      <c r="AC116" s="30"/>
      <c r="AD116" s="30"/>
      <c r="AE116" s="30"/>
    </row>
    <row r="117" spans="1:65" s="2" customFormat="1" ht="15.2" customHeight="1">
      <c r="A117" s="30"/>
      <c r="B117" s="31"/>
      <c r="C117" s="27" t="s">
        <v>22</v>
      </c>
      <c r="D117" s="30"/>
      <c r="E117" s="30"/>
      <c r="F117" s="25" t="str">
        <f>E15</f>
        <v xml:space="preserve"> </v>
      </c>
      <c r="G117" s="30"/>
      <c r="H117" s="30"/>
      <c r="I117" s="27" t="s">
        <v>27</v>
      </c>
      <c r="J117" s="28" t="str">
        <f>E21</f>
        <v xml:space="preserve"> </v>
      </c>
      <c r="K117" s="30"/>
      <c r="L117" s="40"/>
      <c r="S117" s="30"/>
      <c r="T117" s="30"/>
      <c r="U117" s="30"/>
      <c r="V117" s="30"/>
      <c r="W117" s="30"/>
      <c r="X117" s="30"/>
      <c r="Y117" s="30"/>
      <c r="Z117" s="30"/>
      <c r="AA117" s="30"/>
      <c r="AB117" s="30"/>
      <c r="AC117" s="30"/>
      <c r="AD117" s="30"/>
      <c r="AE117" s="30"/>
    </row>
    <row r="118" spans="1:65" s="2" customFormat="1" ht="25.7" customHeight="1">
      <c r="A118" s="30"/>
      <c r="B118" s="31"/>
      <c r="C118" s="27" t="s">
        <v>26</v>
      </c>
      <c r="D118" s="30"/>
      <c r="E118" s="30"/>
      <c r="F118" s="25" t="str">
        <f>IF(E18="","",E18)</f>
        <v xml:space="preserve"> </v>
      </c>
      <c r="G118" s="30"/>
      <c r="H118" s="30"/>
      <c r="I118" s="27" t="s">
        <v>29</v>
      </c>
      <c r="J118" s="28" t="str">
        <f>E24</f>
        <v>VIS s.r.o. Hradec Králové, Dita Paštová</v>
      </c>
      <c r="K118" s="30"/>
      <c r="L118" s="40"/>
      <c r="S118" s="30"/>
      <c r="T118" s="30"/>
      <c r="U118" s="30"/>
      <c r="V118" s="30"/>
      <c r="W118" s="30"/>
      <c r="X118" s="30"/>
      <c r="Y118" s="30"/>
      <c r="Z118" s="30"/>
      <c r="AA118" s="30"/>
      <c r="AB118" s="30"/>
      <c r="AC118" s="30"/>
      <c r="AD118" s="30"/>
      <c r="AE118" s="30"/>
    </row>
    <row r="119" spans="1:65" s="2" customFormat="1" ht="10.35" customHeight="1">
      <c r="A119" s="30"/>
      <c r="B119" s="31"/>
      <c r="C119" s="30"/>
      <c r="D119" s="30"/>
      <c r="E119" s="30"/>
      <c r="F119" s="30"/>
      <c r="G119" s="30"/>
      <c r="H119" s="30"/>
      <c r="I119" s="30"/>
      <c r="J119" s="30"/>
      <c r="K119" s="30"/>
      <c r="L119" s="40"/>
      <c r="S119" s="30"/>
      <c r="T119" s="30"/>
      <c r="U119" s="30"/>
      <c r="V119" s="30"/>
      <c r="W119" s="30"/>
      <c r="X119" s="30"/>
      <c r="Y119" s="30"/>
      <c r="Z119" s="30"/>
      <c r="AA119" s="30"/>
      <c r="AB119" s="30"/>
      <c r="AC119" s="30"/>
      <c r="AD119" s="30"/>
      <c r="AE119" s="30"/>
    </row>
    <row r="120" spans="1:65" s="11" customFormat="1" ht="29.25" customHeight="1">
      <c r="A120" s="124"/>
      <c r="B120" s="125"/>
      <c r="C120" s="126" t="s">
        <v>121</v>
      </c>
      <c r="D120" s="127" t="s">
        <v>57</v>
      </c>
      <c r="E120" s="127" t="s">
        <v>53</v>
      </c>
      <c r="F120" s="127" t="s">
        <v>54</v>
      </c>
      <c r="G120" s="127" t="s">
        <v>122</v>
      </c>
      <c r="H120" s="127" t="s">
        <v>123</v>
      </c>
      <c r="I120" s="127" t="s">
        <v>124</v>
      </c>
      <c r="J120" s="128" t="s">
        <v>112</v>
      </c>
      <c r="K120" s="129" t="s">
        <v>125</v>
      </c>
      <c r="L120" s="130"/>
      <c r="M120" s="60" t="s">
        <v>1</v>
      </c>
      <c r="N120" s="61" t="s">
        <v>36</v>
      </c>
      <c r="O120" s="61" t="s">
        <v>126</v>
      </c>
      <c r="P120" s="61" t="s">
        <v>127</v>
      </c>
      <c r="Q120" s="61" t="s">
        <v>128</v>
      </c>
      <c r="R120" s="61" t="s">
        <v>129</v>
      </c>
      <c r="S120" s="61" t="s">
        <v>130</v>
      </c>
      <c r="T120" s="62" t="s">
        <v>131</v>
      </c>
      <c r="U120" s="124"/>
      <c r="V120" s="124"/>
      <c r="W120" s="124"/>
      <c r="X120" s="124"/>
      <c r="Y120" s="124"/>
      <c r="Z120" s="124"/>
      <c r="AA120" s="124"/>
      <c r="AB120" s="124"/>
      <c r="AC120" s="124"/>
      <c r="AD120" s="124"/>
      <c r="AE120" s="124"/>
    </row>
    <row r="121" spans="1:65" s="2" customFormat="1" ht="22.9" customHeight="1">
      <c r="A121" s="30"/>
      <c r="B121" s="31"/>
      <c r="C121" s="67" t="s">
        <v>132</v>
      </c>
      <c r="D121" s="30"/>
      <c r="E121" s="30"/>
      <c r="F121" s="30"/>
      <c r="G121" s="30"/>
      <c r="H121" s="30"/>
      <c r="I121" s="30"/>
      <c r="J121" s="131">
        <f>BK121</f>
        <v>0</v>
      </c>
      <c r="K121" s="30"/>
      <c r="L121" s="31"/>
      <c r="M121" s="63"/>
      <c r="N121" s="54"/>
      <c r="O121" s="64"/>
      <c r="P121" s="132">
        <f>P122</f>
        <v>4682.353983</v>
      </c>
      <c r="Q121" s="64"/>
      <c r="R121" s="132">
        <f>R122</f>
        <v>6.2431098</v>
      </c>
      <c r="S121" s="64"/>
      <c r="T121" s="133">
        <f>T122</f>
        <v>138.10451999999998</v>
      </c>
      <c r="U121" s="30"/>
      <c r="V121" s="30"/>
      <c r="W121" s="30"/>
      <c r="X121" s="30"/>
      <c r="Y121" s="30"/>
      <c r="Z121" s="30"/>
      <c r="AA121" s="30"/>
      <c r="AB121" s="30"/>
      <c r="AC121" s="30"/>
      <c r="AD121" s="30"/>
      <c r="AE121" s="30"/>
      <c r="AT121" s="18" t="s">
        <v>71</v>
      </c>
      <c r="AU121" s="18" t="s">
        <v>114</v>
      </c>
      <c r="BK121" s="134">
        <f>BK122</f>
        <v>0</v>
      </c>
    </row>
    <row r="122" spans="1:65" s="12" customFormat="1" ht="25.9" customHeight="1">
      <c r="B122" s="135"/>
      <c r="D122" s="136" t="s">
        <v>71</v>
      </c>
      <c r="E122" s="137" t="s">
        <v>133</v>
      </c>
      <c r="F122" s="137" t="s">
        <v>134</v>
      </c>
      <c r="J122" s="138">
        <f>BK122</f>
        <v>0</v>
      </c>
      <c r="L122" s="135"/>
      <c r="M122" s="139"/>
      <c r="N122" s="140"/>
      <c r="O122" s="140"/>
      <c r="P122" s="141">
        <f>P123+P128+P132+P170</f>
        <v>4682.353983</v>
      </c>
      <c r="Q122" s="140"/>
      <c r="R122" s="141">
        <f>R123+R128+R132+R170</f>
        <v>6.2431098</v>
      </c>
      <c r="S122" s="140"/>
      <c r="T122" s="142">
        <f>T123+T128+T132+T170</f>
        <v>138.10451999999998</v>
      </c>
      <c r="AR122" s="136" t="s">
        <v>80</v>
      </c>
      <c r="AT122" s="143" t="s">
        <v>71</v>
      </c>
      <c r="AU122" s="143" t="s">
        <v>72</v>
      </c>
      <c r="AY122" s="136" t="s">
        <v>135</v>
      </c>
      <c r="BK122" s="144">
        <f>BK123+BK128+BK132+BK170</f>
        <v>0</v>
      </c>
    </row>
    <row r="123" spans="1:65" s="12" customFormat="1" ht="22.9" customHeight="1">
      <c r="B123" s="135"/>
      <c r="D123" s="136" t="s">
        <v>71</v>
      </c>
      <c r="E123" s="145" t="s">
        <v>159</v>
      </c>
      <c r="F123" s="145" t="s">
        <v>286</v>
      </c>
      <c r="J123" s="146">
        <f>BK123</f>
        <v>0</v>
      </c>
      <c r="L123" s="135"/>
      <c r="M123" s="139"/>
      <c r="N123" s="140"/>
      <c r="O123" s="140"/>
      <c r="P123" s="141">
        <f>SUM(P124:P127)</f>
        <v>1.68588</v>
      </c>
      <c r="Q123" s="140"/>
      <c r="R123" s="141">
        <f>SUM(R124:R127)</f>
        <v>6.9299999999999995E-3</v>
      </c>
      <c r="S123" s="140"/>
      <c r="T123" s="142">
        <f>SUM(T124:T127)</f>
        <v>0</v>
      </c>
      <c r="AR123" s="136" t="s">
        <v>80</v>
      </c>
      <c r="AT123" s="143" t="s">
        <v>71</v>
      </c>
      <c r="AU123" s="143" t="s">
        <v>80</v>
      </c>
      <c r="AY123" s="136" t="s">
        <v>135</v>
      </c>
      <c r="BK123" s="144">
        <f>SUM(BK124:BK127)</f>
        <v>0</v>
      </c>
    </row>
    <row r="124" spans="1:65" s="2" customFormat="1" ht="16.5" customHeight="1">
      <c r="A124" s="30"/>
      <c r="B124" s="147"/>
      <c r="C124" s="148" t="s">
        <v>80</v>
      </c>
      <c r="D124" s="148" t="s">
        <v>137</v>
      </c>
      <c r="E124" s="149" t="s">
        <v>436</v>
      </c>
      <c r="F124" s="150" t="s">
        <v>437</v>
      </c>
      <c r="G124" s="151" t="s">
        <v>153</v>
      </c>
      <c r="H124" s="152">
        <v>2.52</v>
      </c>
      <c r="I124" s="153"/>
      <c r="J124" s="153">
        <f>ROUND(I124*H124,2)</f>
        <v>0</v>
      </c>
      <c r="K124" s="154"/>
      <c r="L124" s="31"/>
      <c r="M124" s="155" t="s">
        <v>1</v>
      </c>
      <c r="N124" s="156" t="s">
        <v>37</v>
      </c>
      <c r="O124" s="157">
        <v>0.499</v>
      </c>
      <c r="P124" s="157">
        <f>O124*H124</f>
        <v>1.2574799999999999</v>
      </c>
      <c r="Q124" s="157">
        <v>2.7499999999999998E-3</v>
      </c>
      <c r="R124" s="157">
        <f>Q124*H124</f>
        <v>6.9299999999999995E-3</v>
      </c>
      <c r="S124" s="157">
        <v>0</v>
      </c>
      <c r="T124" s="158">
        <f>S124*H124</f>
        <v>0</v>
      </c>
      <c r="U124" s="30"/>
      <c r="V124" s="30"/>
      <c r="W124" s="30"/>
      <c r="X124" s="30"/>
      <c r="Y124" s="30"/>
      <c r="Z124" s="30"/>
      <c r="AA124" s="30"/>
      <c r="AB124" s="30"/>
      <c r="AC124" s="30"/>
      <c r="AD124" s="30"/>
      <c r="AE124" s="30"/>
      <c r="AR124" s="159" t="s">
        <v>141</v>
      </c>
      <c r="AT124" s="159" t="s">
        <v>137</v>
      </c>
      <c r="AU124" s="159" t="s">
        <v>82</v>
      </c>
      <c r="AY124" s="18" t="s">
        <v>135</v>
      </c>
      <c r="BE124" s="160">
        <f>IF(N124="základní",J124,0)</f>
        <v>0</v>
      </c>
      <c r="BF124" s="160">
        <f>IF(N124="snížená",J124,0)</f>
        <v>0</v>
      </c>
      <c r="BG124" s="160">
        <f>IF(N124="zákl. přenesená",J124,0)</f>
        <v>0</v>
      </c>
      <c r="BH124" s="160">
        <f>IF(N124="sníž. přenesená",J124,0)</f>
        <v>0</v>
      </c>
      <c r="BI124" s="160">
        <f>IF(N124="nulová",J124,0)</f>
        <v>0</v>
      </c>
      <c r="BJ124" s="18" t="s">
        <v>80</v>
      </c>
      <c r="BK124" s="160">
        <f>ROUND(I124*H124,2)</f>
        <v>0</v>
      </c>
      <c r="BL124" s="18" t="s">
        <v>141</v>
      </c>
      <c r="BM124" s="159" t="s">
        <v>438</v>
      </c>
    </row>
    <row r="125" spans="1:65" s="2" customFormat="1" ht="29.25">
      <c r="A125" s="30"/>
      <c r="B125" s="31"/>
      <c r="C125" s="30"/>
      <c r="D125" s="161" t="s">
        <v>143</v>
      </c>
      <c r="E125" s="30"/>
      <c r="F125" s="162" t="s">
        <v>439</v>
      </c>
      <c r="G125" s="30"/>
      <c r="H125" s="30"/>
      <c r="I125" s="30"/>
      <c r="J125" s="30"/>
      <c r="K125" s="30"/>
      <c r="L125" s="31"/>
      <c r="M125" s="163"/>
      <c r="N125" s="164"/>
      <c r="O125" s="56"/>
      <c r="P125" s="56"/>
      <c r="Q125" s="56"/>
      <c r="R125" s="56"/>
      <c r="S125" s="56"/>
      <c r="T125" s="57"/>
      <c r="U125" s="30"/>
      <c r="V125" s="30"/>
      <c r="W125" s="30"/>
      <c r="X125" s="30"/>
      <c r="Y125" s="30"/>
      <c r="Z125" s="30"/>
      <c r="AA125" s="30"/>
      <c r="AB125" s="30"/>
      <c r="AC125" s="30"/>
      <c r="AD125" s="30"/>
      <c r="AE125" s="30"/>
      <c r="AT125" s="18" t="s">
        <v>143</v>
      </c>
      <c r="AU125" s="18" t="s">
        <v>82</v>
      </c>
    </row>
    <row r="126" spans="1:65" s="14" customFormat="1">
      <c r="B126" s="171"/>
      <c r="D126" s="161" t="s">
        <v>145</v>
      </c>
      <c r="E126" s="172" t="s">
        <v>1</v>
      </c>
      <c r="F126" s="173" t="s">
        <v>440</v>
      </c>
      <c r="H126" s="174">
        <v>2.52</v>
      </c>
      <c r="L126" s="171"/>
      <c r="M126" s="175"/>
      <c r="N126" s="176"/>
      <c r="O126" s="176"/>
      <c r="P126" s="176"/>
      <c r="Q126" s="176"/>
      <c r="R126" s="176"/>
      <c r="S126" s="176"/>
      <c r="T126" s="177"/>
      <c r="AT126" s="172" t="s">
        <v>145</v>
      </c>
      <c r="AU126" s="172" t="s">
        <v>82</v>
      </c>
      <c r="AV126" s="14" t="s">
        <v>82</v>
      </c>
      <c r="AW126" s="14" t="s">
        <v>28</v>
      </c>
      <c r="AX126" s="14" t="s">
        <v>80</v>
      </c>
      <c r="AY126" s="172" t="s">
        <v>135</v>
      </c>
    </row>
    <row r="127" spans="1:65" s="2" customFormat="1" ht="16.5" customHeight="1">
      <c r="A127" s="30"/>
      <c r="B127" s="147"/>
      <c r="C127" s="148" t="s">
        <v>82</v>
      </c>
      <c r="D127" s="148" t="s">
        <v>137</v>
      </c>
      <c r="E127" s="149" t="s">
        <v>441</v>
      </c>
      <c r="F127" s="150" t="s">
        <v>442</v>
      </c>
      <c r="G127" s="151" t="s">
        <v>153</v>
      </c>
      <c r="H127" s="152">
        <v>2.52</v>
      </c>
      <c r="I127" s="153"/>
      <c r="J127" s="153">
        <f>ROUND(I127*H127,2)</f>
        <v>0</v>
      </c>
      <c r="K127" s="154"/>
      <c r="L127" s="31"/>
      <c r="M127" s="155" t="s">
        <v>1</v>
      </c>
      <c r="N127" s="156" t="s">
        <v>37</v>
      </c>
      <c r="O127" s="157">
        <v>0.17</v>
      </c>
      <c r="P127" s="157">
        <f>O127*H127</f>
        <v>0.42840000000000006</v>
      </c>
      <c r="Q127" s="157">
        <v>0</v>
      </c>
      <c r="R127" s="157">
        <f>Q127*H127</f>
        <v>0</v>
      </c>
      <c r="S127" s="157">
        <v>0</v>
      </c>
      <c r="T127" s="158">
        <f>S127*H127</f>
        <v>0</v>
      </c>
      <c r="U127" s="30"/>
      <c r="V127" s="30"/>
      <c r="W127" s="30"/>
      <c r="X127" s="30"/>
      <c r="Y127" s="30"/>
      <c r="Z127" s="30"/>
      <c r="AA127" s="30"/>
      <c r="AB127" s="30"/>
      <c r="AC127" s="30"/>
      <c r="AD127" s="30"/>
      <c r="AE127" s="30"/>
      <c r="AR127" s="159" t="s">
        <v>141</v>
      </c>
      <c r="AT127" s="159" t="s">
        <v>137</v>
      </c>
      <c r="AU127" s="159" t="s">
        <v>82</v>
      </c>
      <c r="AY127" s="18" t="s">
        <v>135</v>
      </c>
      <c r="BE127" s="160">
        <f>IF(N127="základní",J127,0)</f>
        <v>0</v>
      </c>
      <c r="BF127" s="160">
        <f>IF(N127="snížená",J127,0)</f>
        <v>0</v>
      </c>
      <c r="BG127" s="160">
        <f>IF(N127="zákl. přenesená",J127,0)</f>
        <v>0</v>
      </c>
      <c r="BH127" s="160">
        <f>IF(N127="sníž. přenesená",J127,0)</f>
        <v>0</v>
      </c>
      <c r="BI127" s="160">
        <f>IF(N127="nulová",J127,0)</f>
        <v>0</v>
      </c>
      <c r="BJ127" s="18" t="s">
        <v>80</v>
      </c>
      <c r="BK127" s="160">
        <f>ROUND(I127*H127,2)</f>
        <v>0</v>
      </c>
      <c r="BL127" s="18" t="s">
        <v>141</v>
      </c>
      <c r="BM127" s="159" t="s">
        <v>443</v>
      </c>
    </row>
    <row r="128" spans="1:65" s="12" customFormat="1" ht="22.9" customHeight="1">
      <c r="B128" s="135"/>
      <c r="D128" s="136" t="s">
        <v>71</v>
      </c>
      <c r="E128" s="145" t="s">
        <v>175</v>
      </c>
      <c r="F128" s="145" t="s">
        <v>316</v>
      </c>
      <c r="J128" s="146">
        <f>BK128</f>
        <v>0</v>
      </c>
      <c r="L128" s="135"/>
      <c r="M128" s="139"/>
      <c r="N128" s="140"/>
      <c r="O128" s="140"/>
      <c r="P128" s="141">
        <f>SUM(P129:P131)</f>
        <v>2.52</v>
      </c>
      <c r="Q128" s="140"/>
      <c r="R128" s="141">
        <f>SUM(R129:R131)</f>
        <v>5.6000000000000001E-2</v>
      </c>
      <c r="S128" s="140"/>
      <c r="T128" s="142">
        <f>SUM(T129:T131)</f>
        <v>0</v>
      </c>
      <c r="AR128" s="136" t="s">
        <v>80</v>
      </c>
      <c r="AT128" s="143" t="s">
        <v>71</v>
      </c>
      <c r="AU128" s="143" t="s">
        <v>80</v>
      </c>
      <c r="AY128" s="136" t="s">
        <v>135</v>
      </c>
      <c r="BK128" s="144">
        <f>SUM(BK129:BK131)</f>
        <v>0</v>
      </c>
    </row>
    <row r="129" spans="1:65" s="2" customFormat="1" ht="16.5" customHeight="1">
      <c r="A129" s="30"/>
      <c r="B129" s="147"/>
      <c r="C129" s="148" t="s">
        <v>159</v>
      </c>
      <c r="D129" s="148" t="s">
        <v>137</v>
      </c>
      <c r="E129" s="149" t="s">
        <v>318</v>
      </c>
      <c r="F129" s="150" t="s">
        <v>319</v>
      </c>
      <c r="G129" s="151" t="s">
        <v>153</v>
      </c>
      <c r="H129" s="152">
        <v>7</v>
      </c>
      <c r="I129" s="153"/>
      <c r="J129" s="153">
        <f>ROUND(I129*H129,2)</f>
        <v>0</v>
      </c>
      <c r="K129" s="154"/>
      <c r="L129" s="31"/>
      <c r="M129" s="155" t="s">
        <v>1</v>
      </c>
      <c r="N129" s="156" t="s">
        <v>37</v>
      </c>
      <c r="O129" s="157">
        <v>0.36</v>
      </c>
      <c r="P129" s="157">
        <f>O129*H129</f>
        <v>2.52</v>
      </c>
      <c r="Q129" s="157">
        <v>8.0000000000000002E-3</v>
      </c>
      <c r="R129" s="157">
        <f>Q129*H129</f>
        <v>5.6000000000000001E-2</v>
      </c>
      <c r="S129" s="157">
        <v>0</v>
      </c>
      <c r="T129" s="158">
        <f>S129*H129</f>
        <v>0</v>
      </c>
      <c r="U129" s="30"/>
      <c r="V129" s="30"/>
      <c r="W129" s="30"/>
      <c r="X129" s="30"/>
      <c r="Y129" s="30"/>
      <c r="Z129" s="30"/>
      <c r="AA129" s="30"/>
      <c r="AB129" s="30"/>
      <c r="AC129" s="30"/>
      <c r="AD129" s="30"/>
      <c r="AE129" s="30"/>
      <c r="AR129" s="159" t="s">
        <v>141</v>
      </c>
      <c r="AT129" s="159" t="s">
        <v>137</v>
      </c>
      <c r="AU129" s="159" t="s">
        <v>82</v>
      </c>
      <c r="AY129" s="18" t="s">
        <v>135</v>
      </c>
      <c r="BE129" s="160">
        <f>IF(N129="základní",J129,0)</f>
        <v>0</v>
      </c>
      <c r="BF129" s="160">
        <f>IF(N129="snížená",J129,0)</f>
        <v>0</v>
      </c>
      <c r="BG129" s="160">
        <f>IF(N129="zákl. přenesená",J129,0)</f>
        <v>0</v>
      </c>
      <c r="BH129" s="160">
        <f>IF(N129="sníž. přenesená",J129,0)</f>
        <v>0</v>
      </c>
      <c r="BI129" s="160">
        <f>IF(N129="nulová",J129,0)</f>
        <v>0</v>
      </c>
      <c r="BJ129" s="18" t="s">
        <v>80</v>
      </c>
      <c r="BK129" s="160">
        <f>ROUND(I129*H129,2)</f>
        <v>0</v>
      </c>
      <c r="BL129" s="18" t="s">
        <v>141</v>
      </c>
      <c r="BM129" s="159" t="s">
        <v>444</v>
      </c>
    </row>
    <row r="130" spans="1:65" s="2" customFormat="1" ht="29.25">
      <c r="A130" s="30"/>
      <c r="B130" s="31"/>
      <c r="C130" s="30"/>
      <c r="D130" s="161" t="s">
        <v>143</v>
      </c>
      <c r="E130" s="30"/>
      <c r="F130" s="162" t="s">
        <v>445</v>
      </c>
      <c r="G130" s="30"/>
      <c r="H130" s="30"/>
      <c r="I130" s="30"/>
      <c r="J130" s="30"/>
      <c r="K130" s="30"/>
      <c r="L130" s="31"/>
      <c r="M130" s="163"/>
      <c r="N130" s="164"/>
      <c r="O130" s="56"/>
      <c r="P130" s="56"/>
      <c r="Q130" s="56"/>
      <c r="R130" s="56"/>
      <c r="S130" s="56"/>
      <c r="T130" s="57"/>
      <c r="U130" s="30"/>
      <c r="V130" s="30"/>
      <c r="W130" s="30"/>
      <c r="X130" s="30"/>
      <c r="Y130" s="30"/>
      <c r="Z130" s="30"/>
      <c r="AA130" s="30"/>
      <c r="AB130" s="30"/>
      <c r="AC130" s="30"/>
      <c r="AD130" s="30"/>
      <c r="AE130" s="30"/>
      <c r="AT130" s="18" t="s">
        <v>143</v>
      </c>
      <c r="AU130" s="18" t="s">
        <v>82</v>
      </c>
    </row>
    <row r="131" spans="1:65" s="14" customFormat="1">
      <c r="B131" s="171"/>
      <c r="D131" s="161" t="s">
        <v>145</v>
      </c>
      <c r="E131" s="172" t="s">
        <v>1</v>
      </c>
      <c r="F131" s="173" t="s">
        <v>446</v>
      </c>
      <c r="H131" s="174">
        <v>7</v>
      </c>
      <c r="L131" s="171"/>
      <c r="M131" s="175"/>
      <c r="N131" s="176"/>
      <c r="O131" s="176"/>
      <c r="P131" s="176"/>
      <c r="Q131" s="176"/>
      <c r="R131" s="176"/>
      <c r="S131" s="176"/>
      <c r="T131" s="177"/>
      <c r="AT131" s="172" t="s">
        <v>145</v>
      </c>
      <c r="AU131" s="172" t="s">
        <v>82</v>
      </c>
      <c r="AV131" s="14" t="s">
        <v>82</v>
      </c>
      <c r="AW131" s="14" t="s">
        <v>28</v>
      </c>
      <c r="AX131" s="14" t="s">
        <v>80</v>
      </c>
      <c r="AY131" s="172" t="s">
        <v>135</v>
      </c>
    </row>
    <row r="132" spans="1:65" s="12" customFormat="1" ht="22.9" customHeight="1">
      <c r="B132" s="135"/>
      <c r="D132" s="136" t="s">
        <v>71</v>
      </c>
      <c r="E132" s="145" t="s">
        <v>149</v>
      </c>
      <c r="F132" s="145" t="s">
        <v>150</v>
      </c>
      <c r="J132" s="146">
        <f>BK132</f>
        <v>0</v>
      </c>
      <c r="L132" s="135"/>
      <c r="M132" s="139"/>
      <c r="N132" s="140"/>
      <c r="O132" s="140"/>
      <c r="P132" s="141">
        <f>SUM(P133:P169)</f>
        <v>4653.4273079999994</v>
      </c>
      <c r="Q132" s="140"/>
      <c r="R132" s="141">
        <f>SUM(R133:R169)</f>
        <v>6.1801798000000003</v>
      </c>
      <c r="S132" s="140"/>
      <c r="T132" s="142">
        <f>SUM(T133:T169)</f>
        <v>138.10451999999998</v>
      </c>
      <c r="AR132" s="136" t="s">
        <v>80</v>
      </c>
      <c r="AT132" s="143" t="s">
        <v>71</v>
      </c>
      <c r="AU132" s="143" t="s">
        <v>80</v>
      </c>
      <c r="AY132" s="136" t="s">
        <v>135</v>
      </c>
      <c r="BK132" s="144">
        <f>SUM(BK133:BK169)</f>
        <v>0</v>
      </c>
    </row>
    <row r="133" spans="1:65" s="2" customFormat="1" ht="16.5" customHeight="1">
      <c r="A133" s="30"/>
      <c r="B133" s="147"/>
      <c r="C133" s="148" t="s">
        <v>141</v>
      </c>
      <c r="D133" s="148" t="s">
        <v>137</v>
      </c>
      <c r="E133" s="149" t="s">
        <v>447</v>
      </c>
      <c r="F133" s="150" t="s">
        <v>448</v>
      </c>
      <c r="G133" s="151" t="s">
        <v>140</v>
      </c>
      <c r="H133" s="152">
        <v>8.44</v>
      </c>
      <c r="I133" s="153"/>
      <c r="J133" s="153">
        <f>ROUND(I133*H133,2)</f>
        <v>0</v>
      </c>
      <c r="K133" s="154"/>
      <c r="L133" s="31"/>
      <c r="M133" s="155" t="s">
        <v>1</v>
      </c>
      <c r="N133" s="156" t="s">
        <v>37</v>
      </c>
      <c r="O133" s="157">
        <v>8.9329999999999998</v>
      </c>
      <c r="P133" s="157">
        <f>O133*H133</f>
        <v>75.39452</v>
      </c>
      <c r="Q133" s="157">
        <v>0</v>
      </c>
      <c r="R133" s="157">
        <f>Q133*H133</f>
        <v>0</v>
      </c>
      <c r="S133" s="157">
        <v>2.4</v>
      </c>
      <c r="T133" s="158">
        <f>S133*H133</f>
        <v>20.255999999999997</v>
      </c>
      <c r="U133" s="30"/>
      <c r="V133" s="30"/>
      <c r="W133" s="30"/>
      <c r="X133" s="30"/>
      <c r="Y133" s="30"/>
      <c r="Z133" s="30"/>
      <c r="AA133" s="30"/>
      <c r="AB133" s="30"/>
      <c r="AC133" s="30"/>
      <c r="AD133" s="30"/>
      <c r="AE133" s="30"/>
      <c r="AR133" s="159" t="s">
        <v>141</v>
      </c>
      <c r="AT133" s="159" t="s">
        <v>137</v>
      </c>
      <c r="AU133" s="159" t="s">
        <v>82</v>
      </c>
      <c r="AY133" s="18" t="s">
        <v>135</v>
      </c>
      <c r="BE133" s="160">
        <f>IF(N133="základní",J133,0)</f>
        <v>0</v>
      </c>
      <c r="BF133" s="160">
        <f>IF(N133="snížená",J133,0)</f>
        <v>0</v>
      </c>
      <c r="BG133" s="160">
        <f>IF(N133="zákl. přenesená",J133,0)</f>
        <v>0</v>
      </c>
      <c r="BH133" s="160">
        <f>IF(N133="sníž. přenesená",J133,0)</f>
        <v>0</v>
      </c>
      <c r="BI133" s="160">
        <f>IF(N133="nulová",J133,0)</f>
        <v>0</v>
      </c>
      <c r="BJ133" s="18" t="s">
        <v>80</v>
      </c>
      <c r="BK133" s="160">
        <f>ROUND(I133*H133,2)</f>
        <v>0</v>
      </c>
      <c r="BL133" s="18" t="s">
        <v>141</v>
      </c>
      <c r="BM133" s="159" t="s">
        <v>449</v>
      </c>
    </row>
    <row r="134" spans="1:65" s="14" customFormat="1">
      <c r="B134" s="171"/>
      <c r="D134" s="161" t="s">
        <v>145</v>
      </c>
      <c r="E134" s="172" t="s">
        <v>1</v>
      </c>
      <c r="F134" s="173" t="s">
        <v>450</v>
      </c>
      <c r="H134" s="174">
        <v>8.44</v>
      </c>
      <c r="L134" s="171"/>
      <c r="M134" s="175"/>
      <c r="N134" s="176"/>
      <c r="O134" s="176"/>
      <c r="P134" s="176"/>
      <c r="Q134" s="176"/>
      <c r="R134" s="176"/>
      <c r="S134" s="176"/>
      <c r="T134" s="177"/>
      <c r="AT134" s="172" t="s">
        <v>145</v>
      </c>
      <c r="AU134" s="172" t="s">
        <v>82</v>
      </c>
      <c r="AV134" s="14" t="s">
        <v>82</v>
      </c>
      <c r="AW134" s="14" t="s">
        <v>28</v>
      </c>
      <c r="AX134" s="14" t="s">
        <v>80</v>
      </c>
      <c r="AY134" s="172" t="s">
        <v>135</v>
      </c>
    </row>
    <row r="135" spans="1:65" s="2" customFormat="1" ht="16.5" customHeight="1">
      <c r="A135" s="30"/>
      <c r="B135" s="147"/>
      <c r="C135" s="148" t="s">
        <v>170</v>
      </c>
      <c r="D135" s="148" t="s">
        <v>137</v>
      </c>
      <c r="E135" s="149" t="s">
        <v>451</v>
      </c>
      <c r="F135" s="150" t="s">
        <v>452</v>
      </c>
      <c r="G135" s="151" t="s">
        <v>140</v>
      </c>
      <c r="H135" s="152">
        <v>30.24</v>
      </c>
      <c r="I135" s="153"/>
      <c r="J135" s="153">
        <f>ROUND(I135*H135,2)</f>
        <v>0</v>
      </c>
      <c r="K135" s="154"/>
      <c r="L135" s="31"/>
      <c r="M135" s="155" t="s">
        <v>1</v>
      </c>
      <c r="N135" s="156" t="s">
        <v>37</v>
      </c>
      <c r="O135" s="157">
        <v>6.72</v>
      </c>
      <c r="P135" s="157">
        <f>O135*H135</f>
        <v>203.21279999999999</v>
      </c>
      <c r="Q135" s="157">
        <v>0</v>
      </c>
      <c r="R135" s="157">
        <f>Q135*H135</f>
        <v>0</v>
      </c>
      <c r="S135" s="157">
        <v>2.4</v>
      </c>
      <c r="T135" s="158">
        <f>S135*H135</f>
        <v>72.575999999999993</v>
      </c>
      <c r="U135" s="30"/>
      <c r="V135" s="30"/>
      <c r="W135" s="30"/>
      <c r="X135" s="30"/>
      <c r="Y135" s="30"/>
      <c r="Z135" s="30"/>
      <c r="AA135" s="30"/>
      <c r="AB135" s="30"/>
      <c r="AC135" s="30"/>
      <c r="AD135" s="30"/>
      <c r="AE135" s="30"/>
      <c r="AR135" s="159" t="s">
        <v>141</v>
      </c>
      <c r="AT135" s="159" t="s">
        <v>137</v>
      </c>
      <c r="AU135" s="159" t="s">
        <v>82</v>
      </c>
      <c r="AY135" s="18" t="s">
        <v>135</v>
      </c>
      <c r="BE135" s="160">
        <f>IF(N135="základní",J135,0)</f>
        <v>0</v>
      </c>
      <c r="BF135" s="160">
        <f>IF(N135="snížená",J135,0)</f>
        <v>0</v>
      </c>
      <c r="BG135" s="160">
        <f>IF(N135="zákl. přenesená",J135,0)</f>
        <v>0</v>
      </c>
      <c r="BH135" s="160">
        <f>IF(N135="sníž. přenesená",J135,0)</f>
        <v>0</v>
      </c>
      <c r="BI135" s="160">
        <f>IF(N135="nulová",J135,0)</f>
        <v>0</v>
      </c>
      <c r="BJ135" s="18" t="s">
        <v>80</v>
      </c>
      <c r="BK135" s="160">
        <f>ROUND(I135*H135,2)</f>
        <v>0</v>
      </c>
      <c r="BL135" s="18" t="s">
        <v>141</v>
      </c>
      <c r="BM135" s="159" t="s">
        <v>453</v>
      </c>
    </row>
    <row r="136" spans="1:65" s="2" customFormat="1" ht="19.5">
      <c r="A136" s="30"/>
      <c r="B136" s="31"/>
      <c r="C136" s="30"/>
      <c r="D136" s="161" t="s">
        <v>143</v>
      </c>
      <c r="E136" s="30"/>
      <c r="F136" s="162" t="s">
        <v>454</v>
      </c>
      <c r="G136" s="30"/>
      <c r="H136" s="30"/>
      <c r="I136" s="30"/>
      <c r="J136" s="30"/>
      <c r="K136" s="30"/>
      <c r="L136" s="31"/>
      <c r="M136" s="163"/>
      <c r="N136" s="164"/>
      <c r="O136" s="56"/>
      <c r="P136" s="56"/>
      <c r="Q136" s="56"/>
      <c r="R136" s="56"/>
      <c r="S136" s="56"/>
      <c r="T136" s="57"/>
      <c r="U136" s="30"/>
      <c r="V136" s="30"/>
      <c r="W136" s="30"/>
      <c r="X136" s="30"/>
      <c r="Y136" s="30"/>
      <c r="Z136" s="30"/>
      <c r="AA136" s="30"/>
      <c r="AB136" s="30"/>
      <c r="AC136" s="30"/>
      <c r="AD136" s="30"/>
      <c r="AE136" s="30"/>
      <c r="AT136" s="18" t="s">
        <v>143</v>
      </c>
      <c r="AU136" s="18" t="s">
        <v>82</v>
      </c>
    </row>
    <row r="137" spans="1:65" s="14" customFormat="1">
      <c r="B137" s="171"/>
      <c r="D137" s="161" t="s">
        <v>145</v>
      </c>
      <c r="E137" s="172" t="s">
        <v>1</v>
      </c>
      <c r="F137" s="173" t="s">
        <v>455</v>
      </c>
      <c r="H137" s="174">
        <v>30.24</v>
      </c>
      <c r="L137" s="171"/>
      <c r="M137" s="175"/>
      <c r="N137" s="176"/>
      <c r="O137" s="176"/>
      <c r="P137" s="176"/>
      <c r="Q137" s="176"/>
      <c r="R137" s="176"/>
      <c r="S137" s="176"/>
      <c r="T137" s="177"/>
      <c r="AT137" s="172" t="s">
        <v>145</v>
      </c>
      <c r="AU137" s="172" t="s">
        <v>82</v>
      </c>
      <c r="AV137" s="14" t="s">
        <v>82</v>
      </c>
      <c r="AW137" s="14" t="s">
        <v>28</v>
      </c>
      <c r="AX137" s="14" t="s">
        <v>80</v>
      </c>
      <c r="AY137" s="172" t="s">
        <v>135</v>
      </c>
    </row>
    <row r="138" spans="1:65" s="2" customFormat="1" ht="16.5" customHeight="1">
      <c r="A138" s="30"/>
      <c r="B138" s="147"/>
      <c r="C138" s="148" t="s">
        <v>175</v>
      </c>
      <c r="D138" s="148" t="s">
        <v>137</v>
      </c>
      <c r="E138" s="149" t="s">
        <v>456</v>
      </c>
      <c r="F138" s="150" t="s">
        <v>457</v>
      </c>
      <c r="G138" s="151" t="s">
        <v>140</v>
      </c>
      <c r="H138" s="152">
        <v>1.008</v>
      </c>
      <c r="I138" s="153"/>
      <c r="J138" s="153">
        <f>ROUND(I138*H138,2)</f>
        <v>0</v>
      </c>
      <c r="K138" s="154"/>
      <c r="L138" s="31"/>
      <c r="M138" s="155" t="s">
        <v>1</v>
      </c>
      <c r="N138" s="156" t="s">
        <v>37</v>
      </c>
      <c r="O138" s="157">
        <v>27.326000000000001</v>
      </c>
      <c r="P138" s="157">
        <f>O138*H138</f>
        <v>27.544608</v>
      </c>
      <c r="Q138" s="157">
        <v>0</v>
      </c>
      <c r="R138" s="157">
        <f>Q138*H138</f>
        <v>0</v>
      </c>
      <c r="S138" s="157">
        <v>2.4</v>
      </c>
      <c r="T138" s="158">
        <f>S138*H138</f>
        <v>2.4192</v>
      </c>
      <c r="U138" s="30"/>
      <c r="V138" s="30"/>
      <c r="W138" s="30"/>
      <c r="X138" s="30"/>
      <c r="Y138" s="30"/>
      <c r="Z138" s="30"/>
      <c r="AA138" s="30"/>
      <c r="AB138" s="30"/>
      <c r="AC138" s="30"/>
      <c r="AD138" s="30"/>
      <c r="AE138" s="30"/>
      <c r="AR138" s="159" t="s">
        <v>141</v>
      </c>
      <c r="AT138" s="159" t="s">
        <v>137</v>
      </c>
      <c r="AU138" s="159" t="s">
        <v>82</v>
      </c>
      <c r="AY138" s="18" t="s">
        <v>135</v>
      </c>
      <c r="BE138" s="160">
        <f>IF(N138="základní",J138,0)</f>
        <v>0</v>
      </c>
      <c r="BF138" s="160">
        <f>IF(N138="snížená",J138,0)</f>
        <v>0</v>
      </c>
      <c r="BG138" s="160">
        <f>IF(N138="zákl. přenesená",J138,0)</f>
        <v>0</v>
      </c>
      <c r="BH138" s="160">
        <f>IF(N138="sníž. přenesená",J138,0)</f>
        <v>0</v>
      </c>
      <c r="BI138" s="160">
        <f>IF(N138="nulová",J138,0)</f>
        <v>0</v>
      </c>
      <c r="BJ138" s="18" t="s">
        <v>80</v>
      </c>
      <c r="BK138" s="160">
        <f>ROUND(I138*H138,2)</f>
        <v>0</v>
      </c>
      <c r="BL138" s="18" t="s">
        <v>141</v>
      </c>
      <c r="BM138" s="159" t="s">
        <v>458</v>
      </c>
    </row>
    <row r="139" spans="1:65" s="2" customFormat="1" ht="29.25">
      <c r="A139" s="30"/>
      <c r="B139" s="31"/>
      <c r="C139" s="30"/>
      <c r="D139" s="161" t="s">
        <v>143</v>
      </c>
      <c r="E139" s="30"/>
      <c r="F139" s="162" t="s">
        <v>459</v>
      </c>
      <c r="G139" s="30"/>
      <c r="H139" s="30"/>
      <c r="I139" s="30"/>
      <c r="J139" s="30"/>
      <c r="K139" s="30"/>
      <c r="L139" s="31"/>
      <c r="M139" s="163"/>
      <c r="N139" s="164"/>
      <c r="O139" s="56"/>
      <c r="P139" s="56"/>
      <c r="Q139" s="56"/>
      <c r="R139" s="56"/>
      <c r="S139" s="56"/>
      <c r="T139" s="57"/>
      <c r="U139" s="30"/>
      <c r="V139" s="30"/>
      <c r="W139" s="30"/>
      <c r="X139" s="30"/>
      <c r="Y139" s="30"/>
      <c r="Z139" s="30"/>
      <c r="AA139" s="30"/>
      <c r="AB139" s="30"/>
      <c r="AC139" s="30"/>
      <c r="AD139" s="30"/>
      <c r="AE139" s="30"/>
      <c r="AT139" s="18" t="s">
        <v>143</v>
      </c>
      <c r="AU139" s="18" t="s">
        <v>82</v>
      </c>
    </row>
    <row r="140" spans="1:65" s="13" customFormat="1">
      <c r="B140" s="165"/>
      <c r="D140" s="161" t="s">
        <v>145</v>
      </c>
      <c r="E140" s="166" t="s">
        <v>1</v>
      </c>
      <c r="F140" s="167" t="s">
        <v>460</v>
      </c>
      <c r="H140" s="166" t="s">
        <v>1</v>
      </c>
      <c r="L140" s="165"/>
      <c r="M140" s="168"/>
      <c r="N140" s="169"/>
      <c r="O140" s="169"/>
      <c r="P140" s="169"/>
      <c r="Q140" s="169"/>
      <c r="R140" s="169"/>
      <c r="S140" s="169"/>
      <c r="T140" s="170"/>
      <c r="AT140" s="166" t="s">
        <v>145</v>
      </c>
      <c r="AU140" s="166" t="s">
        <v>82</v>
      </c>
      <c r="AV140" s="13" t="s">
        <v>80</v>
      </c>
      <c r="AW140" s="13" t="s">
        <v>28</v>
      </c>
      <c r="AX140" s="13" t="s">
        <v>72</v>
      </c>
      <c r="AY140" s="166" t="s">
        <v>135</v>
      </c>
    </row>
    <row r="141" spans="1:65" s="14" customFormat="1">
      <c r="B141" s="171"/>
      <c r="D141" s="161" t="s">
        <v>145</v>
      </c>
      <c r="E141" s="172" t="s">
        <v>1</v>
      </c>
      <c r="F141" s="173" t="s">
        <v>461</v>
      </c>
      <c r="H141" s="174">
        <v>1.008</v>
      </c>
      <c r="L141" s="171"/>
      <c r="M141" s="175"/>
      <c r="N141" s="176"/>
      <c r="O141" s="176"/>
      <c r="P141" s="176"/>
      <c r="Q141" s="176"/>
      <c r="R141" s="176"/>
      <c r="S141" s="176"/>
      <c r="T141" s="177"/>
      <c r="AT141" s="172" t="s">
        <v>145</v>
      </c>
      <c r="AU141" s="172" t="s">
        <v>82</v>
      </c>
      <c r="AV141" s="14" t="s">
        <v>82</v>
      </c>
      <c r="AW141" s="14" t="s">
        <v>28</v>
      </c>
      <c r="AX141" s="14" t="s">
        <v>80</v>
      </c>
      <c r="AY141" s="172" t="s">
        <v>135</v>
      </c>
    </row>
    <row r="142" spans="1:65" s="2" customFormat="1" ht="16.5" customHeight="1">
      <c r="A142" s="30"/>
      <c r="B142" s="147"/>
      <c r="C142" s="148" t="s">
        <v>181</v>
      </c>
      <c r="D142" s="148" t="s">
        <v>137</v>
      </c>
      <c r="E142" s="149" t="s">
        <v>462</v>
      </c>
      <c r="F142" s="150" t="s">
        <v>463</v>
      </c>
      <c r="G142" s="151" t="s">
        <v>355</v>
      </c>
      <c r="H142" s="152">
        <v>4761.4799999999996</v>
      </c>
      <c r="I142" s="153"/>
      <c r="J142" s="153">
        <f>ROUND(I142*H142,2)</f>
        <v>0</v>
      </c>
      <c r="K142" s="154"/>
      <c r="L142" s="31"/>
      <c r="M142" s="155" t="s">
        <v>1</v>
      </c>
      <c r="N142" s="156" t="s">
        <v>37</v>
      </c>
      <c r="O142" s="157">
        <v>0.86699999999999999</v>
      </c>
      <c r="P142" s="157">
        <f>O142*H142</f>
        <v>4128.20316</v>
      </c>
      <c r="Q142" s="157">
        <v>0</v>
      </c>
      <c r="R142" s="157">
        <f>Q142*H142</f>
        <v>0</v>
      </c>
      <c r="S142" s="157">
        <v>8.9999999999999993E-3</v>
      </c>
      <c r="T142" s="158">
        <f>S142*H142</f>
        <v>42.853319999999989</v>
      </c>
      <c r="U142" s="30"/>
      <c r="V142" s="30"/>
      <c r="W142" s="30"/>
      <c r="X142" s="30"/>
      <c r="Y142" s="30"/>
      <c r="Z142" s="30"/>
      <c r="AA142" s="30"/>
      <c r="AB142" s="30"/>
      <c r="AC142" s="30"/>
      <c r="AD142" s="30"/>
      <c r="AE142" s="30"/>
      <c r="AR142" s="159" t="s">
        <v>141</v>
      </c>
      <c r="AT142" s="159" t="s">
        <v>137</v>
      </c>
      <c r="AU142" s="159" t="s">
        <v>82</v>
      </c>
      <c r="AY142" s="18" t="s">
        <v>135</v>
      </c>
      <c r="BE142" s="160">
        <f>IF(N142="základní",J142,0)</f>
        <v>0</v>
      </c>
      <c r="BF142" s="160">
        <f>IF(N142="snížená",J142,0)</f>
        <v>0</v>
      </c>
      <c r="BG142" s="160">
        <f>IF(N142="zákl. přenesená",J142,0)</f>
        <v>0</v>
      </c>
      <c r="BH142" s="160">
        <f>IF(N142="sníž. přenesená",J142,0)</f>
        <v>0</v>
      </c>
      <c r="BI142" s="160">
        <f>IF(N142="nulová",J142,0)</f>
        <v>0</v>
      </c>
      <c r="BJ142" s="18" t="s">
        <v>80</v>
      </c>
      <c r="BK142" s="160">
        <f>ROUND(I142*H142,2)</f>
        <v>0</v>
      </c>
      <c r="BL142" s="18" t="s">
        <v>141</v>
      </c>
      <c r="BM142" s="159" t="s">
        <v>464</v>
      </c>
    </row>
    <row r="143" spans="1:65" s="2" customFormat="1" ht="19.5">
      <c r="A143" s="30"/>
      <c r="B143" s="31"/>
      <c r="C143" s="30"/>
      <c r="D143" s="161" t="s">
        <v>143</v>
      </c>
      <c r="E143" s="30"/>
      <c r="F143" s="162" t="s">
        <v>465</v>
      </c>
      <c r="G143" s="30"/>
      <c r="H143" s="30"/>
      <c r="I143" s="30"/>
      <c r="J143" s="30"/>
      <c r="K143" s="30"/>
      <c r="L143" s="31"/>
      <c r="M143" s="163"/>
      <c r="N143" s="164"/>
      <c r="O143" s="56"/>
      <c r="P143" s="56"/>
      <c r="Q143" s="56"/>
      <c r="R143" s="56"/>
      <c r="S143" s="56"/>
      <c r="T143" s="57"/>
      <c r="U143" s="30"/>
      <c r="V143" s="30"/>
      <c r="W143" s="30"/>
      <c r="X143" s="30"/>
      <c r="Y143" s="30"/>
      <c r="Z143" s="30"/>
      <c r="AA143" s="30"/>
      <c r="AB143" s="30"/>
      <c r="AC143" s="30"/>
      <c r="AD143" s="30"/>
      <c r="AE143" s="30"/>
      <c r="AT143" s="18" t="s">
        <v>143</v>
      </c>
      <c r="AU143" s="18" t="s">
        <v>82</v>
      </c>
    </row>
    <row r="144" spans="1:65" s="14" customFormat="1">
      <c r="B144" s="171"/>
      <c r="D144" s="161" t="s">
        <v>145</v>
      </c>
      <c r="E144" s="172" t="s">
        <v>1</v>
      </c>
      <c r="F144" s="173" t="s">
        <v>466</v>
      </c>
      <c r="H144" s="174">
        <v>4217.76</v>
      </c>
      <c r="L144" s="171"/>
      <c r="M144" s="175"/>
      <c r="N144" s="176"/>
      <c r="O144" s="176"/>
      <c r="P144" s="176"/>
      <c r="Q144" s="176"/>
      <c r="R144" s="176"/>
      <c r="S144" s="176"/>
      <c r="T144" s="177"/>
      <c r="AT144" s="172" t="s">
        <v>145</v>
      </c>
      <c r="AU144" s="172" t="s">
        <v>82</v>
      </c>
      <c r="AV144" s="14" t="s">
        <v>82</v>
      </c>
      <c r="AW144" s="14" t="s">
        <v>28</v>
      </c>
      <c r="AX144" s="14" t="s">
        <v>72</v>
      </c>
      <c r="AY144" s="172" t="s">
        <v>135</v>
      </c>
    </row>
    <row r="145" spans="1:65" s="14" customFormat="1">
      <c r="B145" s="171"/>
      <c r="D145" s="161" t="s">
        <v>145</v>
      </c>
      <c r="E145" s="172" t="s">
        <v>1</v>
      </c>
      <c r="F145" s="173" t="s">
        <v>467</v>
      </c>
      <c r="H145" s="174">
        <v>361.92</v>
      </c>
      <c r="L145" s="171"/>
      <c r="M145" s="175"/>
      <c r="N145" s="176"/>
      <c r="O145" s="176"/>
      <c r="P145" s="176"/>
      <c r="Q145" s="176"/>
      <c r="R145" s="176"/>
      <c r="S145" s="176"/>
      <c r="T145" s="177"/>
      <c r="AT145" s="172" t="s">
        <v>145</v>
      </c>
      <c r="AU145" s="172" t="s">
        <v>82</v>
      </c>
      <c r="AV145" s="14" t="s">
        <v>82</v>
      </c>
      <c r="AW145" s="14" t="s">
        <v>28</v>
      </c>
      <c r="AX145" s="14" t="s">
        <v>72</v>
      </c>
      <c r="AY145" s="172" t="s">
        <v>135</v>
      </c>
    </row>
    <row r="146" spans="1:65" s="14" customFormat="1">
      <c r="B146" s="171"/>
      <c r="D146" s="161" t="s">
        <v>145</v>
      </c>
      <c r="E146" s="172" t="s">
        <v>1</v>
      </c>
      <c r="F146" s="173" t="s">
        <v>468</v>
      </c>
      <c r="H146" s="174">
        <v>181.8</v>
      </c>
      <c r="L146" s="171"/>
      <c r="M146" s="175"/>
      <c r="N146" s="176"/>
      <c r="O146" s="176"/>
      <c r="P146" s="176"/>
      <c r="Q146" s="176"/>
      <c r="R146" s="176"/>
      <c r="S146" s="176"/>
      <c r="T146" s="177"/>
      <c r="AT146" s="172" t="s">
        <v>145</v>
      </c>
      <c r="AU146" s="172" t="s">
        <v>82</v>
      </c>
      <c r="AV146" s="14" t="s">
        <v>82</v>
      </c>
      <c r="AW146" s="14" t="s">
        <v>28</v>
      </c>
      <c r="AX146" s="14" t="s">
        <v>72</v>
      </c>
      <c r="AY146" s="172" t="s">
        <v>135</v>
      </c>
    </row>
    <row r="147" spans="1:65" s="15" customFormat="1">
      <c r="B147" s="178"/>
      <c r="D147" s="161" t="s">
        <v>145</v>
      </c>
      <c r="E147" s="179" t="s">
        <v>1</v>
      </c>
      <c r="F147" s="180" t="s">
        <v>157</v>
      </c>
      <c r="H147" s="181">
        <v>4761.4800000000005</v>
      </c>
      <c r="L147" s="178"/>
      <c r="M147" s="182"/>
      <c r="N147" s="183"/>
      <c r="O147" s="183"/>
      <c r="P147" s="183"/>
      <c r="Q147" s="183"/>
      <c r="R147" s="183"/>
      <c r="S147" s="183"/>
      <c r="T147" s="184"/>
      <c r="AT147" s="179" t="s">
        <v>145</v>
      </c>
      <c r="AU147" s="179" t="s">
        <v>82</v>
      </c>
      <c r="AV147" s="15" t="s">
        <v>141</v>
      </c>
      <c r="AW147" s="15" t="s">
        <v>28</v>
      </c>
      <c r="AX147" s="15" t="s">
        <v>80</v>
      </c>
      <c r="AY147" s="179" t="s">
        <v>135</v>
      </c>
    </row>
    <row r="148" spans="1:65" s="2" customFormat="1" ht="16.5" customHeight="1">
      <c r="A148" s="30"/>
      <c r="B148" s="147"/>
      <c r="C148" s="148" t="s">
        <v>224</v>
      </c>
      <c r="D148" s="148" t="s">
        <v>137</v>
      </c>
      <c r="E148" s="149" t="s">
        <v>469</v>
      </c>
      <c r="F148" s="150" t="s">
        <v>470</v>
      </c>
      <c r="G148" s="151" t="s">
        <v>153</v>
      </c>
      <c r="H148" s="152">
        <v>6.72</v>
      </c>
      <c r="I148" s="153"/>
      <c r="J148" s="153">
        <f>ROUND(I148*H148,2)</f>
        <v>0</v>
      </c>
      <c r="K148" s="154"/>
      <c r="L148" s="31"/>
      <c r="M148" s="155" t="s">
        <v>1</v>
      </c>
      <c r="N148" s="156" t="s">
        <v>37</v>
      </c>
      <c r="O148" s="157">
        <v>0.33500000000000002</v>
      </c>
      <c r="P148" s="157">
        <f>O148*H148</f>
        <v>2.2511999999999999</v>
      </c>
      <c r="Q148" s="157">
        <v>0</v>
      </c>
      <c r="R148" s="157">
        <f>Q148*H148</f>
        <v>0</v>
      </c>
      <c r="S148" s="157">
        <v>0</v>
      </c>
      <c r="T148" s="158">
        <f>S148*H148</f>
        <v>0</v>
      </c>
      <c r="U148" s="30"/>
      <c r="V148" s="30"/>
      <c r="W148" s="30"/>
      <c r="X148" s="30"/>
      <c r="Y148" s="30"/>
      <c r="Z148" s="30"/>
      <c r="AA148" s="30"/>
      <c r="AB148" s="30"/>
      <c r="AC148" s="30"/>
      <c r="AD148" s="30"/>
      <c r="AE148" s="30"/>
      <c r="AR148" s="159" t="s">
        <v>141</v>
      </c>
      <c r="AT148" s="159" t="s">
        <v>137</v>
      </c>
      <c r="AU148" s="159" t="s">
        <v>82</v>
      </c>
      <c r="AY148" s="18" t="s">
        <v>135</v>
      </c>
      <c r="BE148" s="160">
        <f>IF(N148="základní",J148,0)</f>
        <v>0</v>
      </c>
      <c r="BF148" s="160">
        <f>IF(N148="snížená",J148,0)</f>
        <v>0</v>
      </c>
      <c r="BG148" s="160">
        <f>IF(N148="zákl. přenesená",J148,0)</f>
        <v>0</v>
      </c>
      <c r="BH148" s="160">
        <f>IF(N148="sníž. přenesená",J148,0)</f>
        <v>0</v>
      </c>
      <c r="BI148" s="160">
        <f>IF(N148="nulová",J148,0)</f>
        <v>0</v>
      </c>
      <c r="BJ148" s="18" t="s">
        <v>80</v>
      </c>
      <c r="BK148" s="160">
        <f>ROUND(I148*H148,2)</f>
        <v>0</v>
      </c>
      <c r="BL148" s="18" t="s">
        <v>141</v>
      </c>
      <c r="BM148" s="159" t="s">
        <v>471</v>
      </c>
    </row>
    <row r="149" spans="1:65" s="2" customFormat="1" ht="19.5">
      <c r="A149" s="30"/>
      <c r="B149" s="31"/>
      <c r="C149" s="30"/>
      <c r="D149" s="161" t="s">
        <v>143</v>
      </c>
      <c r="E149" s="30"/>
      <c r="F149" s="162" t="s">
        <v>472</v>
      </c>
      <c r="G149" s="30"/>
      <c r="H149" s="30"/>
      <c r="I149" s="30"/>
      <c r="J149" s="30"/>
      <c r="K149" s="30"/>
      <c r="L149" s="31"/>
      <c r="M149" s="163"/>
      <c r="N149" s="164"/>
      <c r="O149" s="56"/>
      <c r="P149" s="56"/>
      <c r="Q149" s="56"/>
      <c r="R149" s="56"/>
      <c r="S149" s="56"/>
      <c r="T149" s="57"/>
      <c r="U149" s="30"/>
      <c r="V149" s="30"/>
      <c r="W149" s="30"/>
      <c r="X149" s="30"/>
      <c r="Y149" s="30"/>
      <c r="Z149" s="30"/>
      <c r="AA149" s="30"/>
      <c r="AB149" s="30"/>
      <c r="AC149" s="30"/>
      <c r="AD149" s="30"/>
      <c r="AE149" s="30"/>
      <c r="AT149" s="18" t="s">
        <v>143</v>
      </c>
      <c r="AU149" s="18" t="s">
        <v>82</v>
      </c>
    </row>
    <row r="150" spans="1:65" s="14" customFormat="1">
      <c r="B150" s="171"/>
      <c r="D150" s="161" t="s">
        <v>145</v>
      </c>
      <c r="E150" s="172" t="s">
        <v>1</v>
      </c>
      <c r="F150" s="173" t="s">
        <v>473</v>
      </c>
      <c r="H150" s="174">
        <v>6.72</v>
      </c>
      <c r="L150" s="171"/>
      <c r="M150" s="175"/>
      <c r="N150" s="176"/>
      <c r="O150" s="176"/>
      <c r="P150" s="176"/>
      <c r="Q150" s="176"/>
      <c r="R150" s="176"/>
      <c r="S150" s="176"/>
      <c r="T150" s="177"/>
      <c r="AT150" s="172" t="s">
        <v>145</v>
      </c>
      <c r="AU150" s="172" t="s">
        <v>82</v>
      </c>
      <c r="AV150" s="14" t="s">
        <v>82</v>
      </c>
      <c r="AW150" s="14" t="s">
        <v>28</v>
      </c>
      <c r="AX150" s="14" t="s">
        <v>80</v>
      </c>
      <c r="AY150" s="172" t="s">
        <v>135</v>
      </c>
    </row>
    <row r="151" spans="1:65" s="2" customFormat="1" ht="16.5" customHeight="1">
      <c r="A151" s="30"/>
      <c r="B151" s="147"/>
      <c r="C151" s="148" t="s">
        <v>149</v>
      </c>
      <c r="D151" s="148" t="s">
        <v>137</v>
      </c>
      <c r="E151" s="149" t="s">
        <v>474</v>
      </c>
      <c r="F151" s="150" t="s">
        <v>475</v>
      </c>
      <c r="G151" s="151" t="s">
        <v>153</v>
      </c>
      <c r="H151" s="152">
        <v>6.72</v>
      </c>
      <c r="I151" s="153"/>
      <c r="J151" s="153">
        <f>ROUND(I151*H151,2)</f>
        <v>0</v>
      </c>
      <c r="K151" s="154"/>
      <c r="L151" s="31"/>
      <c r="M151" s="155" t="s">
        <v>1</v>
      </c>
      <c r="N151" s="156" t="s">
        <v>37</v>
      </c>
      <c r="O151" s="157">
        <v>0.08</v>
      </c>
      <c r="P151" s="157">
        <f>O151*H151</f>
        <v>0.53759999999999997</v>
      </c>
      <c r="Q151" s="157">
        <v>0</v>
      </c>
      <c r="R151" s="157">
        <f>Q151*H151</f>
        <v>0</v>
      </c>
      <c r="S151" s="157">
        <v>0</v>
      </c>
      <c r="T151" s="158">
        <f>S151*H151</f>
        <v>0</v>
      </c>
      <c r="U151" s="30"/>
      <c r="V151" s="30"/>
      <c r="W151" s="30"/>
      <c r="X151" s="30"/>
      <c r="Y151" s="30"/>
      <c r="Z151" s="30"/>
      <c r="AA151" s="30"/>
      <c r="AB151" s="30"/>
      <c r="AC151" s="30"/>
      <c r="AD151" s="30"/>
      <c r="AE151" s="30"/>
      <c r="AR151" s="159" t="s">
        <v>141</v>
      </c>
      <c r="AT151" s="159" t="s">
        <v>137</v>
      </c>
      <c r="AU151" s="159" t="s">
        <v>82</v>
      </c>
      <c r="AY151" s="18" t="s">
        <v>135</v>
      </c>
      <c r="BE151" s="160">
        <f>IF(N151="základní",J151,0)</f>
        <v>0</v>
      </c>
      <c r="BF151" s="160">
        <f>IF(N151="snížená",J151,0)</f>
        <v>0</v>
      </c>
      <c r="BG151" s="160">
        <f>IF(N151="zákl. přenesená",J151,0)</f>
        <v>0</v>
      </c>
      <c r="BH151" s="160">
        <f>IF(N151="sníž. přenesená",J151,0)</f>
        <v>0</v>
      </c>
      <c r="BI151" s="160">
        <f>IF(N151="nulová",J151,0)</f>
        <v>0</v>
      </c>
      <c r="BJ151" s="18" t="s">
        <v>80</v>
      </c>
      <c r="BK151" s="160">
        <f>ROUND(I151*H151,2)</f>
        <v>0</v>
      </c>
      <c r="BL151" s="18" t="s">
        <v>141</v>
      </c>
      <c r="BM151" s="159" t="s">
        <v>476</v>
      </c>
    </row>
    <row r="152" spans="1:65" s="2" customFormat="1" ht="16.5" customHeight="1">
      <c r="A152" s="30"/>
      <c r="B152" s="147"/>
      <c r="C152" s="148" t="s">
        <v>234</v>
      </c>
      <c r="D152" s="148" t="s">
        <v>137</v>
      </c>
      <c r="E152" s="149" t="s">
        <v>477</v>
      </c>
      <c r="F152" s="150" t="s">
        <v>478</v>
      </c>
      <c r="G152" s="151" t="s">
        <v>153</v>
      </c>
      <c r="H152" s="152">
        <v>47.62</v>
      </c>
      <c r="I152" s="153"/>
      <c r="J152" s="153">
        <f>ROUND(I152*H152,2)</f>
        <v>0</v>
      </c>
      <c r="K152" s="154"/>
      <c r="L152" s="31"/>
      <c r="M152" s="155" t="s">
        <v>1</v>
      </c>
      <c r="N152" s="156" t="s">
        <v>37</v>
      </c>
      <c r="O152" s="157">
        <v>2.8050000000000002</v>
      </c>
      <c r="P152" s="157">
        <f>O152*H152</f>
        <v>133.57409999999999</v>
      </c>
      <c r="Q152" s="157">
        <v>8.3739999999999995E-2</v>
      </c>
      <c r="R152" s="157">
        <f>Q152*H152</f>
        <v>3.9876987999999995</v>
      </c>
      <c r="S152" s="157">
        <v>0</v>
      </c>
      <c r="T152" s="158">
        <f>S152*H152</f>
        <v>0</v>
      </c>
      <c r="U152" s="30"/>
      <c r="V152" s="30"/>
      <c r="W152" s="30"/>
      <c r="X152" s="30"/>
      <c r="Y152" s="30"/>
      <c r="Z152" s="30"/>
      <c r="AA152" s="30"/>
      <c r="AB152" s="30"/>
      <c r="AC152" s="30"/>
      <c r="AD152" s="30"/>
      <c r="AE152" s="30"/>
      <c r="AR152" s="159" t="s">
        <v>141</v>
      </c>
      <c r="AT152" s="159" t="s">
        <v>137</v>
      </c>
      <c r="AU152" s="159" t="s">
        <v>82</v>
      </c>
      <c r="AY152" s="18" t="s">
        <v>135</v>
      </c>
      <c r="BE152" s="160">
        <f>IF(N152="základní",J152,0)</f>
        <v>0</v>
      </c>
      <c r="BF152" s="160">
        <f>IF(N152="snížená",J152,0)</f>
        <v>0</v>
      </c>
      <c r="BG152" s="160">
        <f>IF(N152="zákl. přenesená",J152,0)</f>
        <v>0</v>
      </c>
      <c r="BH152" s="160">
        <f>IF(N152="sníž. přenesená",J152,0)</f>
        <v>0</v>
      </c>
      <c r="BI152" s="160">
        <f>IF(N152="nulová",J152,0)</f>
        <v>0</v>
      </c>
      <c r="BJ152" s="18" t="s">
        <v>80</v>
      </c>
      <c r="BK152" s="160">
        <f>ROUND(I152*H152,2)</f>
        <v>0</v>
      </c>
      <c r="BL152" s="18" t="s">
        <v>141</v>
      </c>
      <c r="BM152" s="159" t="s">
        <v>479</v>
      </c>
    </row>
    <row r="153" spans="1:65" s="2" customFormat="1" ht="29.25">
      <c r="A153" s="30"/>
      <c r="B153" s="31"/>
      <c r="C153" s="30"/>
      <c r="D153" s="161" t="s">
        <v>143</v>
      </c>
      <c r="E153" s="30"/>
      <c r="F153" s="162" t="s">
        <v>480</v>
      </c>
      <c r="G153" s="30"/>
      <c r="H153" s="30"/>
      <c r="I153" s="30"/>
      <c r="J153" s="30"/>
      <c r="K153" s="30"/>
      <c r="L153" s="31"/>
      <c r="M153" s="163"/>
      <c r="N153" s="164"/>
      <c r="O153" s="56"/>
      <c r="P153" s="56"/>
      <c r="Q153" s="56"/>
      <c r="R153" s="56"/>
      <c r="S153" s="56"/>
      <c r="T153" s="57"/>
      <c r="U153" s="30"/>
      <c r="V153" s="30"/>
      <c r="W153" s="30"/>
      <c r="X153" s="30"/>
      <c r="Y153" s="30"/>
      <c r="Z153" s="30"/>
      <c r="AA153" s="30"/>
      <c r="AB153" s="30"/>
      <c r="AC153" s="30"/>
      <c r="AD153" s="30"/>
      <c r="AE153" s="30"/>
      <c r="AT153" s="18" t="s">
        <v>143</v>
      </c>
      <c r="AU153" s="18" t="s">
        <v>82</v>
      </c>
    </row>
    <row r="154" spans="1:65" s="2" customFormat="1" ht="16.5" customHeight="1">
      <c r="A154" s="30"/>
      <c r="B154" s="147"/>
      <c r="C154" s="148" t="s">
        <v>238</v>
      </c>
      <c r="D154" s="148" t="s">
        <v>137</v>
      </c>
      <c r="E154" s="149" t="s">
        <v>481</v>
      </c>
      <c r="F154" s="150" t="s">
        <v>482</v>
      </c>
      <c r="G154" s="151" t="s">
        <v>153</v>
      </c>
      <c r="H154" s="152">
        <v>47.62</v>
      </c>
      <c r="I154" s="153"/>
      <c r="J154" s="153">
        <f>ROUND(I154*H154,2)</f>
        <v>0</v>
      </c>
      <c r="K154" s="154"/>
      <c r="L154" s="31"/>
      <c r="M154" s="155" t="s">
        <v>1</v>
      </c>
      <c r="N154" s="156" t="s">
        <v>37</v>
      </c>
      <c r="O154" s="157">
        <v>0.63400000000000001</v>
      </c>
      <c r="P154" s="157">
        <f>O154*H154</f>
        <v>30.191079999999999</v>
      </c>
      <c r="Q154" s="157">
        <v>8.9099999999999995E-3</v>
      </c>
      <c r="R154" s="157">
        <f>Q154*H154</f>
        <v>0.42429419999999995</v>
      </c>
      <c r="S154" s="157">
        <v>0</v>
      </c>
      <c r="T154" s="158">
        <f>S154*H154</f>
        <v>0</v>
      </c>
      <c r="U154" s="30"/>
      <c r="V154" s="30"/>
      <c r="W154" s="30"/>
      <c r="X154" s="30"/>
      <c r="Y154" s="30"/>
      <c r="Z154" s="30"/>
      <c r="AA154" s="30"/>
      <c r="AB154" s="30"/>
      <c r="AC154" s="30"/>
      <c r="AD154" s="30"/>
      <c r="AE154" s="30"/>
      <c r="AR154" s="159" t="s">
        <v>141</v>
      </c>
      <c r="AT154" s="159" t="s">
        <v>137</v>
      </c>
      <c r="AU154" s="159" t="s">
        <v>82</v>
      </c>
      <c r="AY154" s="18" t="s">
        <v>135</v>
      </c>
      <c r="BE154" s="160">
        <f>IF(N154="základní",J154,0)</f>
        <v>0</v>
      </c>
      <c r="BF154" s="160">
        <f>IF(N154="snížená",J154,0)</f>
        <v>0</v>
      </c>
      <c r="BG154" s="160">
        <f>IF(N154="zákl. přenesená",J154,0)</f>
        <v>0</v>
      </c>
      <c r="BH154" s="160">
        <f>IF(N154="sníž. přenesená",J154,0)</f>
        <v>0</v>
      </c>
      <c r="BI154" s="160">
        <f>IF(N154="nulová",J154,0)</f>
        <v>0</v>
      </c>
      <c r="BJ154" s="18" t="s">
        <v>80</v>
      </c>
      <c r="BK154" s="160">
        <f>ROUND(I154*H154,2)</f>
        <v>0</v>
      </c>
      <c r="BL154" s="18" t="s">
        <v>141</v>
      </c>
      <c r="BM154" s="159" t="s">
        <v>483</v>
      </c>
    </row>
    <row r="155" spans="1:65" s="2" customFormat="1" ht="19.5">
      <c r="A155" s="30"/>
      <c r="B155" s="31"/>
      <c r="C155" s="30"/>
      <c r="D155" s="161" t="s">
        <v>143</v>
      </c>
      <c r="E155" s="30"/>
      <c r="F155" s="162" t="s">
        <v>484</v>
      </c>
      <c r="G155" s="30"/>
      <c r="H155" s="30"/>
      <c r="I155" s="30"/>
      <c r="J155" s="30"/>
      <c r="K155" s="30"/>
      <c r="L155" s="31"/>
      <c r="M155" s="163"/>
      <c r="N155" s="164"/>
      <c r="O155" s="56"/>
      <c r="P155" s="56"/>
      <c r="Q155" s="56"/>
      <c r="R155" s="56"/>
      <c r="S155" s="56"/>
      <c r="T155" s="57"/>
      <c r="U155" s="30"/>
      <c r="V155" s="30"/>
      <c r="W155" s="30"/>
      <c r="X155" s="30"/>
      <c r="Y155" s="30"/>
      <c r="Z155" s="30"/>
      <c r="AA155" s="30"/>
      <c r="AB155" s="30"/>
      <c r="AC155" s="30"/>
      <c r="AD155" s="30"/>
      <c r="AE155" s="30"/>
      <c r="AT155" s="18" t="s">
        <v>143</v>
      </c>
      <c r="AU155" s="18" t="s">
        <v>82</v>
      </c>
    </row>
    <row r="156" spans="1:65" s="14" customFormat="1">
      <c r="B156" s="171"/>
      <c r="D156" s="161" t="s">
        <v>145</v>
      </c>
      <c r="E156" s="172" t="s">
        <v>1</v>
      </c>
      <c r="F156" s="173" t="s">
        <v>485</v>
      </c>
      <c r="H156" s="174">
        <v>47.62</v>
      </c>
      <c r="L156" s="171"/>
      <c r="M156" s="175"/>
      <c r="N156" s="176"/>
      <c r="O156" s="176"/>
      <c r="P156" s="176"/>
      <c r="Q156" s="176"/>
      <c r="R156" s="176"/>
      <c r="S156" s="176"/>
      <c r="T156" s="177"/>
      <c r="AT156" s="172" t="s">
        <v>145</v>
      </c>
      <c r="AU156" s="172" t="s">
        <v>82</v>
      </c>
      <c r="AV156" s="14" t="s">
        <v>82</v>
      </c>
      <c r="AW156" s="14" t="s">
        <v>28</v>
      </c>
      <c r="AX156" s="14" t="s">
        <v>80</v>
      </c>
      <c r="AY156" s="172" t="s">
        <v>135</v>
      </c>
    </row>
    <row r="157" spans="1:65" s="2" customFormat="1" ht="16.5" customHeight="1">
      <c r="A157" s="30"/>
      <c r="B157" s="147"/>
      <c r="C157" s="148" t="s">
        <v>243</v>
      </c>
      <c r="D157" s="148" t="s">
        <v>137</v>
      </c>
      <c r="E157" s="149" t="s">
        <v>486</v>
      </c>
      <c r="F157" s="150" t="s">
        <v>487</v>
      </c>
      <c r="G157" s="151" t="s">
        <v>140</v>
      </c>
      <c r="H157" s="152">
        <v>1.08</v>
      </c>
      <c r="I157" s="153"/>
      <c r="J157" s="153">
        <f>ROUND(I157*H157,2)</f>
        <v>0</v>
      </c>
      <c r="K157" s="154"/>
      <c r="L157" s="31"/>
      <c r="M157" s="155" t="s">
        <v>1</v>
      </c>
      <c r="N157" s="156" t="s">
        <v>37</v>
      </c>
      <c r="O157" s="157">
        <v>48.628</v>
      </c>
      <c r="P157" s="157">
        <f>O157*H157</f>
        <v>52.518240000000006</v>
      </c>
      <c r="Q157" s="157">
        <v>1.6372100000000001</v>
      </c>
      <c r="R157" s="157">
        <f>Q157*H157</f>
        <v>1.7681868000000003</v>
      </c>
      <c r="S157" s="157">
        <v>0</v>
      </c>
      <c r="T157" s="158">
        <f>S157*H157</f>
        <v>0</v>
      </c>
      <c r="U157" s="30"/>
      <c r="V157" s="30"/>
      <c r="W157" s="30"/>
      <c r="X157" s="30"/>
      <c r="Y157" s="30"/>
      <c r="Z157" s="30"/>
      <c r="AA157" s="30"/>
      <c r="AB157" s="30"/>
      <c r="AC157" s="30"/>
      <c r="AD157" s="30"/>
      <c r="AE157" s="30"/>
      <c r="AR157" s="159" t="s">
        <v>141</v>
      </c>
      <c r="AT157" s="159" t="s">
        <v>137</v>
      </c>
      <c r="AU157" s="159" t="s">
        <v>82</v>
      </c>
      <c r="AY157" s="18" t="s">
        <v>135</v>
      </c>
      <c r="BE157" s="160">
        <f>IF(N157="základní",J157,0)</f>
        <v>0</v>
      </c>
      <c r="BF157" s="160">
        <f>IF(N157="snížená",J157,0)</f>
        <v>0</v>
      </c>
      <c r="BG157" s="160">
        <f>IF(N157="zákl. přenesená",J157,0)</f>
        <v>0</v>
      </c>
      <c r="BH157" s="160">
        <f>IF(N157="sníž. přenesená",J157,0)</f>
        <v>0</v>
      </c>
      <c r="BI157" s="160">
        <f>IF(N157="nulová",J157,0)</f>
        <v>0</v>
      </c>
      <c r="BJ157" s="18" t="s">
        <v>80</v>
      </c>
      <c r="BK157" s="160">
        <f>ROUND(I157*H157,2)</f>
        <v>0</v>
      </c>
      <c r="BL157" s="18" t="s">
        <v>141</v>
      </c>
      <c r="BM157" s="159" t="s">
        <v>488</v>
      </c>
    </row>
    <row r="158" spans="1:65" s="2" customFormat="1" ht="19.5">
      <c r="A158" s="30"/>
      <c r="B158" s="31"/>
      <c r="C158" s="30"/>
      <c r="D158" s="161" t="s">
        <v>143</v>
      </c>
      <c r="E158" s="30"/>
      <c r="F158" s="162" t="s">
        <v>472</v>
      </c>
      <c r="G158" s="30"/>
      <c r="H158" s="30"/>
      <c r="I158" s="30"/>
      <c r="J158" s="30"/>
      <c r="K158" s="30"/>
      <c r="L158" s="31"/>
      <c r="M158" s="163"/>
      <c r="N158" s="164"/>
      <c r="O158" s="56"/>
      <c r="P158" s="56"/>
      <c r="Q158" s="56"/>
      <c r="R158" s="56"/>
      <c r="S158" s="56"/>
      <c r="T158" s="57"/>
      <c r="U158" s="30"/>
      <c r="V158" s="30"/>
      <c r="W158" s="30"/>
      <c r="X158" s="30"/>
      <c r="Y158" s="30"/>
      <c r="Z158" s="30"/>
      <c r="AA158" s="30"/>
      <c r="AB158" s="30"/>
      <c r="AC158" s="30"/>
      <c r="AD158" s="30"/>
      <c r="AE158" s="30"/>
      <c r="AT158" s="18" t="s">
        <v>143</v>
      </c>
      <c r="AU158" s="18" t="s">
        <v>82</v>
      </c>
    </row>
    <row r="159" spans="1:65" s="2" customFormat="1" ht="16.5" customHeight="1">
      <c r="A159" s="30"/>
      <c r="B159" s="147"/>
      <c r="C159" s="148" t="s">
        <v>249</v>
      </c>
      <c r="D159" s="148" t="s">
        <v>137</v>
      </c>
      <c r="E159" s="149" t="s">
        <v>489</v>
      </c>
      <c r="F159" s="150" t="s">
        <v>490</v>
      </c>
      <c r="G159" s="151" t="s">
        <v>162</v>
      </c>
      <c r="H159" s="152">
        <v>246</v>
      </c>
      <c r="I159" s="153"/>
      <c r="J159" s="153">
        <f>ROUND(I159*H159,2)</f>
        <v>0</v>
      </c>
      <c r="K159" s="154"/>
      <c r="L159" s="31"/>
      <c r="M159" s="155" t="s">
        <v>1</v>
      </c>
      <c r="N159" s="156" t="s">
        <v>37</v>
      </c>
      <c r="O159" s="157">
        <v>0</v>
      </c>
      <c r="P159" s="157">
        <f>O159*H159</f>
        <v>0</v>
      </c>
      <c r="Q159" s="157">
        <v>0</v>
      </c>
      <c r="R159" s="157">
        <f>Q159*H159</f>
        <v>0</v>
      </c>
      <c r="S159" s="157">
        <v>0</v>
      </c>
      <c r="T159" s="158">
        <f>S159*H159</f>
        <v>0</v>
      </c>
      <c r="U159" s="30"/>
      <c r="V159" s="30"/>
      <c r="W159" s="30"/>
      <c r="X159" s="30"/>
      <c r="Y159" s="30"/>
      <c r="Z159" s="30"/>
      <c r="AA159" s="30"/>
      <c r="AB159" s="30"/>
      <c r="AC159" s="30"/>
      <c r="AD159" s="30"/>
      <c r="AE159" s="30"/>
      <c r="AR159" s="159" t="s">
        <v>491</v>
      </c>
      <c r="AT159" s="159" t="s">
        <v>137</v>
      </c>
      <c r="AU159" s="159" t="s">
        <v>82</v>
      </c>
      <c r="AY159" s="18" t="s">
        <v>135</v>
      </c>
      <c r="BE159" s="160">
        <f>IF(N159="základní",J159,0)</f>
        <v>0</v>
      </c>
      <c r="BF159" s="160">
        <f>IF(N159="snížená",J159,0)</f>
        <v>0</v>
      </c>
      <c r="BG159" s="160">
        <f>IF(N159="zákl. přenesená",J159,0)</f>
        <v>0</v>
      </c>
      <c r="BH159" s="160">
        <f>IF(N159="sníž. přenesená",J159,0)</f>
        <v>0</v>
      </c>
      <c r="BI159" s="160">
        <f>IF(N159="nulová",J159,0)</f>
        <v>0</v>
      </c>
      <c r="BJ159" s="18" t="s">
        <v>80</v>
      </c>
      <c r="BK159" s="160">
        <f>ROUND(I159*H159,2)</f>
        <v>0</v>
      </c>
      <c r="BL159" s="18" t="s">
        <v>491</v>
      </c>
      <c r="BM159" s="159" t="s">
        <v>492</v>
      </c>
    </row>
    <row r="160" spans="1:65" s="2" customFormat="1" ht="39">
      <c r="A160" s="30"/>
      <c r="B160" s="31"/>
      <c r="C160" s="30"/>
      <c r="D160" s="161" t="s">
        <v>143</v>
      </c>
      <c r="E160" s="30"/>
      <c r="F160" s="162" t="s">
        <v>493</v>
      </c>
      <c r="G160" s="30"/>
      <c r="H160" s="30"/>
      <c r="I160" s="30"/>
      <c r="J160" s="30"/>
      <c r="K160" s="30"/>
      <c r="L160" s="31"/>
      <c r="M160" s="163"/>
      <c r="N160" s="164"/>
      <c r="O160" s="56"/>
      <c r="P160" s="56"/>
      <c r="Q160" s="56"/>
      <c r="R160" s="56"/>
      <c r="S160" s="56"/>
      <c r="T160" s="57"/>
      <c r="U160" s="30"/>
      <c r="V160" s="30"/>
      <c r="W160" s="30"/>
      <c r="X160" s="30"/>
      <c r="Y160" s="30"/>
      <c r="Z160" s="30"/>
      <c r="AA160" s="30"/>
      <c r="AB160" s="30"/>
      <c r="AC160" s="30"/>
      <c r="AD160" s="30"/>
      <c r="AE160" s="30"/>
      <c r="AT160" s="18" t="s">
        <v>143</v>
      </c>
      <c r="AU160" s="18" t="s">
        <v>82</v>
      </c>
    </row>
    <row r="161" spans="1:65" s="2" customFormat="1" ht="16.5" customHeight="1">
      <c r="A161" s="30"/>
      <c r="B161" s="147"/>
      <c r="C161" s="148" t="s">
        <v>254</v>
      </c>
      <c r="D161" s="148" t="s">
        <v>137</v>
      </c>
      <c r="E161" s="149" t="s">
        <v>494</v>
      </c>
      <c r="F161" s="150" t="s">
        <v>495</v>
      </c>
      <c r="G161" s="151" t="s">
        <v>162</v>
      </c>
      <c r="H161" s="152">
        <v>246</v>
      </c>
      <c r="I161" s="153"/>
      <c r="J161" s="153">
        <f>ROUND(I161*H161,2)</f>
        <v>0</v>
      </c>
      <c r="K161" s="154"/>
      <c r="L161" s="31"/>
      <c r="M161" s="155" t="s">
        <v>1</v>
      </c>
      <c r="N161" s="156" t="s">
        <v>37</v>
      </c>
      <c r="O161" s="157">
        <v>0</v>
      </c>
      <c r="P161" s="157">
        <f>O161*H161</f>
        <v>0</v>
      </c>
      <c r="Q161" s="157">
        <v>0</v>
      </c>
      <c r="R161" s="157">
        <f>Q161*H161</f>
        <v>0</v>
      </c>
      <c r="S161" s="157">
        <v>0</v>
      </c>
      <c r="T161" s="158">
        <f>S161*H161</f>
        <v>0</v>
      </c>
      <c r="U161" s="30"/>
      <c r="V161" s="30"/>
      <c r="W161" s="30"/>
      <c r="X161" s="30"/>
      <c r="Y161" s="30"/>
      <c r="Z161" s="30"/>
      <c r="AA161" s="30"/>
      <c r="AB161" s="30"/>
      <c r="AC161" s="30"/>
      <c r="AD161" s="30"/>
      <c r="AE161" s="30"/>
      <c r="AR161" s="159" t="s">
        <v>491</v>
      </c>
      <c r="AT161" s="159" t="s">
        <v>137</v>
      </c>
      <c r="AU161" s="159" t="s">
        <v>82</v>
      </c>
      <c r="AY161" s="18" t="s">
        <v>135</v>
      </c>
      <c r="BE161" s="160">
        <f>IF(N161="základní",J161,0)</f>
        <v>0</v>
      </c>
      <c r="BF161" s="160">
        <f>IF(N161="snížená",J161,0)</f>
        <v>0</v>
      </c>
      <c r="BG161" s="160">
        <f>IF(N161="zákl. přenesená",J161,0)</f>
        <v>0</v>
      </c>
      <c r="BH161" s="160">
        <f>IF(N161="sníž. přenesená",J161,0)</f>
        <v>0</v>
      </c>
      <c r="BI161" s="160">
        <f>IF(N161="nulová",J161,0)</f>
        <v>0</v>
      </c>
      <c r="BJ161" s="18" t="s">
        <v>80</v>
      </c>
      <c r="BK161" s="160">
        <f>ROUND(I161*H161,2)</f>
        <v>0</v>
      </c>
      <c r="BL161" s="18" t="s">
        <v>491</v>
      </c>
      <c r="BM161" s="159" t="s">
        <v>496</v>
      </c>
    </row>
    <row r="162" spans="1:65" s="2" customFormat="1" ht="39">
      <c r="A162" s="30"/>
      <c r="B162" s="31"/>
      <c r="C162" s="30"/>
      <c r="D162" s="161" t="s">
        <v>143</v>
      </c>
      <c r="E162" s="30"/>
      <c r="F162" s="162" t="s">
        <v>493</v>
      </c>
      <c r="G162" s="30"/>
      <c r="H162" s="30"/>
      <c r="I162" s="30"/>
      <c r="J162" s="30"/>
      <c r="K162" s="30"/>
      <c r="L162" s="31"/>
      <c r="M162" s="163"/>
      <c r="N162" s="164"/>
      <c r="O162" s="56"/>
      <c r="P162" s="56"/>
      <c r="Q162" s="56"/>
      <c r="R162" s="56"/>
      <c r="S162" s="56"/>
      <c r="T162" s="57"/>
      <c r="U162" s="30"/>
      <c r="V162" s="30"/>
      <c r="W162" s="30"/>
      <c r="X162" s="30"/>
      <c r="Y162" s="30"/>
      <c r="Z162" s="30"/>
      <c r="AA162" s="30"/>
      <c r="AB162" s="30"/>
      <c r="AC162" s="30"/>
      <c r="AD162" s="30"/>
      <c r="AE162" s="30"/>
      <c r="AT162" s="18" t="s">
        <v>143</v>
      </c>
      <c r="AU162" s="18" t="s">
        <v>82</v>
      </c>
    </row>
    <row r="163" spans="1:65" s="2" customFormat="1" ht="16.5" customHeight="1">
      <c r="A163" s="30"/>
      <c r="B163" s="147"/>
      <c r="C163" s="148" t="s">
        <v>8</v>
      </c>
      <c r="D163" s="148" t="s">
        <v>137</v>
      </c>
      <c r="E163" s="149" t="s">
        <v>497</v>
      </c>
      <c r="F163" s="150" t="s">
        <v>498</v>
      </c>
      <c r="G163" s="151" t="s">
        <v>162</v>
      </c>
      <c r="H163" s="152">
        <v>246</v>
      </c>
      <c r="I163" s="153"/>
      <c r="J163" s="153">
        <f>ROUND(I163*H163,2)</f>
        <v>0</v>
      </c>
      <c r="K163" s="154"/>
      <c r="L163" s="31"/>
      <c r="M163" s="155" t="s">
        <v>1</v>
      </c>
      <c r="N163" s="156" t="s">
        <v>37</v>
      </c>
      <c r="O163" s="157">
        <v>0</v>
      </c>
      <c r="P163" s="157">
        <f>O163*H163</f>
        <v>0</v>
      </c>
      <c r="Q163" s="157">
        <v>0</v>
      </c>
      <c r="R163" s="157">
        <f>Q163*H163</f>
        <v>0</v>
      </c>
      <c r="S163" s="157">
        <v>0</v>
      </c>
      <c r="T163" s="158">
        <f>S163*H163</f>
        <v>0</v>
      </c>
      <c r="U163" s="30"/>
      <c r="V163" s="30"/>
      <c r="W163" s="30"/>
      <c r="X163" s="30"/>
      <c r="Y163" s="30"/>
      <c r="Z163" s="30"/>
      <c r="AA163" s="30"/>
      <c r="AB163" s="30"/>
      <c r="AC163" s="30"/>
      <c r="AD163" s="30"/>
      <c r="AE163" s="30"/>
      <c r="AR163" s="159" t="s">
        <v>491</v>
      </c>
      <c r="AT163" s="159" t="s">
        <v>137</v>
      </c>
      <c r="AU163" s="159" t="s">
        <v>82</v>
      </c>
      <c r="AY163" s="18" t="s">
        <v>135</v>
      </c>
      <c r="BE163" s="160">
        <f>IF(N163="základní",J163,0)</f>
        <v>0</v>
      </c>
      <c r="BF163" s="160">
        <f>IF(N163="snížená",J163,0)</f>
        <v>0</v>
      </c>
      <c r="BG163" s="160">
        <f>IF(N163="zákl. přenesená",J163,0)</f>
        <v>0</v>
      </c>
      <c r="BH163" s="160">
        <f>IF(N163="sníž. přenesená",J163,0)</f>
        <v>0</v>
      </c>
      <c r="BI163" s="160">
        <f>IF(N163="nulová",J163,0)</f>
        <v>0</v>
      </c>
      <c r="BJ163" s="18" t="s">
        <v>80</v>
      </c>
      <c r="BK163" s="160">
        <f>ROUND(I163*H163,2)</f>
        <v>0</v>
      </c>
      <c r="BL163" s="18" t="s">
        <v>491</v>
      </c>
      <c r="BM163" s="159" t="s">
        <v>499</v>
      </c>
    </row>
    <row r="164" spans="1:65" s="2" customFormat="1" ht="39">
      <c r="A164" s="30"/>
      <c r="B164" s="31"/>
      <c r="C164" s="30"/>
      <c r="D164" s="161" t="s">
        <v>143</v>
      </c>
      <c r="E164" s="30"/>
      <c r="F164" s="162" t="s">
        <v>493</v>
      </c>
      <c r="G164" s="30"/>
      <c r="H164" s="30"/>
      <c r="I164" s="30"/>
      <c r="J164" s="30"/>
      <c r="K164" s="30"/>
      <c r="L164" s="31"/>
      <c r="M164" s="163"/>
      <c r="N164" s="164"/>
      <c r="O164" s="56"/>
      <c r="P164" s="56"/>
      <c r="Q164" s="56"/>
      <c r="R164" s="56"/>
      <c r="S164" s="56"/>
      <c r="T164" s="57"/>
      <c r="U164" s="30"/>
      <c r="V164" s="30"/>
      <c r="W164" s="30"/>
      <c r="X164" s="30"/>
      <c r="Y164" s="30"/>
      <c r="Z164" s="30"/>
      <c r="AA164" s="30"/>
      <c r="AB164" s="30"/>
      <c r="AC164" s="30"/>
      <c r="AD164" s="30"/>
      <c r="AE164" s="30"/>
      <c r="AT164" s="18" t="s">
        <v>143</v>
      </c>
      <c r="AU164" s="18" t="s">
        <v>82</v>
      </c>
    </row>
    <row r="165" spans="1:65" s="2" customFormat="1" ht="21.75" customHeight="1">
      <c r="A165" s="30"/>
      <c r="B165" s="147"/>
      <c r="C165" s="148" t="s">
        <v>265</v>
      </c>
      <c r="D165" s="148" t="s">
        <v>137</v>
      </c>
      <c r="E165" s="149" t="s">
        <v>500</v>
      </c>
      <c r="F165" s="150" t="s">
        <v>501</v>
      </c>
      <c r="G165" s="151" t="s">
        <v>162</v>
      </c>
      <c r="H165" s="152">
        <v>246</v>
      </c>
      <c r="I165" s="153"/>
      <c r="J165" s="153">
        <f>ROUND(I165*H165,2)</f>
        <v>0</v>
      </c>
      <c r="K165" s="154"/>
      <c r="L165" s="31"/>
      <c r="M165" s="155" t="s">
        <v>1</v>
      </c>
      <c r="N165" s="156" t="s">
        <v>37</v>
      </c>
      <c r="O165" s="157">
        <v>0</v>
      </c>
      <c r="P165" s="157">
        <f>O165*H165</f>
        <v>0</v>
      </c>
      <c r="Q165" s="157">
        <v>0</v>
      </c>
      <c r="R165" s="157">
        <f>Q165*H165</f>
        <v>0</v>
      </c>
      <c r="S165" s="157">
        <v>0</v>
      </c>
      <c r="T165" s="158">
        <f>S165*H165</f>
        <v>0</v>
      </c>
      <c r="U165" s="30"/>
      <c r="V165" s="30"/>
      <c r="W165" s="30"/>
      <c r="X165" s="30"/>
      <c r="Y165" s="30"/>
      <c r="Z165" s="30"/>
      <c r="AA165" s="30"/>
      <c r="AB165" s="30"/>
      <c r="AC165" s="30"/>
      <c r="AD165" s="30"/>
      <c r="AE165" s="30"/>
      <c r="AR165" s="159" t="s">
        <v>491</v>
      </c>
      <c r="AT165" s="159" t="s">
        <v>137</v>
      </c>
      <c r="AU165" s="159" t="s">
        <v>82</v>
      </c>
      <c r="AY165" s="18" t="s">
        <v>135</v>
      </c>
      <c r="BE165" s="160">
        <f>IF(N165="základní",J165,0)</f>
        <v>0</v>
      </c>
      <c r="BF165" s="160">
        <f>IF(N165="snížená",J165,0)</f>
        <v>0</v>
      </c>
      <c r="BG165" s="160">
        <f>IF(N165="zákl. přenesená",J165,0)</f>
        <v>0</v>
      </c>
      <c r="BH165" s="160">
        <f>IF(N165="sníž. přenesená",J165,0)</f>
        <v>0</v>
      </c>
      <c r="BI165" s="160">
        <f>IF(N165="nulová",J165,0)</f>
        <v>0</v>
      </c>
      <c r="BJ165" s="18" t="s">
        <v>80</v>
      </c>
      <c r="BK165" s="160">
        <f>ROUND(I165*H165,2)</f>
        <v>0</v>
      </c>
      <c r="BL165" s="18" t="s">
        <v>491</v>
      </c>
      <c r="BM165" s="159" t="s">
        <v>502</v>
      </c>
    </row>
    <row r="166" spans="1:65" s="2" customFormat="1" ht="39">
      <c r="A166" s="30"/>
      <c r="B166" s="31"/>
      <c r="C166" s="30"/>
      <c r="D166" s="161" t="s">
        <v>143</v>
      </c>
      <c r="E166" s="30"/>
      <c r="F166" s="162" t="s">
        <v>493</v>
      </c>
      <c r="G166" s="30"/>
      <c r="H166" s="30"/>
      <c r="I166" s="30"/>
      <c r="J166" s="30"/>
      <c r="K166" s="30"/>
      <c r="L166" s="31"/>
      <c r="M166" s="163"/>
      <c r="N166" s="164"/>
      <c r="O166" s="56"/>
      <c r="P166" s="56"/>
      <c r="Q166" s="56"/>
      <c r="R166" s="56"/>
      <c r="S166" s="56"/>
      <c r="T166" s="57"/>
      <c r="U166" s="30"/>
      <c r="V166" s="30"/>
      <c r="W166" s="30"/>
      <c r="X166" s="30"/>
      <c r="Y166" s="30"/>
      <c r="Z166" s="30"/>
      <c r="AA166" s="30"/>
      <c r="AB166" s="30"/>
      <c r="AC166" s="30"/>
      <c r="AD166" s="30"/>
      <c r="AE166" s="30"/>
      <c r="AT166" s="18" t="s">
        <v>143</v>
      </c>
      <c r="AU166" s="18" t="s">
        <v>82</v>
      </c>
    </row>
    <row r="167" spans="1:65" s="2" customFormat="1" ht="16.5" customHeight="1">
      <c r="A167" s="30"/>
      <c r="B167" s="147"/>
      <c r="C167" s="148" t="s">
        <v>269</v>
      </c>
      <c r="D167" s="148" t="s">
        <v>137</v>
      </c>
      <c r="E167" s="149" t="s">
        <v>503</v>
      </c>
      <c r="F167" s="150" t="s">
        <v>504</v>
      </c>
      <c r="G167" s="151" t="s">
        <v>162</v>
      </c>
      <c r="H167" s="152">
        <v>16.8</v>
      </c>
      <c r="I167" s="153"/>
      <c r="J167" s="153">
        <f>ROUND(I167*H167,2)</f>
        <v>0</v>
      </c>
      <c r="K167" s="154"/>
      <c r="L167" s="31"/>
      <c r="M167" s="155" t="s">
        <v>1</v>
      </c>
      <c r="N167" s="156" t="s">
        <v>37</v>
      </c>
      <c r="O167" s="157">
        <v>0</v>
      </c>
      <c r="P167" s="157">
        <f>O167*H167</f>
        <v>0</v>
      </c>
      <c r="Q167" s="157">
        <v>0</v>
      </c>
      <c r="R167" s="157">
        <f>Q167*H167</f>
        <v>0</v>
      </c>
      <c r="S167" s="157">
        <v>0</v>
      </c>
      <c r="T167" s="158">
        <f>S167*H167</f>
        <v>0</v>
      </c>
      <c r="U167" s="30"/>
      <c r="V167" s="30"/>
      <c r="W167" s="30"/>
      <c r="X167" s="30"/>
      <c r="Y167" s="30"/>
      <c r="Z167" s="30"/>
      <c r="AA167" s="30"/>
      <c r="AB167" s="30"/>
      <c r="AC167" s="30"/>
      <c r="AD167" s="30"/>
      <c r="AE167" s="30"/>
      <c r="AR167" s="159" t="s">
        <v>491</v>
      </c>
      <c r="AT167" s="159" t="s">
        <v>137</v>
      </c>
      <c r="AU167" s="159" t="s">
        <v>82</v>
      </c>
      <c r="AY167" s="18" t="s">
        <v>135</v>
      </c>
      <c r="BE167" s="160">
        <f>IF(N167="základní",J167,0)</f>
        <v>0</v>
      </c>
      <c r="BF167" s="160">
        <f>IF(N167="snížená",J167,0)</f>
        <v>0</v>
      </c>
      <c r="BG167" s="160">
        <f>IF(N167="zákl. přenesená",J167,0)</f>
        <v>0</v>
      </c>
      <c r="BH167" s="160">
        <f>IF(N167="sníž. přenesená",J167,0)</f>
        <v>0</v>
      </c>
      <c r="BI167" s="160">
        <f>IF(N167="nulová",J167,0)</f>
        <v>0</v>
      </c>
      <c r="BJ167" s="18" t="s">
        <v>80</v>
      </c>
      <c r="BK167" s="160">
        <f>ROUND(I167*H167,2)</f>
        <v>0</v>
      </c>
      <c r="BL167" s="18" t="s">
        <v>491</v>
      </c>
      <c r="BM167" s="159" t="s">
        <v>505</v>
      </c>
    </row>
    <row r="168" spans="1:65" s="2" customFormat="1" ht="19.5">
      <c r="A168" s="30"/>
      <c r="B168" s="31"/>
      <c r="C168" s="30"/>
      <c r="D168" s="161" t="s">
        <v>143</v>
      </c>
      <c r="E168" s="30"/>
      <c r="F168" s="162" t="s">
        <v>472</v>
      </c>
      <c r="G168" s="30"/>
      <c r="H168" s="30"/>
      <c r="I168" s="30"/>
      <c r="J168" s="30"/>
      <c r="K168" s="30"/>
      <c r="L168" s="31"/>
      <c r="M168" s="163"/>
      <c r="N168" s="164"/>
      <c r="O168" s="56"/>
      <c r="P168" s="56"/>
      <c r="Q168" s="56"/>
      <c r="R168" s="56"/>
      <c r="S168" s="56"/>
      <c r="T168" s="57"/>
      <c r="U168" s="30"/>
      <c r="V168" s="30"/>
      <c r="W168" s="30"/>
      <c r="X168" s="30"/>
      <c r="Y168" s="30"/>
      <c r="Z168" s="30"/>
      <c r="AA168" s="30"/>
      <c r="AB168" s="30"/>
      <c r="AC168" s="30"/>
      <c r="AD168" s="30"/>
      <c r="AE168" s="30"/>
      <c r="AT168" s="18" t="s">
        <v>143</v>
      </c>
      <c r="AU168" s="18" t="s">
        <v>82</v>
      </c>
    </row>
    <row r="169" spans="1:65" s="14" customFormat="1">
      <c r="B169" s="171"/>
      <c r="D169" s="161" t="s">
        <v>145</v>
      </c>
      <c r="E169" s="172" t="s">
        <v>1</v>
      </c>
      <c r="F169" s="173" t="s">
        <v>506</v>
      </c>
      <c r="H169" s="174">
        <v>16.8</v>
      </c>
      <c r="L169" s="171"/>
      <c r="M169" s="175"/>
      <c r="N169" s="176"/>
      <c r="O169" s="176"/>
      <c r="P169" s="176"/>
      <c r="Q169" s="176"/>
      <c r="R169" s="176"/>
      <c r="S169" s="176"/>
      <c r="T169" s="177"/>
      <c r="AT169" s="172" t="s">
        <v>145</v>
      </c>
      <c r="AU169" s="172" t="s">
        <v>82</v>
      </c>
      <c r="AV169" s="14" t="s">
        <v>82</v>
      </c>
      <c r="AW169" s="14" t="s">
        <v>28</v>
      </c>
      <c r="AX169" s="14" t="s">
        <v>80</v>
      </c>
      <c r="AY169" s="172" t="s">
        <v>135</v>
      </c>
    </row>
    <row r="170" spans="1:65" s="12" customFormat="1" ht="22.9" customHeight="1">
      <c r="B170" s="135"/>
      <c r="D170" s="136" t="s">
        <v>71</v>
      </c>
      <c r="E170" s="145" t="s">
        <v>164</v>
      </c>
      <c r="F170" s="145" t="s">
        <v>382</v>
      </c>
      <c r="J170" s="146">
        <f>BK170</f>
        <v>0</v>
      </c>
      <c r="L170" s="135"/>
      <c r="M170" s="139"/>
      <c r="N170" s="140"/>
      <c r="O170" s="140"/>
      <c r="P170" s="141">
        <f>SUM(P171:P176)</f>
        <v>24.720794999999999</v>
      </c>
      <c r="Q170" s="140"/>
      <c r="R170" s="141">
        <f>SUM(R171:R176)</f>
        <v>0</v>
      </c>
      <c r="S170" s="140"/>
      <c r="T170" s="142">
        <f>SUM(T171:T176)</f>
        <v>0</v>
      </c>
      <c r="AR170" s="136" t="s">
        <v>80</v>
      </c>
      <c r="AT170" s="143" t="s">
        <v>71</v>
      </c>
      <c r="AU170" s="143" t="s">
        <v>80</v>
      </c>
      <c r="AY170" s="136" t="s">
        <v>135</v>
      </c>
      <c r="BK170" s="144">
        <f>SUM(BK171:BK176)</f>
        <v>0</v>
      </c>
    </row>
    <row r="171" spans="1:65" s="2" customFormat="1" ht="16.5" customHeight="1">
      <c r="A171" s="30"/>
      <c r="B171" s="147"/>
      <c r="C171" s="148" t="s">
        <v>276</v>
      </c>
      <c r="D171" s="148" t="s">
        <v>137</v>
      </c>
      <c r="E171" s="149" t="s">
        <v>384</v>
      </c>
      <c r="F171" s="150" t="s">
        <v>385</v>
      </c>
      <c r="G171" s="151" t="s">
        <v>168</v>
      </c>
      <c r="H171" s="152">
        <v>138.10499999999999</v>
      </c>
      <c r="I171" s="153"/>
      <c r="J171" s="153">
        <f>ROUND(I171*H171,2)</f>
        <v>0</v>
      </c>
      <c r="K171" s="154"/>
      <c r="L171" s="31"/>
      <c r="M171" s="155" t="s">
        <v>1</v>
      </c>
      <c r="N171" s="156" t="s">
        <v>37</v>
      </c>
      <c r="O171" s="157">
        <v>0.125</v>
      </c>
      <c r="P171" s="157">
        <f>O171*H171</f>
        <v>17.263124999999999</v>
      </c>
      <c r="Q171" s="157">
        <v>0</v>
      </c>
      <c r="R171" s="157">
        <f>Q171*H171</f>
        <v>0</v>
      </c>
      <c r="S171" s="157">
        <v>0</v>
      </c>
      <c r="T171" s="158">
        <f>S171*H171</f>
        <v>0</v>
      </c>
      <c r="U171" s="30"/>
      <c r="V171" s="30"/>
      <c r="W171" s="30"/>
      <c r="X171" s="30"/>
      <c r="Y171" s="30"/>
      <c r="Z171" s="30"/>
      <c r="AA171" s="30"/>
      <c r="AB171" s="30"/>
      <c r="AC171" s="30"/>
      <c r="AD171" s="30"/>
      <c r="AE171" s="30"/>
      <c r="AR171" s="159" t="s">
        <v>141</v>
      </c>
      <c r="AT171" s="159" t="s">
        <v>137</v>
      </c>
      <c r="AU171" s="159" t="s">
        <v>82</v>
      </c>
      <c r="AY171" s="18" t="s">
        <v>135</v>
      </c>
      <c r="BE171" s="160">
        <f>IF(N171="základní",J171,0)</f>
        <v>0</v>
      </c>
      <c r="BF171" s="160">
        <f>IF(N171="snížená",J171,0)</f>
        <v>0</v>
      </c>
      <c r="BG171" s="160">
        <f>IF(N171="zákl. přenesená",J171,0)</f>
        <v>0</v>
      </c>
      <c r="BH171" s="160">
        <f>IF(N171="sníž. přenesená",J171,0)</f>
        <v>0</v>
      </c>
      <c r="BI171" s="160">
        <f>IF(N171="nulová",J171,0)</f>
        <v>0</v>
      </c>
      <c r="BJ171" s="18" t="s">
        <v>80</v>
      </c>
      <c r="BK171" s="160">
        <f>ROUND(I171*H171,2)</f>
        <v>0</v>
      </c>
      <c r="BL171" s="18" t="s">
        <v>141</v>
      </c>
      <c r="BM171" s="159" t="s">
        <v>507</v>
      </c>
    </row>
    <row r="172" spans="1:65" s="2" customFormat="1" ht="16.5" customHeight="1">
      <c r="A172" s="30"/>
      <c r="B172" s="147"/>
      <c r="C172" s="148" t="s">
        <v>282</v>
      </c>
      <c r="D172" s="148" t="s">
        <v>137</v>
      </c>
      <c r="E172" s="149" t="s">
        <v>388</v>
      </c>
      <c r="F172" s="150" t="s">
        <v>389</v>
      </c>
      <c r="G172" s="151" t="s">
        <v>168</v>
      </c>
      <c r="H172" s="152">
        <v>1242.9449999999999</v>
      </c>
      <c r="I172" s="153"/>
      <c r="J172" s="153">
        <f>ROUND(I172*H172,2)</f>
        <v>0</v>
      </c>
      <c r="K172" s="154"/>
      <c r="L172" s="31"/>
      <c r="M172" s="155" t="s">
        <v>1</v>
      </c>
      <c r="N172" s="156" t="s">
        <v>37</v>
      </c>
      <c r="O172" s="157">
        <v>6.0000000000000001E-3</v>
      </c>
      <c r="P172" s="157">
        <f>O172*H172</f>
        <v>7.4576699999999994</v>
      </c>
      <c r="Q172" s="157">
        <v>0</v>
      </c>
      <c r="R172" s="157">
        <f>Q172*H172</f>
        <v>0</v>
      </c>
      <c r="S172" s="157">
        <v>0</v>
      </c>
      <c r="T172" s="158">
        <f>S172*H172</f>
        <v>0</v>
      </c>
      <c r="U172" s="30"/>
      <c r="V172" s="30"/>
      <c r="W172" s="30"/>
      <c r="X172" s="30"/>
      <c r="Y172" s="30"/>
      <c r="Z172" s="30"/>
      <c r="AA172" s="30"/>
      <c r="AB172" s="30"/>
      <c r="AC172" s="30"/>
      <c r="AD172" s="30"/>
      <c r="AE172" s="30"/>
      <c r="AR172" s="159" t="s">
        <v>141</v>
      </c>
      <c r="AT172" s="159" t="s">
        <v>137</v>
      </c>
      <c r="AU172" s="159" t="s">
        <v>82</v>
      </c>
      <c r="AY172" s="18" t="s">
        <v>135</v>
      </c>
      <c r="BE172" s="160">
        <f>IF(N172="základní",J172,0)</f>
        <v>0</v>
      </c>
      <c r="BF172" s="160">
        <f>IF(N172="snížená",J172,0)</f>
        <v>0</v>
      </c>
      <c r="BG172" s="160">
        <f>IF(N172="zákl. přenesená",J172,0)</f>
        <v>0</v>
      </c>
      <c r="BH172" s="160">
        <f>IF(N172="sníž. přenesená",J172,0)</f>
        <v>0</v>
      </c>
      <c r="BI172" s="160">
        <f>IF(N172="nulová",J172,0)</f>
        <v>0</v>
      </c>
      <c r="BJ172" s="18" t="s">
        <v>80</v>
      </c>
      <c r="BK172" s="160">
        <f>ROUND(I172*H172,2)</f>
        <v>0</v>
      </c>
      <c r="BL172" s="18" t="s">
        <v>141</v>
      </c>
      <c r="BM172" s="159" t="s">
        <v>508</v>
      </c>
    </row>
    <row r="173" spans="1:65" s="14" customFormat="1">
      <c r="B173" s="171"/>
      <c r="D173" s="161" t="s">
        <v>145</v>
      </c>
      <c r="F173" s="173" t="s">
        <v>509</v>
      </c>
      <c r="H173" s="174">
        <v>1242.9449999999999</v>
      </c>
      <c r="L173" s="171"/>
      <c r="M173" s="175"/>
      <c r="N173" s="176"/>
      <c r="O173" s="176"/>
      <c r="P173" s="176"/>
      <c r="Q173" s="176"/>
      <c r="R173" s="176"/>
      <c r="S173" s="176"/>
      <c r="T173" s="177"/>
      <c r="AT173" s="172" t="s">
        <v>145</v>
      </c>
      <c r="AU173" s="172" t="s">
        <v>82</v>
      </c>
      <c r="AV173" s="14" t="s">
        <v>82</v>
      </c>
      <c r="AW173" s="14" t="s">
        <v>3</v>
      </c>
      <c r="AX173" s="14" t="s">
        <v>80</v>
      </c>
      <c r="AY173" s="172" t="s">
        <v>135</v>
      </c>
    </row>
    <row r="174" spans="1:65" s="2" customFormat="1" ht="21.75" customHeight="1">
      <c r="A174" s="30"/>
      <c r="B174" s="147"/>
      <c r="C174" s="148" t="s">
        <v>287</v>
      </c>
      <c r="D174" s="148" t="s">
        <v>137</v>
      </c>
      <c r="E174" s="149" t="s">
        <v>510</v>
      </c>
      <c r="F174" s="150" t="s">
        <v>511</v>
      </c>
      <c r="G174" s="151" t="s">
        <v>168</v>
      </c>
      <c r="H174" s="152">
        <v>95.251999999999995</v>
      </c>
      <c r="I174" s="153"/>
      <c r="J174" s="153">
        <f>ROUND(I174*H174,2)</f>
        <v>0</v>
      </c>
      <c r="K174" s="154"/>
      <c r="L174" s="31"/>
      <c r="M174" s="155" t="s">
        <v>1</v>
      </c>
      <c r="N174" s="156" t="s">
        <v>37</v>
      </c>
      <c r="O174" s="157">
        <v>0</v>
      </c>
      <c r="P174" s="157">
        <f>O174*H174</f>
        <v>0</v>
      </c>
      <c r="Q174" s="157">
        <v>0</v>
      </c>
      <c r="R174" s="157">
        <f>Q174*H174</f>
        <v>0</v>
      </c>
      <c r="S174" s="157">
        <v>0</v>
      </c>
      <c r="T174" s="158">
        <f>S174*H174</f>
        <v>0</v>
      </c>
      <c r="U174" s="30"/>
      <c r="V174" s="30"/>
      <c r="W174" s="30"/>
      <c r="X174" s="30"/>
      <c r="Y174" s="30"/>
      <c r="Z174" s="30"/>
      <c r="AA174" s="30"/>
      <c r="AB174" s="30"/>
      <c r="AC174" s="30"/>
      <c r="AD174" s="30"/>
      <c r="AE174" s="30"/>
      <c r="AR174" s="159" t="s">
        <v>141</v>
      </c>
      <c r="AT174" s="159" t="s">
        <v>137</v>
      </c>
      <c r="AU174" s="159" t="s">
        <v>82</v>
      </c>
      <c r="AY174" s="18" t="s">
        <v>135</v>
      </c>
      <c r="BE174" s="160">
        <f>IF(N174="základní",J174,0)</f>
        <v>0</v>
      </c>
      <c r="BF174" s="160">
        <f>IF(N174="snížená",J174,0)</f>
        <v>0</v>
      </c>
      <c r="BG174" s="160">
        <f>IF(N174="zákl. přenesená",J174,0)</f>
        <v>0</v>
      </c>
      <c r="BH174" s="160">
        <f>IF(N174="sníž. přenesená",J174,0)</f>
        <v>0</v>
      </c>
      <c r="BI174" s="160">
        <f>IF(N174="nulová",J174,0)</f>
        <v>0</v>
      </c>
      <c r="BJ174" s="18" t="s">
        <v>80</v>
      </c>
      <c r="BK174" s="160">
        <f>ROUND(I174*H174,2)</f>
        <v>0</v>
      </c>
      <c r="BL174" s="18" t="s">
        <v>141</v>
      </c>
      <c r="BM174" s="159" t="s">
        <v>512</v>
      </c>
    </row>
    <row r="175" spans="1:65" s="13" customFormat="1">
      <c r="B175" s="165"/>
      <c r="D175" s="161" t="s">
        <v>145</v>
      </c>
      <c r="E175" s="166" t="s">
        <v>1</v>
      </c>
      <c r="F175" s="167" t="s">
        <v>513</v>
      </c>
      <c r="H175" s="166" t="s">
        <v>1</v>
      </c>
      <c r="L175" s="165"/>
      <c r="M175" s="168"/>
      <c r="N175" s="169"/>
      <c r="O175" s="169"/>
      <c r="P175" s="169"/>
      <c r="Q175" s="169"/>
      <c r="R175" s="169"/>
      <c r="S175" s="169"/>
      <c r="T175" s="170"/>
      <c r="AT175" s="166" t="s">
        <v>145</v>
      </c>
      <c r="AU175" s="166" t="s">
        <v>82</v>
      </c>
      <c r="AV175" s="13" t="s">
        <v>80</v>
      </c>
      <c r="AW175" s="13" t="s">
        <v>28</v>
      </c>
      <c r="AX175" s="13" t="s">
        <v>72</v>
      </c>
      <c r="AY175" s="166" t="s">
        <v>135</v>
      </c>
    </row>
    <row r="176" spans="1:65" s="14" customFormat="1">
      <c r="B176" s="171"/>
      <c r="D176" s="161" t="s">
        <v>145</v>
      </c>
      <c r="E176" s="172" t="s">
        <v>1</v>
      </c>
      <c r="F176" s="173" t="s">
        <v>514</v>
      </c>
      <c r="H176" s="174">
        <v>95.251999999999995</v>
      </c>
      <c r="L176" s="171"/>
      <c r="M176" s="199"/>
      <c r="N176" s="200"/>
      <c r="O176" s="200"/>
      <c r="P176" s="200"/>
      <c r="Q176" s="200"/>
      <c r="R176" s="200"/>
      <c r="S176" s="200"/>
      <c r="T176" s="201"/>
      <c r="AT176" s="172" t="s">
        <v>145</v>
      </c>
      <c r="AU176" s="172" t="s">
        <v>82</v>
      </c>
      <c r="AV176" s="14" t="s">
        <v>82</v>
      </c>
      <c r="AW176" s="14" t="s">
        <v>28</v>
      </c>
      <c r="AX176" s="14" t="s">
        <v>80</v>
      </c>
      <c r="AY176" s="172" t="s">
        <v>135</v>
      </c>
    </row>
    <row r="177" spans="1:31" s="2" customFormat="1" ht="6.95" customHeight="1">
      <c r="A177" s="30"/>
      <c r="B177" s="45"/>
      <c r="C177" s="46"/>
      <c r="D177" s="46"/>
      <c r="E177" s="46"/>
      <c r="F177" s="46"/>
      <c r="G177" s="46"/>
      <c r="H177" s="46"/>
      <c r="I177" s="46"/>
      <c r="J177" s="46"/>
      <c r="K177" s="46"/>
      <c r="L177" s="31"/>
      <c r="M177" s="30"/>
      <c r="O177" s="30"/>
      <c r="P177" s="30"/>
      <c r="Q177" s="30"/>
      <c r="R177" s="30"/>
      <c r="S177" s="30"/>
      <c r="T177" s="30"/>
      <c r="U177" s="30"/>
      <c r="V177" s="30"/>
      <c r="W177" s="30"/>
      <c r="X177" s="30"/>
      <c r="Y177" s="30"/>
      <c r="Z177" s="30"/>
      <c r="AA177" s="30"/>
      <c r="AB177" s="30"/>
      <c r="AC177" s="30"/>
      <c r="AD177" s="30"/>
      <c r="AE177" s="30"/>
    </row>
  </sheetData>
  <autoFilter ref="C120:K176" xr:uid="{00000000-0009-0000-0000-000003000000}"/>
  <mergeCells count="9">
    <mergeCell ref="E87:H87"/>
    <mergeCell ref="E111:H111"/>
    <mergeCell ref="E113:H113"/>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BM273"/>
  <sheetViews>
    <sheetView showGridLines="0" topLeftCell="A116" workbookViewId="0">
      <selection activeCell="I133" sqref="I133:I272"/>
    </sheetView>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10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1" spans="1:46">
      <c r="A1" s="96"/>
    </row>
    <row r="2" spans="1:46" s="1" customFormat="1" ht="36.950000000000003" customHeight="1">
      <c r="L2" s="419" t="s">
        <v>5</v>
      </c>
      <c r="M2" s="413"/>
      <c r="N2" s="413"/>
      <c r="O2" s="413"/>
      <c r="P2" s="413"/>
      <c r="Q2" s="413"/>
      <c r="R2" s="413"/>
      <c r="S2" s="413"/>
      <c r="T2" s="413"/>
      <c r="U2" s="413"/>
      <c r="V2" s="413"/>
      <c r="AT2" s="18" t="s">
        <v>97</v>
      </c>
    </row>
    <row r="3" spans="1:46" s="1" customFormat="1" ht="6.95" customHeight="1">
      <c r="B3" s="19"/>
      <c r="C3" s="20"/>
      <c r="D3" s="20"/>
      <c r="E3" s="20"/>
      <c r="F3" s="20"/>
      <c r="G3" s="20"/>
      <c r="H3" s="20"/>
      <c r="I3" s="20"/>
      <c r="J3" s="20"/>
      <c r="K3" s="20"/>
      <c r="L3" s="21"/>
      <c r="AT3" s="18" t="s">
        <v>82</v>
      </c>
    </row>
    <row r="4" spans="1:46" s="1" customFormat="1" ht="24.95" customHeight="1">
      <c r="B4" s="21"/>
      <c r="D4" s="22" t="s">
        <v>107</v>
      </c>
      <c r="L4" s="21"/>
      <c r="M4" s="97" t="s">
        <v>10</v>
      </c>
      <c r="AT4" s="18" t="s">
        <v>3</v>
      </c>
    </row>
    <row r="5" spans="1:46" s="1" customFormat="1" ht="6.95" customHeight="1">
      <c r="B5" s="21"/>
      <c r="L5" s="21"/>
    </row>
    <row r="6" spans="1:46" s="1" customFormat="1" ht="12" customHeight="1">
      <c r="B6" s="21"/>
      <c r="D6" s="27" t="s">
        <v>14</v>
      </c>
      <c r="L6" s="21"/>
    </row>
    <row r="7" spans="1:46" s="1" customFormat="1" ht="16.5" customHeight="1">
      <c r="B7" s="21"/>
      <c r="E7" s="425" t="str">
        <f>'Rekapitulace stavby'!K6</f>
        <v>Modernizace ČOV Dvůr Králové nad Labem - II. etapa</v>
      </c>
      <c r="F7" s="426"/>
      <c r="G7" s="426"/>
      <c r="H7" s="426"/>
      <c r="L7" s="21"/>
    </row>
    <row r="8" spans="1:46" s="1" customFormat="1" ht="12" customHeight="1">
      <c r="B8" s="21"/>
      <c r="D8" s="27" t="s">
        <v>108</v>
      </c>
      <c r="L8" s="21"/>
    </row>
    <row r="9" spans="1:46" s="2" customFormat="1" ht="16.5" customHeight="1">
      <c r="A9" s="30"/>
      <c r="B9" s="31"/>
      <c r="C9" s="30"/>
      <c r="D9" s="30"/>
      <c r="E9" s="425" t="s">
        <v>515</v>
      </c>
      <c r="F9" s="424"/>
      <c r="G9" s="424"/>
      <c r="H9" s="424"/>
      <c r="I9" s="30"/>
      <c r="J9" s="30"/>
      <c r="K9" s="30"/>
      <c r="L9" s="40"/>
      <c r="S9" s="30"/>
      <c r="T9" s="30"/>
      <c r="U9" s="30"/>
      <c r="V9" s="30"/>
      <c r="W9" s="30"/>
      <c r="X9" s="30"/>
      <c r="Y9" s="30"/>
      <c r="Z9" s="30"/>
      <c r="AA9" s="30"/>
      <c r="AB9" s="30"/>
      <c r="AC9" s="30"/>
      <c r="AD9" s="30"/>
      <c r="AE9" s="30"/>
    </row>
    <row r="10" spans="1:46" s="2" customFormat="1" ht="12" customHeight="1">
      <c r="A10" s="30"/>
      <c r="B10" s="31"/>
      <c r="C10" s="30"/>
      <c r="D10" s="27" t="s">
        <v>186</v>
      </c>
      <c r="E10" s="30"/>
      <c r="F10" s="30"/>
      <c r="G10" s="30"/>
      <c r="H10" s="30"/>
      <c r="I10" s="30"/>
      <c r="J10" s="30"/>
      <c r="K10" s="30"/>
      <c r="L10" s="40"/>
      <c r="S10" s="30"/>
      <c r="T10" s="30"/>
      <c r="U10" s="30"/>
      <c r="V10" s="30"/>
      <c r="W10" s="30"/>
      <c r="X10" s="30"/>
      <c r="Y10" s="30"/>
      <c r="Z10" s="30"/>
      <c r="AA10" s="30"/>
      <c r="AB10" s="30"/>
      <c r="AC10" s="30"/>
      <c r="AD10" s="30"/>
      <c r="AE10" s="30"/>
    </row>
    <row r="11" spans="1:46" s="2" customFormat="1" ht="16.5" customHeight="1">
      <c r="A11" s="30"/>
      <c r="B11" s="31"/>
      <c r="C11" s="30"/>
      <c r="D11" s="30"/>
      <c r="E11" s="386" t="s">
        <v>516</v>
      </c>
      <c r="F11" s="424"/>
      <c r="G11" s="424"/>
      <c r="H11" s="424"/>
      <c r="I11" s="30"/>
      <c r="J11" s="30"/>
      <c r="K11" s="30"/>
      <c r="L11" s="40"/>
      <c r="S11" s="30"/>
      <c r="T11" s="30"/>
      <c r="U11" s="30"/>
      <c r="V11" s="30"/>
      <c r="W11" s="30"/>
      <c r="X11" s="30"/>
      <c r="Y11" s="30"/>
      <c r="Z11" s="30"/>
      <c r="AA11" s="30"/>
      <c r="AB11" s="30"/>
      <c r="AC11" s="30"/>
      <c r="AD11" s="30"/>
      <c r="AE11" s="30"/>
    </row>
    <row r="12" spans="1:46" s="2" customFormat="1">
      <c r="A12" s="30"/>
      <c r="B12" s="31"/>
      <c r="C12" s="30"/>
      <c r="D12" s="30"/>
      <c r="E12" s="30"/>
      <c r="F12" s="30"/>
      <c r="G12" s="30"/>
      <c r="H12" s="30"/>
      <c r="I12" s="30"/>
      <c r="J12" s="30"/>
      <c r="K12" s="30"/>
      <c r="L12" s="40"/>
      <c r="S12" s="30"/>
      <c r="T12" s="30"/>
      <c r="U12" s="30"/>
      <c r="V12" s="30"/>
      <c r="W12" s="30"/>
      <c r="X12" s="30"/>
      <c r="Y12" s="30"/>
      <c r="Z12" s="30"/>
      <c r="AA12" s="30"/>
      <c r="AB12" s="30"/>
      <c r="AC12" s="30"/>
      <c r="AD12" s="30"/>
      <c r="AE12" s="30"/>
    </row>
    <row r="13" spans="1:46" s="2" customFormat="1" ht="12" customHeight="1">
      <c r="A13" s="30"/>
      <c r="B13" s="31"/>
      <c r="C13" s="30"/>
      <c r="D13" s="27" t="s">
        <v>16</v>
      </c>
      <c r="E13" s="30"/>
      <c r="F13" s="25" t="s">
        <v>1</v>
      </c>
      <c r="G13" s="30"/>
      <c r="H13" s="30"/>
      <c r="I13" s="27" t="s">
        <v>17</v>
      </c>
      <c r="J13" s="25" t="s">
        <v>1</v>
      </c>
      <c r="K13" s="30"/>
      <c r="L13" s="40"/>
      <c r="S13" s="30"/>
      <c r="T13" s="30"/>
      <c r="U13" s="30"/>
      <c r="V13" s="30"/>
      <c r="W13" s="30"/>
      <c r="X13" s="30"/>
      <c r="Y13" s="30"/>
      <c r="Z13" s="30"/>
      <c r="AA13" s="30"/>
      <c r="AB13" s="30"/>
      <c r="AC13" s="30"/>
      <c r="AD13" s="30"/>
      <c r="AE13" s="30"/>
    </row>
    <row r="14" spans="1:46" s="2" customFormat="1" ht="12" customHeight="1">
      <c r="A14" s="30"/>
      <c r="B14" s="31"/>
      <c r="C14" s="30"/>
      <c r="D14" s="27" t="s">
        <v>18</v>
      </c>
      <c r="E14" s="30"/>
      <c r="F14" s="25" t="s">
        <v>24</v>
      </c>
      <c r="G14" s="30"/>
      <c r="H14" s="30"/>
      <c r="I14" s="27" t="s">
        <v>20</v>
      </c>
      <c r="J14" s="53" t="str">
        <f>'Rekapitulace stavby'!AN8</f>
        <v>7. 7. 2022</v>
      </c>
      <c r="K14" s="30"/>
      <c r="L14" s="40"/>
      <c r="S14" s="30"/>
      <c r="T14" s="30"/>
      <c r="U14" s="30"/>
      <c r="V14" s="30"/>
      <c r="W14" s="30"/>
      <c r="X14" s="30"/>
      <c r="Y14" s="30"/>
      <c r="Z14" s="30"/>
      <c r="AA14" s="30"/>
      <c r="AB14" s="30"/>
      <c r="AC14" s="30"/>
      <c r="AD14" s="30"/>
      <c r="AE14" s="30"/>
    </row>
    <row r="15" spans="1:46" s="2" customFormat="1" ht="10.9" customHeight="1">
      <c r="A15" s="30"/>
      <c r="B15" s="31"/>
      <c r="C15" s="30"/>
      <c r="D15" s="30"/>
      <c r="E15" s="30"/>
      <c r="F15" s="30"/>
      <c r="G15" s="30"/>
      <c r="H15" s="30"/>
      <c r="I15" s="30"/>
      <c r="J15" s="30"/>
      <c r="K15" s="30"/>
      <c r="L15" s="40"/>
      <c r="S15" s="30"/>
      <c r="T15" s="30"/>
      <c r="U15" s="30"/>
      <c r="V15" s="30"/>
      <c r="W15" s="30"/>
      <c r="X15" s="30"/>
      <c r="Y15" s="30"/>
      <c r="Z15" s="30"/>
      <c r="AA15" s="30"/>
      <c r="AB15" s="30"/>
      <c r="AC15" s="30"/>
      <c r="AD15" s="30"/>
      <c r="AE15" s="30"/>
    </row>
    <row r="16" spans="1:46" s="2" customFormat="1" ht="12" customHeight="1">
      <c r="A16" s="30"/>
      <c r="B16" s="31"/>
      <c r="C16" s="30"/>
      <c r="D16" s="27" t="s">
        <v>22</v>
      </c>
      <c r="E16" s="30"/>
      <c r="F16" s="30"/>
      <c r="G16" s="30"/>
      <c r="H16" s="30"/>
      <c r="I16" s="27" t="s">
        <v>23</v>
      </c>
      <c r="J16" s="25" t="str">
        <f>IF('Rekapitulace stavby'!AN10="","",'Rekapitulace stavby'!AN10)</f>
        <v/>
      </c>
      <c r="K16" s="30"/>
      <c r="L16" s="40"/>
      <c r="S16" s="30"/>
      <c r="T16" s="30"/>
      <c r="U16" s="30"/>
      <c r="V16" s="30"/>
      <c r="W16" s="30"/>
      <c r="X16" s="30"/>
      <c r="Y16" s="30"/>
      <c r="Z16" s="30"/>
      <c r="AA16" s="30"/>
      <c r="AB16" s="30"/>
      <c r="AC16" s="30"/>
      <c r="AD16" s="30"/>
      <c r="AE16" s="30"/>
    </row>
    <row r="17" spans="1:31" s="2" customFormat="1" ht="18" customHeight="1">
      <c r="A17" s="30"/>
      <c r="B17" s="31"/>
      <c r="C17" s="30"/>
      <c r="D17" s="30"/>
      <c r="E17" s="25" t="str">
        <f>IF('Rekapitulace stavby'!E11="","",'Rekapitulace stavby'!E11)</f>
        <v xml:space="preserve"> </v>
      </c>
      <c r="F17" s="30"/>
      <c r="G17" s="30"/>
      <c r="H17" s="30"/>
      <c r="I17" s="27" t="s">
        <v>25</v>
      </c>
      <c r="J17" s="25" t="str">
        <f>IF('Rekapitulace stavby'!AN11="","",'Rekapitulace stavby'!AN11)</f>
        <v/>
      </c>
      <c r="K17" s="30"/>
      <c r="L17" s="40"/>
      <c r="S17" s="30"/>
      <c r="T17" s="30"/>
      <c r="U17" s="30"/>
      <c r="V17" s="30"/>
      <c r="W17" s="30"/>
      <c r="X17" s="30"/>
      <c r="Y17" s="30"/>
      <c r="Z17" s="30"/>
      <c r="AA17" s="30"/>
      <c r="AB17" s="30"/>
      <c r="AC17" s="30"/>
      <c r="AD17" s="30"/>
      <c r="AE17" s="30"/>
    </row>
    <row r="18" spans="1:31" s="2" customFormat="1" ht="6.95" customHeight="1">
      <c r="A18" s="30"/>
      <c r="B18" s="31"/>
      <c r="C18" s="30"/>
      <c r="D18" s="30"/>
      <c r="E18" s="30"/>
      <c r="F18" s="30"/>
      <c r="G18" s="30"/>
      <c r="H18" s="30"/>
      <c r="I18" s="30"/>
      <c r="J18" s="30"/>
      <c r="K18" s="30"/>
      <c r="L18" s="40"/>
      <c r="S18" s="30"/>
      <c r="T18" s="30"/>
      <c r="U18" s="30"/>
      <c r="V18" s="30"/>
      <c r="W18" s="30"/>
      <c r="X18" s="30"/>
      <c r="Y18" s="30"/>
      <c r="Z18" s="30"/>
      <c r="AA18" s="30"/>
      <c r="AB18" s="30"/>
      <c r="AC18" s="30"/>
      <c r="AD18" s="30"/>
      <c r="AE18" s="30"/>
    </row>
    <row r="19" spans="1:31" s="2" customFormat="1" ht="12" customHeight="1">
      <c r="A19" s="30"/>
      <c r="B19" s="31"/>
      <c r="C19" s="30"/>
      <c r="D19" s="27" t="s">
        <v>26</v>
      </c>
      <c r="E19" s="30"/>
      <c r="F19" s="30"/>
      <c r="G19" s="30"/>
      <c r="H19" s="30"/>
      <c r="I19" s="27" t="s">
        <v>23</v>
      </c>
      <c r="J19" s="25" t="str">
        <f>'Rekapitulace stavby'!AN13</f>
        <v/>
      </c>
      <c r="K19" s="30"/>
      <c r="L19" s="40"/>
      <c r="S19" s="30"/>
      <c r="T19" s="30"/>
      <c r="U19" s="30"/>
      <c r="V19" s="30"/>
      <c r="W19" s="30"/>
      <c r="X19" s="30"/>
      <c r="Y19" s="30"/>
      <c r="Z19" s="30"/>
      <c r="AA19" s="30"/>
      <c r="AB19" s="30"/>
      <c r="AC19" s="30"/>
      <c r="AD19" s="30"/>
      <c r="AE19" s="30"/>
    </row>
    <row r="20" spans="1:31" s="2" customFormat="1" ht="18" customHeight="1">
      <c r="A20" s="30"/>
      <c r="B20" s="31"/>
      <c r="C20" s="30"/>
      <c r="D20" s="30"/>
      <c r="E20" s="412" t="str">
        <f>'Rekapitulace stavby'!E14</f>
        <v xml:space="preserve"> </v>
      </c>
      <c r="F20" s="412"/>
      <c r="G20" s="412"/>
      <c r="H20" s="412"/>
      <c r="I20" s="27" t="s">
        <v>25</v>
      </c>
      <c r="J20" s="25" t="str">
        <f>'Rekapitulace stavby'!AN14</f>
        <v/>
      </c>
      <c r="K20" s="30"/>
      <c r="L20" s="40"/>
      <c r="S20" s="30"/>
      <c r="T20" s="30"/>
      <c r="U20" s="30"/>
      <c r="V20" s="30"/>
      <c r="W20" s="30"/>
      <c r="X20" s="30"/>
      <c r="Y20" s="30"/>
      <c r="Z20" s="30"/>
      <c r="AA20" s="30"/>
      <c r="AB20" s="30"/>
      <c r="AC20" s="30"/>
      <c r="AD20" s="30"/>
      <c r="AE20" s="30"/>
    </row>
    <row r="21" spans="1:31" s="2" customFormat="1" ht="6.95" customHeight="1">
      <c r="A21" s="30"/>
      <c r="B21" s="31"/>
      <c r="C21" s="30"/>
      <c r="D21" s="30"/>
      <c r="E21" s="30"/>
      <c r="F21" s="30"/>
      <c r="G21" s="30"/>
      <c r="H21" s="30"/>
      <c r="I21" s="30"/>
      <c r="J21" s="30"/>
      <c r="K21" s="30"/>
      <c r="L21" s="40"/>
      <c r="S21" s="30"/>
      <c r="T21" s="30"/>
      <c r="U21" s="30"/>
      <c r="V21" s="30"/>
      <c r="W21" s="30"/>
      <c r="X21" s="30"/>
      <c r="Y21" s="30"/>
      <c r="Z21" s="30"/>
      <c r="AA21" s="30"/>
      <c r="AB21" s="30"/>
      <c r="AC21" s="30"/>
      <c r="AD21" s="30"/>
      <c r="AE21" s="30"/>
    </row>
    <row r="22" spans="1:31" s="2" customFormat="1" ht="12" customHeight="1">
      <c r="A22" s="30"/>
      <c r="B22" s="31"/>
      <c r="C22" s="30"/>
      <c r="D22" s="27" t="s">
        <v>27</v>
      </c>
      <c r="E22" s="30"/>
      <c r="F22" s="30"/>
      <c r="G22" s="30"/>
      <c r="H22" s="30"/>
      <c r="I22" s="27" t="s">
        <v>23</v>
      </c>
      <c r="J22" s="25" t="str">
        <f>IF('Rekapitulace stavby'!AN16="","",'Rekapitulace stavby'!AN16)</f>
        <v/>
      </c>
      <c r="K22" s="30"/>
      <c r="L22" s="40"/>
      <c r="S22" s="30"/>
      <c r="T22" s="30"/>
      <c r="U22" s="30"/>
      <c r="V22" s="30"/>
      <c r="W22" s="30"/>
      <c r="X22" s="30"/>
      <c r="Y22" s="30"/>
      <c r="Z22" s="30"/>
      <c r="AA22" s="30"/>
      <c r="AB22" s="30"/>
      <c r="AC22" s="30"/>
      <c r="AD22" s="30"/>
      <c r="AE22" s="30"/>
    </row>
    <row r="23" spans="1:31" s="2" customFormat="1" ht="18" customHeight="1">
      <c r="A23" s="30"/>
      <c r="B23" s="31"/>
      <c r="C23" s="30"/>
      <c r="D23" s="30"/>
      <c r="E23" s="25" t="str">
        <f>IF('Rekapitulace stavby'!E17="","",'Rekapitulace stavby'!E17)</f>
        <v xml:space="preserve"> </v>
      </c>
      <c r="F23" s="30"/>
      <c r="G23" s="30"/>
      <c r="H23" s="30"/>
      <c r="I23" s="27" t="s">
        <v>25</v>
      </c>
      <c r="J23" s="25" t="str">
        <f>IF('Rekapitulace stavby'!AN17="","",'Rekapitulace stavby'!AN17)</f>
        <v/>
      </c>
      <c r="K23" s="30"/>
      <c r="L23" s="40"/>
      <c r="S23" s="30"/>
      <c r="T23" s="30"/>
      <c r="U23" s="30"/>
      <c r="V23" s="30"/>
      <c r="W23" s="30"/>
      <c r="X23" s="30"/>
      <c r="Y23" s="30"/>
      <c r="Z23" s="30"/>
      <c r="AA23" s="30"/>
      <c r="AB23" s="30"/>
      <c r="AC23" s="30"/>
      <c r="AD23" s="30"/>
      <c r="AE23" s="30"/>
    </row>
    <row r="24" spans="1:31" s="2" customFormat="1" ht="6.95" customHeight="1">
      <c r="A24" s="30"/>
      <c r="B24" s="31"/>
      <c r="C24" s="30"/>
      <c r="D24" s="30"/>
      <c r="E24" s="30"/>
      <c r="F24" s="30"/>
      <c r="G24" s="30"/>
      <c r="H24" s="30"/>
      <c r="I24" s="30"/>
      <c r="J24" s="30"/>
      <c r="K24" s="30"/>
      <c r="L24" s="40"/>
      <c r="S24" s="30"/>
      <c r="T24" s="30"/>
      <c r="U24" s="30"/>
      <c r="V24" s="30"/>
      <c r="W24" s="30"/>
      <c r="X24" s="30"/>
      <c r="Y24" s="30"/>
      <c r="Z24" s="30"/>
      <c r="AA24" s="30"/>
      <c r="AB24" s="30"/>
      <c r="AC24" s="30"/>
      <c r="AD24" s="30"/>
      <c r="AE24" s="30"/>
    </row>
    <row r="25" spans="1:31" s="2" customFormat="1" ht="12" customHeight="1">
      <c r="A25" s="30"/>
      <c r="B25" s="31"/>
      <c r="C25" s="30"/>
      <c r="D25" s="27" t="s">
        <v>29</v>
      </c>
      <c r="E25" s="30"/>
      <c r="F25" s="30"/>
      <c r="G25" s="30"/>
      <c r="H25" s="30"/>
      <c r="I25" s="27" t="s">
        <v>23</v>
      </c>
      <c r="J25" s="25" t="str">
        <f>IF('Rekapitulace stavby'!AN19="","",'Rekapitulace stavby'!AN19)</f>
        <v/>
      </c>
      <c r="K25" s="30"/>
      <c r="L25" s="40"/>
      <c r="S25" s="30"/>
      <c r="T25" s="30"/>
      <c r="U25" s="30"/>
      <c r="V25" s="30"/>
      <c r="W25" s="30"/>
      <c r="X25" s="30"/>
      <c r="Y25" s="30"/>
      <c r="Z25" s="30"/>
      <c r="AA25" s="30"/>
      <c r="AB25" s="30"/>
      <c r="AC25" s="30"/>
      <c r="AD25" s="30"/>
      <c r="AE25" s="30"/>
    </row>
    <row r="26" spans="1:31" s="2" customFormat="1" ht="18" customHeight="1">
      <c r="A26" s="30"/>
      <c r="B26" s="31"/>
      <c r="C26" s="30"/>
      <c r="D26" s="30"/>
      <c r="E26" s="25" t="str">
        <f>IF('Rekapitulace stavby'!E20="","",'Rekapitulace stavby'!E20)</f>
        <v>VIS s.r.o. Hradec Králové, Dita Paštová</v>
      </c>
      <c r="F26" s="30"/>
      <c r="G26" s="30"/>
      <c r="H26" s="30"/>
      <c r="I26" s="27" t="s">
        <v>25</v>
      </c>
      <c r="J26" s="25" t="str">
        <f>IF('Rekapitulace stavby'!AN20="","",'Rekapitulace stavby'!AN20)</f>
        <v/>
      </c>
      <c r="K26" s="30"/>
      <c r="L26" s="40"/>
      <c r="S26" s="30"/>
      <c r="T26" s="30"/>
      <c r="U26" s="30"/>
      <c r="V26" s="30"/>
      <c r="W26" s="30"/>
      <c r="X26" s="30"/>
      <c r="Y26" s="30"/>
      <c r="Z26" s="30"/>
      <c r="AA26" s="30"/>
      <c r="AB26" s="30"/>
      <c r="AC26" s="30"/>
      <c r="AD26" s="30"/>
      <c r="AE26" s="30"/>
    </row>
    <row r="27" spans="1:31" s="2" customFormat="1" ht="6.95" customHeight="1">
      <c r="A27" s="30"/>
      <c r="B27" s="31"/>
      <c r="C27" s="30"/>
      <c r="D27" s="30"/>
      <c r="E27" s="30"/>
      <c r="F27" s="30"/>
      <c r="G27" s="30"/>
      <c r="H27" s="30"/>
      <c r="I27" s="30"/>
      <c r="J27" s="30"/>
      <c r="K27" s="30"/>
      <c r="L27" s="40"/>
      <c r="S27" s="30"/>
      <c r="T27" s="30"/>
      <c r="U27" s="30"/>
      <c r="V27" s="30"/>
      <c r="W27" s="30"/>
      <c r="X27" s="30"/>
      <c r="Y27" s="30"/>
      <c r="Z27" s="30"/>
      <c r="AA27" s="30"/>
      <c r="AB27" s="30"/>
      <c r="AC27" s="30"/>
      <c r="AD27" s="30"/>
      <c r="AE27" s="30"/>
    </row>
    <row r="28" spans="1:31" s="2" customFormat="1" ht="12" customHeight="1">
      <c r="A28" s="30"/>
      <c r="B28" s="31"/>
      <c r="C28" s="30"/>
      <c r="D28" s="27" t="s">
        <v>31</v>
      </c>
      <c r="E28" s="30"/>
      <c r="F28" s="30"/>
      <c r="G28" s="30"/>
      <c r="H28" s="30"/>
      <c r="I28" s="30"/>
      <c r="J28" s="30"/>
      <c r="K28" s="30"/>
      <c r="L28" s="40"/>
      <c r="S28" s="30"/>
      <c r="T28" s="30"/>
      <c r="U28" s="30"/>
      <c r="V28" s="30"/>
      <c r="W28" s="30"/>
      <c r="X28" s="30"/>
      <c r="Y28" s="30"/>
      <c r="Z28" s="30"/>
      <c r="AA28" s="30"/>
      <c r="AB28" s="30"/>
      <c r="AC28" s="30"/>
      <c r="AD28" s="30"/>
      <c r="AE28" s="30"/>
    </row>
    <row r="29" spans="1:31" s="8" customFormat="1" ht="16.5" customHeight="1">
      <c r="A29" s="98"/>
      <c r="B29" s="99"/>
      <c r="C29" s="98"/>
      <c r="D29" s="98"/>
      <c r="E29" s="415" t="s">
        <v>1</v>
      </c>
      <c r="F29" s="415"/>
      <c r="G29" s="415"/>
      <c r="H29" s="415"/>
      <c r="I29" s="98"/>
      <c r="J29" s="98"/>
      <c r="K29" s="98"/>
      <c r="L29" s="100"/>
      <c r="S29" s="98"/>
      <c r="T29" s="98"/>
      <c r="U29" s="98"/>
      <c r="V29" s="98"/>
      <c r="W29" s="98"/>
      <c r="X29" s="98"/>
      <c r="Y29" s="98"/>
      <c r="Z29" s="98"/>
      <c r="AA29" s="98"/>
      <c r="AB29" s="98"/>
      <c r="AC29" s="98"/>
      <c r="AD29" s="98"/>
      <c r="AE29" s="98"/>
    </row>
    <row r="30" spans="1:31" s="2" customFormat="1" ht="6.95" customHeight="1">
      <c r="A30" s="30"/>
      <c r="B30" s="31"/>
      <c r="C30" s="30"/>
      <c r="D30" s="30"/>
      <c r="E30" s="30"/>
      <c r="F30" s="30"/>
      <c r="G30" s="30"/>
      <c r="H30" s="30"/>
      <c r="I30" s="30"/>
      <c r="J30" s="30"/>
      <c r="K30" s="30"/>
      <c r="L30" s="40"/>
      <c r="S30" s="30"/>
      <c r="T30" s="30"/>
      <c r="U30" s="30"/>
      <c r="V30" s="30"/>
      <c r="W30" s="30"/>
      <c r="X30" s="30"/>
      <c r="Y30" s="30"/>
      <c r="Z30" s="30"/>
      <c r="AA30" s="30"/>
      <c r="AB30" s="30"/>
      <c r="AC30" s="30"/>
      <c r="AD30" s="30"/>
      <c r="AE30" s="30"/>
    </row>
    <row r="31" spans="1:31" s="2" customFormat="1" ht="6.95" customHeight="1">
      <c r="A31" s="30"/>
      <c r="B31" s="31"/>
      <c r="C31" s="30"/>
      <c r="D31" s="64"/>
      <c r="E31" s="64"/>
      <c r="F31" s="64"/>
      <c r="G31" s="64"/>
      <c r="H31" s="64"/>
      <c r="I31" s="64"/>
      <c r="J31" s="64"/>
      <c r="K31" s="64"/>
      <c r="L31" s="40"/>
      <c r="S31" s="30"/>
      <c r="T31" s="30"/>
      <c r="U31" s="30"/>
      <c r="V31" s="30"/>
      <c r="W31" s="30"/>
      <c r="X31" s="30"/>
      <c r="Y31" s="30"/>
      <c r="Z31" s="30"/>
      <c r="AA31" s="30"/>
      <c r="AB31" s="30"/>
      <c r="AC31" s="30"/>
      <c r="AD31" s="30"/>
      <c r="AE31" s="30"/>
    </row>
    <row r="32" spans="1:31" s="2" customFormat="1" ht="25.35" customHeight="1">
      <c r="A32" s="30"/>
      <c r="B32" s="31"/>
      <c r="C32" s="30"/>
      <c r="D32" s="101" t="s">
        <v>32</v>
      </c>
      <c r="E32" s="30"/>
      <c r="F32" s="30"/>
      <c r="G32" s="30"/>
      <c r="H32" s="30"/>
      <c r="I32" s="30"/>
      <c r="J32" s="69">
        <f>ROUND(J130, 2)</f>
        <v>0</v>
      </c>
      <c r="K32" s="30"/>
      <c r="L32" s="40"/>
      <c r="S32" s="30"/>
      <c r="T32" s="30"/>
      <c r="U32" s="30"/>
      <c r="V32" s="30"/>
      <c r="W32" s="30"/>
      <c r="X32" s="30"/>
      <c r="Y32" s="30"/>
      <c r="Z32" s="30"/>
      <c r="AA32" s="30"/>
      <c r="AB32" s="30"/>
      <c r="AC32" s="30"/>
      <c r="AD32" s="30"/>
      <c r="AE32" s="30"/>
    </row>
    <row r="33" spans="1:31" s="2" customFormat="1" ht="6.95" customHeight="1">
      <c r="A33" s="30"/>
      <c r="B33" s="31"/>
      <c r="C33" s="30"/>
      <c r="D33" s="64"/>
      <c r="E33" s="64"/>
      <c r="F33" s="64"/>
      <c r="G33" s="64"/>
      <c r="H33" s="64"/>
      <c r="I33" s="64"/>
      <c r="J33" s="64"/>
      <c r="K33" s="64"/>
      <c r="L33" s="40"/>
      <c r="S33" s="30"/>
      <c r="T33" s="30"/>
      <c r="U33" s="30"/>
      <c r="V33" s="30"/>
      <c r="W33" s="30"/>
      <c r="X33" s="30"/>
      <c r="Y33" s="30"/>
      <c r="Z33" s="30"/>
      <c r="AA33" s="30"/>
      <c r="AB33" s="30"/>
      <c r="AC33" s="30"/>
      <c r="AD33" s="30"/>
      <c r="AE33" s="30"/>
    </row>
    <row r="34" spans="1:31" s="2" customFormat="1" ht="14.45" customHeight="1">
      <c r="A34" s="30"/>
      <c r="B34" s="31"/>
      <c r="C34" s="30"/>
      <c r="D34" s="30"/>
      <c r="E34" s="30"/>
      <c r="F34" s="34" t="s">
        <v>34</v>
      </c>
      <c r="G34" s="30"/>
      <c r="H34" s="30"/>
      <c r="I34" s="34" t="s">
        <v>33</v>
      </c>
      <c r="J34" s="34" t="s">
        <v>35</v>
      </c>
      <c r="K34" s="30"/>
      <c r="L34" s="40"/>
      <c r="S34" s="30"/>
      <c r="T34" s="30"/>
      <c r="U34" s="30"/>
      <c r="V34" s="30"/>
      <c r="W34" s="30"/>
      <c r="X34" s="30"/>
      <c r="Y34" s="30"/>
      <c r="Z34" s="30"/>
      <c r="AA34" s="30"/>
      <c r="AB34" s="30"/>
      <c r="AC34" s="30"/>
      <c r="AD34" s="30"/>
      <c r="AE34" s="30"/>
    </row>
    <row r="35" spans="1:31" s="2" customFormat="1" ht="14.45" customHeight="1">
      <c r="A35" s="30"/>
      <c r="B35" s="31"/>
      <c r="C35" s="30"/>
      <c r="D35" s="102" t="s">
        <v>36</v>
      </c>
      <c r="E35" s="27" t="s">
        <v>37</v>
      </c>
      <c r="F35" s="103">
        <f>ROUND((SUM(BE130:BE272)),  2)</f>
        <v>0</v>
      </c>
      <c r="G35" s="30"/>
      <c r="H35" s="30"/>
      <c r="I35" s="104">
        <v>0.21</v>
      </c>
      <c r="J35" s="103">
        <f>ROUND(((SUM(BE130:BE272))*I35),  2)</f>
        <v>0</v>
      </c>
      <c r="K35" s="30"/>
      <c r="L35" s="40"/>
      <c r="S35" s="30"/>
      <c r="T35" s="30"/>
      <c r="U35" s="30"/>
      <c r="V35" s="30"/>
      <c r="W35" s="30"/>
      <c r="X35" s="30"/>
      <c r="Y35" s="30"/>
      <c r="Z35" s="30"/>
      <c r="AA35" s="30"/>
      <c r="AB35" s="30"/>
      <c r="AC35" s="30"/>
      <c r="AD35" s="30"/>
      <c r="AE35" s="30"/>
    </row>
    <row r="36" spans="1:31" s="2" customFormat="1" ht="14.45" customHeight="1">
      <c r="A36" s="30"/>
      <c r="B36" s="31"/>
      <c r="C36" s="30"/>
      <c r="D36" s="30"/>
      <c r="E36" s="27" t="s">
        <v>38</v>
      </c>
      <c r="F36" s="103">
        <f>ROUND((SUM(BF130:BF272)),  2)</f>
        <v>0</v>
      </c>
      <c r="G36" s="30"/>
      <c r="H36" s="30"/>
      <c r="I36" s="104">
        <v>0.15</v>
      </c>
      <c r="J36" s="103">
        <f>ROUND(((SUM(BF130:BF272))*I36),  2)</f>
        <v>0</v>
      </c>
      <c r="K36" s="30"/>
      <c r="L36" s="40"/>
      <c r="S36" s="30"/>
      <c r="T36" s="30"/>
      <c r="U36" s="30"/>
      <c r="V36" s="30"/>
      <c r="W36" s="30"/>
      <c r="X36" s="30"/>
      <c r="Y36" s="30"/>
      <c r="Z36" s="30"/>
      <c r="AA36" s="30"/>
      <c r="AB36" s="30"/>
      <c r="AC36" s="30"/>
      <c r="AD36" s="30"/>
      <c r="AE36" s="30"/>
    </row>
    <row r="37" spans="1:31" s="2" customFormat="1" ht="14.45" hidden="1" customHeight="1">
      <c r="A37" s="30"/>
      <c r="B37" s="31"/>
      <c r="C37" s="30"/>
      <c r="D37" s="30"/>
      <c r="E37" s="27" t="s">
        <v>39</v>
      </c>
      <c r="F37" s="103">
        <f>ROUND((SUM(BG130:BG272)),  2)</f>
        <v>0</v>
      </c>
      <c r="G37" s="30"/>
      <c r="H37" s="30"/>
      <c r="I37" s="104">
        <v>0.21</v>
      </c>
      <c r="J37" s="103">
        <f>0</f>
        <v>0</v>
      </c>
      <c r="K37" s="30"/>
      <c r="L37" s="40"/>
      <c r="S37" s="30"/>
      <c r="T37" s="30"/>
      <c r="U37" s="30"/>
      <c r="V37" s="30"/>
      <c r="W37" s="30"/>
      <c r="X37" s="30"/>
      <c r="Y37" s="30"/>
      <c r="Z37" s="30"/>
      <c r="AA37" s="30"/>
      <c r="AB37" s="30"/>
      <c r="AC37" s="30"/>
      <c r="AD37" s="30"/>
      <c r="AE37" s="30"/>
    </row>
    <row r="38" spans="1:31" s="2" customFormat="1" ht="14.45" hidden="1" customHeight="1">
      <c r="A38" s="30"/>
      <c r="B38" s="31"/>
      <c r="C38" s="30"/>
      <c r="D38" s="30"/>
      <c r="E38" s="27" t="s">
        <v>40</v>
      </c>
      <c r="F38" s="103">
        <f>ROUND((SUM(BH130:BH272)),  2)</f>
        <v>0</v>
      </c>
      <c r="G38" s="30"/>
      <c r="H38" s="30"/>
      <c r="I38" s="104">
        <v>0.15</v>
      </c>
      <c r="J38" s="103">
        <f>0</f>
        <v>0</v>
      </c>
      <c r="K38" s="30"/>
      <c r="L38" s="40"/>
      <c r="S38" s="30"/>
      <c r="T38" s="30"/>
      <c r="U38" s="30"/>
      <c r="V38" s="30"/>
      <c r="W38" s="30"/>
      <c r="X38" s="30"/>
      <c r="Y38" s="30"/>
      <c r="Z38" s="30"/>
      <c r="AA38" s="30"/>
      <c r="AB38" s="30"/>
      <c r="AC38" s="30"/>
      <c r="AD38" s="30"/>
      <c r="AE38" s="30"/>
    </row>
    <row r="39" spans="1:31" s="2" customFormat="1" ht="14.45" hidden="1" customHeight="1">
      <c r="A39" s="30"/>
      <c r="B39" s="31"/>
      <c r="C39" s="30"/>
      <c r="D39" s="30"/>
      <c r="E39" s="27" t="s">
        <v>41</v>
      </c>
      <c r="F39" s="103">
        <f>ROUND((SUM(BI130:BI272)),  2)</f>
        <v>0</v>
      </c>
      <c r="G39" s="30"/>
      <c r="H39" s="30"/>
      <c r="I39" s="104">
        <v>0</v>
      </c>
      <c r="J39" s="103">
        <f>0</f>
        <v>0</v>
      </c>
      <c r="K39" s="30"/>
      <c r="L39" s="40"/>
      <c r="S39" s="30"/>
      <c r="T39" s="30"/>
      <c r="U39" s="30"/>
      <c r="V39" s="30"/>
      <c r="W39" s="30"/>
      <c r="X39" s="30"/>
      <c r="Y39" s="30"/>
      <c r="Z39" s="30"/>
      <c r="AA39" s="30"/>
      <c r="AB39" s="30"/>
      <c r="AC39" s="30"/>
      <c r="AD39" s="30"/>
      <c r="AE39" s="30"/>
    </row>
    <row r="40" spans="1:31" s="2" customFormat="1" ht="6.95" customHeight="1">
      <c r="A40" s="30"/>
      <c r="B40" s="31"/>
      <c r="C40" s="30"/>
      <c r="D40" s="30"/>
      <c r="E40" s="30"/>
      <c r="F40" s="30"/>
      <c r="G40" s="30"/>
      <c r="H40" s="30"/>
      <c r="I40" s="30"/>
      <c r="J40" s="30"/>
      <c r="K40" s="30"/>
      <c r="L40" s="40"/>
      <c r="S40" s="30"/>
      <c r="T40" s="30"/>
      <c r="U40" s="30"/>
      <c r="V40" s="30"/>
      <c r="W40" s="30"/>
      <c r="X40" s="30"/>
      <c r="Y40" s="30"/>
      <c r="Z40" s="30"/>
      <c r="AA40" s="30"/>
      <c r="AB40" s="30"/>
      <c r="AC40" s="30"/>
      <c r="AD40" s="30"/>
      <c r="AE40" s="30"/>
    </row>
    <row r="41" spans="1:31" s="2" customFormat="1" ht="25.35" customHeight="1">
      <c r="A41" s="30"/>
      <c r="B41" s="31"/>
      <c r="C41" s="105"/>
      <c r="D41" s="106" t="s">
        <v>42</v>
      </c>
      <c r="E41" s="58"/>
      <c r="F41" s="58"/>
      <c r="G41" s="107" t="s">
        <v>43</v>
      </c>
      <c r="H41" s="108" t="s">
        <v>44</v>
      </c>
      <c r="I41" s="58"/>
      <c r="J41" s="109">
        <f>SUM(J32:J39)</f>
        <v>0</v>
      </c>
      <c r="K41" s="110"/>
      <c r="L41" s="40"/>
      <c r="S41" s="30"/>
      <c r="T41" s="30"/>
      <c r="U41" s="30"/>
      <c r="V41" s="30"/>
      <c r="W41" s="30"/>
      <c r="X41" s="30"/>
      <c r="Y41" s="30"/>
      <c r="Z41" s="30"/>
      <c r="AA41" s="30"/>
      <c r="AB41" s="30"/>
      <c r="AC41" s="30"/>
      <c r="AD41" s="30"/>
      <c r="AE41" s="30"/>
    </row>
    <row r="42" spans="1:31" s="2" customFormat="1" ht="14.45" customHeight="1">
      <c r="A42" s="30"/>
      <c r="B42" s="31"/>
      <c r="C42" s="30"/>
      <c r="D42" s="30"/>
      <c r="E42" s="30"/>
      <c r="F42" s="30"/>
      <c r="G42" s="30"/>
      <c r="H42" s="30"/>
      <c r="I42" s="30"/>
      <c r="J42" s="30"/>
      <c r="K42" s="30"/>
      <c r="L42" s="40"/>
      <c r="S42" s="30"/>
      <c r="T42" s="30"/>
      <c r="U42" s="30"/>
      <c r="V42" s="30"/>
      <c r="W42" s="30"/>
      <c r="X42" s="30"/>
      <c r="Y42" s="30"/>
      <c r="Z42" s="30"/>
      <c r="AA42" s="30"/>
      <c r="AB42" s="30"/>
      <c r="AC42" s="30"/>
      <c r="AD42" s="30"/>
      <c r="AE42" s="30"/>
    </row>
    <row r="43" spans="1:31" s="1" customFormat="1" ht="14.45" customHeight="1">
      <c r="B43" s="21"/>
      <c r="L43" s="21"/>
    </row>
    <row r="44" spans="1:31" s="1" customFormat="1" ht="14.45" customHeight="1">
      <c r="B44" s="21"/>
      <c r="L44" s="21"/>
    </row>
    <row r="45" spans="1:31" s="1" customFormat="1" ht="14.45" customHeight="1">
      <c r="B45" s="21"/>
      <c r="L45" s="21"/>
    </row>
    <row r="46" spans="1:31" s="1" customFormat="1" ht="14.45" customHeight="1">
      <c r="B46" s="21"/>
      <c r="L46" s="21"/>
    </row>
    <row r="47" spans="1:31" s="1" customFormat="1" ht="14.45" customHeight="1">
      <c r="B47" s="21"/>
      <c r="L47" s="21"/>
    </row>
    <row r="48" spans="1:31" s="1" customFormat="1" ht="14.45" customHeight="1">
      <c r="B48" s="21"/>
      <c r="L48" s="21"/>
    </row>
    <row r="49" spans="1:31" s="1" customFormat="1" ht="14.45" customHeight="1">
      <c r="B49" s="21"/>
      <c r="L49" s="21"/>
    </row>
    <row r="50" spans="1:31" s="2" customFormat="1" ht="14.45" customHeight="1">
      <c r="B50" s="40"/>
      <c r="D50" s="41" t="s">
        <v>45</v>
      </c>
      <c r="E50" s="42"/>
      <c r="F50" s="42"/>
      <c r="G50" s="41" t="s">
        <v>46</v>
      </c>
      <c r="H50" s="42"/>
      <c r="I50" s="42"/>
      <c r="J50" s="42"/>
      <c r="K50" s="42"/>
      <c r="L50" s="40"/>
    </row>
    <row r="51" spans="1:31">
      <c r="B51" s="21"/>
      <c r="L51" s="21"/>
    </row>
    <row r="52" spans="1:31">
      <c r="B52" s="21"/>
      <c r="L52" s="21"/>
    </row>
    <row r="53" spans="1:31">
      <c r="B53" s="21"/>
      <c r="L53" s="21"/>
    </row>
    <row r="54" spans="1:31">
      <c r="B54" s="21"/>
      <c r="L54" s="21"/>
    </row>
    <row r="55" spans="1:31">
      <c r="B55" s="21"/>
      <c r="L55" s="21"/>
    </row>
    <row r="56" spans="1:31">
      <c r="B56" s="21"/>
      <c r="L56" s="21"/>
    </row>
    <row r="57" spans="1:31">
      <c r="B57" s="21"/>
      <c r="L57" s="21"/>
    </row>
    <row r="58" spans="1:31">
      <c r="B58" s="21"/>
      <c r="L58" s="21"/>
    </row>
    <row r="59" spans="1:31">
      <c r="B59" s="21"/>
      <c r="L59" s="21"/>
    </row>
    <row r="60" spans="1:31">
      <c r="B60" s="21"/>
      <c r="L60" s="21"/>
    </row>
    <row r="61" spans="1:31" s="2" customFormat="1" ht="12.75">
      <c r="A61" s="30"/>
      <c r="B61" s="31"/>
      <c r="C61" s="30"/>
      <c r="D61" s="43" t="s">
        <v>47</v>
      </c>
      <c r="E61" s="33"/>
      <c r="F61" s="111" t="s">
        <v>48</v>
      </c>
      <c r="G61" s="43" t="s">
        <v>47</v>
      </c>
      <c r="H61" s="33"/>
      <c r="I61" s="33"/>
      <c r="J61" s="112" t="s">
        <v>48</v>
      </c>
      <c r="K61" s="33"/>
      <c r="L61" s="40"/>
      <c r="S61" s="30"/>
      <c r="T61" s="30"/>
      <c r="U61" s="30"/>
      <c r="V61" s="30"/>
      <c r="W61" s="30"/>
      <c r="X61" s="30"/>
      <c r="Y61" s="30"/>
      <c r="Z61" s="30"/>
      <c r="AA61" s="30"/>
      <c r="AB61" s="30"/>
      <c r="AC61" s="30"/>
      <c r="AD61" s="30"/>
      <c r="AE61" s="30"/>
    </row>
    <row r="62" spans="1:31">
      <c r="B62" s="21"/>
      <c r="L62" s="21"/>
    </row>
    <row r="63" spans="1:31">
      <c r="B63" s="21"/>
      <c r="L63" s="21"/>
    </row>
    <row r="64" spans="1:31">
      <c r="B64" s="21"/>
      <c r="L64" s="21"/>
    </row>
    <row r="65" spans="1:31" s="2" customFormat="1" ht="12.75">
      <c r="A65" s="30"/>
      <c r="B65" s="31"/>
      <c r="C65" s="30"/>
      <c r="D65" s="41" t="s">
        <v>49</v>
      </c>
      <c r="E65" s="44"/>
      <c r="F65" s="44"/>
      <c r="G65" s="41" t="s">
        <v>50</v>
      </c>
      <c r="H65" s="44"/>
      <c r="I65" s="44"/>
      <c r="J65" s="44"/>
      <c r="K65" s="44"/>
      <c r="L65" s="40"/>
      <c r="S65" s="30"/>
      <c r="T65" s="30"/>
      <c r="U65" s="30"/>
      <c r="V65" s="30"/>
      <c r="W65" s="30"/>
      <c r="X65" s="30"/>
      <c r="Y65" s="30"/>
      <c r="Z65" s="30"/>
      <c r="AA65" s="30"/>
      <c r="AB65" s="30"/>
      <c r="AC65" s="30"/>
      <c r="AD65" s="30"/>
      <c r="AE65" s="30"/>
    </row>
    <row r="66" spans="1:31">
      <c r="B66" s="21"/>
      <c r="L66" s="21"/>
    </row>
    <row r="67" spans="1:31">
      <c r="B67" s="21"/>
      <c r="L67" s="21"/>
    </row>
    <row r="68" spans="1:31">
      <c r="B68" s="21"/>
      <c r="L68" s="21"/>
    </row>
    <row r="69" spans="1:31">
      <c r="B69" s="21"/>
      <c r="L69" s="21"/>
    </row>
    <row r="70" spans="1:31">
      <c r="B70" s="21"/>
      <c r="L70" s="21"/>
    </row>
    <row r="71" spans="1:31">
      <c r="B71" s="21"/>
      <c r="L71" s="21"/>
    </row>
    <row r="72" spans="1:31">
      <c r="B72" s="21"/>
      <c r="L72" s="21"/>
    </row>
    <row r="73" spans="1:31">
      <c r="B73" s="21"/>
      <c r="L73" s="21"/>
    </row>
    <row r="74" spans="1:31">
      <c r="B74" s="21"/>
      <c r="L74" s="21"/>
    </row>
    <row r="75" spans="1:31">
      <c r="B75" s="21"/>
      <c r="L75" s="21"/>
    </row>
    <row r="76" spans="1:31" s="2" customFormat="1" ht="12.75">
      <c r="A76" s="30"/>
      <c r="B76" s="31"/>
      <c r="C76" s="30"/>
      <c r="D76" s="43" t="s">
        <v>47</v>
      </c>
      <c r="E76" s="33"/>
      <c r="F76" s="111" t="s">
        <v>48</v>
      </c>
      <c r="G76" s="43" t="s">
        <v>47</v>
      </c>
      <c r="H76" s="33"/>
      <c r="I76" s="33"/>
      <c r="J76" s="112" t="s">
        <v>48</v>
      </c>
      <c r="K76" s="33"/>
      <c r="L76" s="40"/>
      <c r="S76" s="30"/>
      <c r="T76" s="30"/>
      <c r="U76" s="30"/>
      <c r="V76" s="30"/>
      <c r="W76" s="30"/>
      <c r="X76" s="30"/>
      <c r="Y76" s="30"/>
      <c r="Z76" s="30"/>
      <c r="AA76" s="30"/>
      <c r="AB76" s="30"/>
      <c r="AC76" s="30"/>
      <c r="AD76" s="30"/>
      <c r="AE76" s="30"/>
    </row>
    <row r="77" spans="1:31" s="2" customFormat="1" ht="14.45" customHeight="1">
      <c r="A77" s="30"/>
      <c r="B77" s="45"/>
      <c r="C77" s="46"/>
      <c r="D77" s="46"/>
      <c r="E77" s="46"/>
      <c r="F77" s="46"/>
      <c r="G77" s="46"/>
      <c r="H77" s="46"/>
      <c r="I77" s="46"/>
      <c r="J77" s="46"/>
      <c r="K77" s="46"/>
      <c r="L77" s="40"/>
      <c r="S77" s="30"/>
      <c r="T77" s="30"/>
      <c r="U77" s="30"/>
      <c r="V77" s="30"/>
      <c r="W77" s="30"/>
      <c r="X77" s="30"/>
      <c r="Y77" s="30"/>
      <c r="Z77" s="30"/>
      <c r="AA77" s="30"/>
      <c r="AB77" s="30"/>
      <c r="AC77" s="30"/>
      <c r="AD77" s="30"/>
      <c r="AE77" s="30"/>
    </row>
    <row r="81" spans="1:31" s="2" customFormat="1" ht="6.95" customHeight="1">
      <c r="A81" s="30"/>
      <c r="B81" s="47"/>
      <c r="C81" s="48"/>
      <c r="D81" s="48"/>
      <c r="E81" s="48"/>
      <c r="F81" s="48"/>
      <c r="G81" s="48"/>
      <c r="H81" s="48"/>
      <c r="I81" s="48"/>
      <c r="J81" s="48"/>
      <c r="K81" s="48"/>
      <c r="L81" s="40"/>
      <c r="S81" s="30"/>
      <c r="T81" s="30"/>
      <c r="U81" s="30"/>
      <c r="V81" s="30"/>
      <c r="W81" s="30"/>
      <c r="X81" s="30"/>
      <c r="Y81" s="30"/>
      <c r="Z81" s="30"/>
      <c r="AA81" s="30"/>
      <c r="AB81" s="30"/>
      <c r="AC81" s="30"/>
      <c r="AD81" s="30"/>
      <c r="AE81" s="30"/>
    </row>
    <row r="82" spans="1:31" s="2" customFormat="1" ht="24.95" customHeight="1">
      <c r="A82" s="30"/>
      <c r="B82" s="31"/>
      <c r="C82" s="22" t="s">
        <v>110</v>
      </c>
      <c r="D82" s="30"/>
      <c r="E82" s="30"/>
      <c r="F82" s="30"/>
      <c r="G82" s="30"/>
      <c r="H82" s="30"/>
      <c r="I82" s="30"/>
      <c r="J82" s="30"/>
      <c r="K82" s="30"/>
      <c r="L82" s="40"/>
      <c r="S82" s="30"/>
      <c r="T82" s="30"/>
      <c r="U82" s="30"/>
      <c r="V82" s="30"/>
      <c r="W82" s="30"/>
      <c r="X82" s="30"/>
      <c r="Y82" s="30"/>
      <c r="Z82" s="30"/>
      <c r="AA82" s="30"/>
      <c r="AB82" s="30"/>
      <c r="AC82" s="30"/>
      <c r="AD82" s="30"/>
      <c r="AE82" s="30"/>
    </row>
    <row r="83" spans="1:31" s="2" customFormat="1" ht="6.95" customHeight="1">
      <c r="A83" s="30"/>
      <c r="B83" s="31"/>
      <c r="C83" s="30"/>
      <c r="D83" s="30"/>
      <c r="E83" s="30"/>
      <c r="F83" s="30"/>
      <c r="G83" s="30"/>
      <c r="H83" s="30"/>
      <c r="I83" s="30"/>
      <c r="J83" s="30"/>
      <c r="K83" s="30"/>
      <c r="L83" s="40"/>
      <c r="S83" s="30"/>
      <c r="T83" s="30"/>
      <c r="U83" s="30"/>
      <c r="V83" s="30"/>
      <c r="W83" s="30"/>
      <c r="X83" s="30"/>
      <c r="Y83" s="30"/>
      <c r="Z83" s="30"/>
      <c r="AA83" s="30"/>
      <c r="AB83" s="30"/>
      <c r="AC83" s="30"/>
      <c r="AD83" s="30"/>
      <c r="AE83" s="30"/>
    </row>
    <row r="84" spans="1:31" s="2" customFormat="1" ht="12" customHeight="1">
      <c r="A84" s="30"/>
      <c r="B84" s="31"/>
      <c r="C84" s="27" t="s">
        <v>14</v>
      </c>
      <c r="D84" s="30"/>
      <c r="E84" s="30"/>
      <c r="F84" s="30"/>
      <c r="G84" s="30"/>
      <c r="H84" s="30"/>
      <c r="I84" s="30"/>
      <c r="J84" s="30"/>
      <c r="K84" s="30"/>
      <c r="L84" s="40"/>
      <c r="S84" s="30"/>
      <c r="T84" s="30"/>
      <c r="U84" s="30"/>
      <c r="V84" s="30"/>
      <c r="W84" s="30"/>
      <c r="X84" s="30"/>
      <c r="Y84" s="30"/>
      <c r="Z84" s="30"/>
      <c r="AA84" s="30"/>
      <c r="AB84" s="30"/>
      <c r="AC84" s="30"/>
      <c r="AD84" s="30"/>
      <c r="AE84" s="30"/>
    </row>
    <row r="85" spans="1:31" s="2" customFormat="1" ht="16.5" customHeight="1">
      <c r="A85" s="30"/>
      <c r="B85" s="31"/>
      <c r="C85" s="30"/>
      <c r="D85" s="30"/>
      <c r="E85" s="425" t="str">
        <f>E7</f>
        <v>Modernizace ČOV Dvůr Králové nad Labem - II. etapa</v>
      </c>
      <c r="F85" s="426"/>
      <c r="G85" s="426"/>
      <c r="H85" s="426"/>
      <c r="I85" s="30"/>
      <c r="J85" s="30"/>
      <c r="K85" s="30"/>
      <c r="L85" s="40"/>
      <c r="S85" s="30"/>
      <c r="T85" s="30"/>
      <c r="U85" s="30"/>
      <c r="V85" s="30"/>
      <c r="W85" s="30"/>
      <c r="X85" s="30"/>
      <c r="Y85" s="30"/>
      <c r="Z85" s="30"/>
      <c r="AA85" s="30"/>
      <c r="AB85" s="30"/>
      <c r="AC85" s="30"/>
      <c r="AD85" s="30"/>
      <c r="AE85" s="30"/>
    </row>
    <row r="86" spans="1:31" s="1" customFormat="1" ht="12" customHeight="1">
      <c r="B86" s="21"/>
      <c r="C86" s="27" t="s">
        <v>108</v>
      </c>
      <c r="L86" s="21"/>
    </row>
    <row r="87" spans="1:31" s="2" customFormat="1" ht="16.5" customHeight="1">
      <c r="A87" s="30"/>
      <c r="B87" s="31"/>
      <c r="C87" s="30"/>
      <c r="D87" s="30"/>
      <c r="E87" s="425" t="s">
        <v>515</v>
      </c>
      <c r="F87" s="424"/>
      <c r="G87" s="424"/>
      <c r="H87" s="424"/>
      <c r="I87" s="30"/>
      <c r="J87" s="30"/>
      <c r="K87" s="30"/>
      <c r="L87" s="40"/>
      <c r="S87" s="30"/>
      <c r="T87" s="30"/>
      <c r="U87" s="30"/>
      <c r="V87" s="30"/>
      <c r="W87" s="30"/>
      <c r="X87" s="30"/>
      <c r="Y87" s="30"/>
      <c r="Z87" s="30"/>
      <c r="AA87" s="30"/>
      <c r="AB87" s="30"/>
      <c r="AC87" s="30"/>
      <c r="AD87" s="30"/>
      <c r="AE87" s="30"/>
    </row>
    <row r="88" spans="1:31" s="2" customFormat="1" ht="12" customHeight="1">
      <c r="A88" s="30"/>
      <c r="B88" s="31"/>
      <c r="C88" s="27" t="s">
        <v>186</v>
      </c>
      <c r="D88" s="30"/>
      <c r="E88" s="30"/>
      <c r="F88" s="30"/>
      <c r="G88" s="30"/>
      <c r="H88" s="30"/>
      <c r="I88" s="30"/>
      <c r="J88" s="30"/>
      <c r="K88" s="30"/>
      <c r="L88" s="40"/>
      <c r="S88" s="30"/>
      <c r="T88" s="30"/>
      <c r="U88" s="30"/>
      <c r="V88" s="30"/>
      <c r="W88" s="30"/>
      <c r="X88" s="30"/>
      <c r="Y88" s="30"/>
      <c r="Z88" s="30"/>
      <c r="AA88" s="30"/>
      <c r="AB88" s="30"/>
      <c r="AC88" s="30"/>
      <c r="AD88" s="30"/>
      <c r="AE88" s="30"/>
    </row>
    <row r="89" spans="1:31" s="2" customFormat="1" ht="16.5" customHeight="1">
      <c r="A89" s="30"/>
      <c r="B89" s="31"/>
      <c r="C89" s="30"/>
      <c r="D89" s="30"/>
      <c r="E89" s="386" t="str">
        <f>E11</f>
        <v>SO_05.1 - Propojovací potrubí</v>
      </c>
      <c r="F89" s="424"/>
      <c r="G89" s="424"/>
      <c r="H89" s="424"/>
      <c r="I89" s="30"/>
      <c r="J89" s="30"/>
      <c r="K89" s="30"/>
      <c r="L89" s="40"/>
      <c r="S89" s="30"/>
      <c r="T89" s="30"/>
      <c r="U89" s="30"/>
      <c r="V89" s="30"/>
      <c r="W89" s="30"/>
      <c r="X89" s="30"/>
      <c r="Y89" s="30"/>
      <c r="Z89" s="30"/>
      <c r="AA89" s="30"/>
      <c r="AB89" s="30"/>
      <c r="AC89" s="30"/>
      <c r="AD89" s="30"/>
      <c r="AE89" s="30"/>
    </row>
    <row r="90" spans="1:31" s="2" customFormat="1" ht="6.95" customHeight="1">
      <c r="A90" s="30"/>
      <c r="B90" s="31"/>
      <c r="C90" s="30"/>
      <c r="D90" s="30"/>
      <c r="E90" s="30"/>
      <c r="F90" s="30"/>
      <c r="G90" s="30"/>
      <c r="H90" s="30"/>
      <c r="I90" s="30"/>
      <c r="J90" s="30"/>
      <c r="K90" s="30"/>
      <c r="L90" s="40"/>
      <c r="S90" s="30"/>
      <c r="T90" s="30"/>
      <c r="U90" s="30"/>
      <c r="V90" s="30"/>
      <c r="W90" s="30"/>
      <c r="X90" s="30"/>
      <c r="Y90" s="30"/>
      <c r="Z90" s="30"/>
      <c r="AA90" s="30"/>
      <c r="AB90" s="30"/>
      <c r="AC90" s="30"/>
      <c r="AD90" s="30"/>
      <c r="AE90" s="30"/>
    </row>
    <row r="91" spans="1:31" s="2" customFormat="1" ht="12" customHeight="1">
      <c r="A91" s="30"/>
      <c r="B91" s="31"/>
      <c r="C91" s="27" t="s">
        <v>18</v>
      </c>
      <c r="D91" s="30"/>
      <c r="E91" s="30"/>
      <c r="F91" s="25" t="str">
        <f>F14</f>
        <v xml:space="preserve"> </v>
      </c>
      <c r="G91" s="30"/>
      <c r="H91" s="30"/>
      <c r="I91" s="27" t="s">
        <v>20</v>
      </c>
      <c r="J91" s="53" t="str">
        <f>IF(J14="","",J14)</f>
        <v>7. 7. 2022</v>
      </c>
      <c r="K91" s="30"/>
      <c r="L91" s="40"/>
      <c r="S91" s="30"/>
      <c r="T91" s="30"/>
      <c r="U91" s="30"/>
      <c r="V91" s="30"/>
      <c r="W91" s="30"/>
      <c r="X91" s="30"/>
      <c r="Y91" s="30"/>
      <c r="Z91" s="30"/>
      <c r="AA91" s="30"/>
      <c r="AB91" s="30"/>
      <c r="AC91" s="30"/>
      <c r="AD91" s="30"/>
      <c r="AE91" s="30"/>
    </row>
    <row r="92" spans="1:31" s="2" customFormat="1" ht="6.95" customHeight="1">
      <c r="A92" s="30"/>
      <c r="B92" s="31"/>
      <c r="C92" s="30"/>
      <c r="D92" s="30"/>
      <c r="E92" s="30"/>
      <c r="F92" s="30"/>
      <c r="G92" s="30"/>
      <c r="H92" s="30"/>
      <c r="I92" s="30"/>
      <c r="J92" s="30"/>
      <c r="K92" s="30"/>
      <c r="L92" s="40"/>
      <c r="S92" s="30"/>
      <c r="T92" s="30"/>
      <c r="U92" s="30"/>
      <c r="V92" s="30"/>
      <c r="W92" s="30"/>
      <c r="X92" s="30"/>
      <c r="Y92" s="30"/>
      <c r="Z92" s="30"/>
      <c r="AA92" s="30"/>
      <c r="AB92" s="30"/>
      <c r="AC92" s="30"/>
      <c r="AD92" s="30"/>
      <c r="AE92" s="30"/>
    </row>
    <row r="93" spans="1:31" s="2" customFormat="1" ht="15.2" customHeight="1">
      <c r="A93" s="30"/>
      <c r="B93" s="31"/>
      <c r="C93" s="27" t="s">
        <v>22</v>
      </c>
      <c r="D93" s="30"/>
      <c r="E93" s="30"/>
      <c r="F93" s="25" t="str">
        <f>E17</f>
        <v xml:space="preserve"> </v>
      </c>
      <c r="G93" s="30"/>
      <c r="H93" s="30"/>
      <c r="I93" s="27" t="s">
        <v>27</v>
      </c>
      <c r="J93" s="28" t="str">
        <f>E23</f>
        <v xml:space="preserve"> </v>
      </c>
      <c r="K93" s="30"/>
      <c r="L93" s="40"/>
      <c r="S93" s="30"/>
      <c r="T93" s="30"/>
      <c r="U93" s="30"/>
      <c r="V93" s="30"/>
      <c r="W93" s="30"/>
      <c r="X93" s="30"/>
      <c r="Y93" s="30"/>
      <c r="Z93" s="30"/>
      <c r="AA93" s="30"/>
      <c r="AB93" s="30"/>
      <c r="AC93" s="30"/>
      <c r="AD93" s="30"/>
      <c r="AE93" s="30"/>
    </row>
    <row r="94" spans="1:31" s="2" customFormat="1" ht="25.7" customHeight="1">
      <c r="A94" s="30"/>
      <c r="B94" s="31"/>
      <c r="C94" s="27" t="s">
        <v>26</v>
      </c>
      <c r="D94" s="30"/>
      <c r="E94" s="30"/>
      <c r="F94" s="25" t="str">
        <f>IF(E20="","",E20)</f>
        <v xml:space="preserve"> </v>
      </c>
      <c r="G94" s="30"/>
      <c r="H94" s="30"/>
      <c r="I94" s="27" t="s">
        <v>29</v>
      </c>
      <c r="J94" s="28" t="str">
        <f>E26</f>
        <v>VIS s.r.o. Hradec Králové, Dita Paštová</v>
      </c>
      <c r="K94" s="30"/>
      <c r="L94" s="40"/>
      <c r="S94" s="30"/>
      <c r="T94" s="30"/>
      <c r="U94" s="30"/>
      <c r="V94" s="30"/>
      <c r="W94" s="30"/>
      <c r="X94" s="30"/>
      <c r="Y94" s="30"/>
      <c r="Z94" s="30"/>
      <c r="AA94" s="30"/>
      <c r="AB94" s="30"/>
      <c r="AC94" s="30"/>
      <c r="AD94" s="30"/>
      <c r="AE94" s="30"/>
    </row>
    <row r="95" spans="1:31" s="2" customFormat="1" ht="10.35" customHeight="1">
      <c r="A95" s="30"/>
      <c r="B95" s="31"/>
      <c r="C95" s="30"/>
      <c r="D95" s="30"/>
      <c r="E95" s="30"/>
      <c r="F95" s="30"/>
      <c r="G95" s="30"/>
      <c r="H95" s="30"/>
      <c r="I95" s="30"/>
      <c r="J95" s="30"/>
      <c r="K95" s="30"/>
      <c r="L95" s="40"/>
      <c r="S95" s="30"/>
      <c r="T95" s="30"/>
      <c r="U95" s="30"/>
      <c r="V95" s="30"/>
      <c r="W95" s="30"/>
      <c r="X95" s="30"/>
      <c r="Y95" s="30"/>
      <c r="Z95" s="30"/>
      <c r="AA95" s="30"/>
      <c r="AB95" s="30"/>
      <c r="AC95" s="30"/>
      <c r="AD95" s="30"/>
      <c r="AE95" s="30"/>
    </row>
    <row r="96" spans="1:31" s="2" customFormat="1" ht="29.25" customHeight="1">
      <c r="A96" s="30"/>
      <c r="B96" s="31"/>
      <c r="C96" s="113" t="s">
        <v>111</v>
      </c>
      <c r="D96" s="105"/>
      <c r="E96" s="105"/>
      <c r="F96" s="105"/>
      <c r="G96" s="105"/>
      <c r="H96" s="105"/>
      <c r="I96" s="105"/>
      <c r="J96" s="114" t="s">
        <v>112</v>
      </c>
      <c r="K96" s="105"/>
      <c r="L96" s="40"/>
      <c r="S96" s="30"/>
      <c r="T96" s="30"/>
      <c r="U96" s="30"/>
      <c r="V96" s="30"/>
      <c r="W96" s="30"/>
      <c r="X96" s="30"/>
      <c r="Y96" s="30"/>
      <c r="Z96" s="30"/>
      <c r="AA96" s="30"/>
      <c r="AB96" s="30"/>
      <c r="AC96" s="30"/>
      <c r="AD96" s="30"/>
      <c r="AE96" s="30"/>
    </row>
    <row r="97" spans="1:47" s="2" customFormat="1" ht="10.35" customHeight="1">
      <c r="A97" s="30"/>
      <c r="B97" s="31"/>
      <c r="C97" s="30"/>
      <c r="D97" s="30"/>
      <c r="E97" s="30"/>
      <c r="F97" s="30"/>
      <c r="G97" s="30"/>
      <c r="H97" s="30"/>
      <c r="I97" s="30"/>
      <c r="J97" s="30"/>
      <c r="K97" s="30"/>
      <c r="L97" s="40"/>
      <c r="S97" s="30"/>
      <c r="T97" s="30"/>
      <c r="U97" s="30"/>
      <c r="V97" s="30"/>
      <c r="W97" s="30"/>
      <c r="X97" s="30"/>
      <c r="Y97" s="30"/>
      <c r="Z97" s="30"/>
      <c r="AA97" s="30"/>
      <c r="AB97" s="30"/>
      <c r="AC97" s="30"/>
      <c r="AD97" s="30"/>
      <c r="AE97" s="30"/>
    </row>
    <row r="98" spans="1:47" s="2" customFormat="1" ht="22.9" customHeight="1">
      <c r="A98" s="30"/>
      <c r="B98" s="31"/>
      <c r="C98" s="115" t="s">
        <v>113</v>
      </c>
      <c r="D98" s="30"/>
      <c r="E98" s="30"/>
      <c r="F98" s="30"/>
      <c r="G98" s="30"/>
      <c r="H98" s="30"/>
      <c r="I98" s="30"/>
      <c r="J98" s="69">
        <f>J130</f>
        <v>0</v>
      </c>
      <c r="K98" s="30"/>
      <c r="L98" s="40"/>
      <c r="S98" s="30"/>
      <c r="T98" s="30"/>
      <c r="U98" s="30"/>
      <c r="V98" s="30"/>
      <c r="W98" s="30"/>
      <c r="X98" s="30"/>
      <c r="Y98" s="30"/>
      <c r="Z98" s="30"/>
      <c r="AA98" s="30"/>
      <c r="AB98" s="30"/>
      <c r="AC98" s="30"/>
      <c r="AD98" s="30"/>
      <c r="AE98" s="30"/>
      <c r="AU98" s="18" t="s">
        <v>114</v>
      </c>
    </row>
    <row r="99" spans="1:47" s="9" customFormat="1" ht="24.95" customHeight="1">
      <c r="B99" s="116"/>
      <c r="D99" s="117" t="s">
        <v>115</v>
      </c>
      <c r="E99" s="118"/>
      <c r="F99" s="118"/>
      <c r="G99" s="118"/>
      <c r="H99" s="118"/>
      <c r="I99" s="118"/>
      <c r="J99" s="119">
        <f>J131</f>
        <v>0</v>
      </c>
      <c r="L99" s="116"/>
    </row>
    <row r="100" spans="1:47" s="10" customFormat="1" ht="19.899999999999999" customHeight="1">
      <c r="B100" s="120"/>
      <c r="D100" s="121" t="s">
        <v>188</v>
      </c>
      <c r="E100" s="122"/>
      <c r="F100" s="122"/>
      <c r="G100" s="122"/>
      <c r="H100" s="122"/>
      <c r="I100" s="122"/>
      <c r="J100" s="123">
        <f>J132</f>
        <v>0</v>
      </c>
      <c r="L100" s="120"/>
    </row>
    <row r="101" spans="1:47" s="10" customFormat="1" ht="19.899999999999999" customHeight="1">
      <c r="B101" s="120"/>
      <c r="D101" s="121" t="s">
        <v>116</v>
      </c>
      <c r="E101" s="122"/>
      <c r="F101" s="122"/>
      <c r="G101" s="122"/>
      <c r="H101" s="122"/>
      <c r="I101" s="122"/>
      <c r="J101" s="123">
        <f>J193</f>
        <v>0</v>
      </c>
      <c r="L101" s="120"/>
    </row>
    <row r="102" spans="1:47" s="10" customFormat="1" ht="19.899999999999999" customHeight="1">
      <c r="B102" s="120"/>
      <c r="D102" s="121" t="s">
        <v>517</v>
      </c>
      <c r="E102" s="122"/>
      <c r="F102" s="122"/>
      <c r="G102" s="122"/>
      <c r="H102" s="122"/>
      <c r="I102" s="122"/>
      <c r="J102" s="123">
        <f>J195</f>
        <v>0</v>
      </c>
      <c r="L102" s="120"/>
    </row>
    <row r="103" spans="1:47" s="10" customFormat="1" ht="19.899999999999999" customHeight="1">
      <c r="B103" s="120"/>
      <c r="D103" s="121" t="s">
        <v>518</v>
      </c>
      <c r="E103" s="122"/>
      <c r="F103" s="122"/>
      <c r="G103" s="122"/>
      <c r="H103" s="122"/>
      <c r="I103" s="122"/>
      <c r="J103" s="123">
        <f>J201</f>
        <v>0</v>
      </c>
      <c r="L103" s="120"/>
    </row>
    <row r="104" spans="1:47" s="10" customFormat="1" ht="19.899999999999999" customHeight="1">
      <c r="B104" s="120"/>
      <c r="D104" s="121" t="s">
        <v>117</v>
      </c>
      <c r="E104" s="122"/>
      <c r="F104" s="122"/>
      <c r="G104" s="122"/>
      <c r="H104" s="122"/>
      <c r="I104" s="122"/>
      <c r="J104" s="123">
        <f>J253</f>
        <v>0</v>
      </c>
      <c r="L104" s="120"/>
    </row>
    <row r="105" spans="1:47" s="10" customFormat="1" ht="19.899999999999999" customHeight="1">
      <c r="B105" s="120"/>
      <c r="D105" s="121" t="s">
        <v>519</v>
      </c>
      <c r="E105" s="122"/>
      <c r="F105" s="122"/>
      <c r="G105" s="122"/>
      <c r="H105" s="122"/>
      <c r="I105" s="122"/>
      <c r="J105" s="123">
        <f>J256</f>
        <v>0</v>
      </c>
      <c r="L105" s="120"/>
    </row>
    <row r="106" spans="1:47" s="10" customFormat="1" ht="19.899999999999999" customHeight="1">
      <c r="B106" s="120"/>
      <c r="D106" s="121" t="s">
        <v>191</v>
      </c>
      <c r="E106" s="122"/>
      <c r="F106" s="122"/>
      <c r="G106" s="122"/>
      <c r="H106" s="122"/>
      <c r="I106" s="122"/>
      <c r="J106" s="123">
        <f>J258</f>
        <v>0</v>
      </c>
      <c r="L106" s="120"/>
    </row>
    <row r="107" spans="1:47" s="9" customFormat="1" ht="24.95" customHeight="1">
      <c r="B107" s="116"/>
      <c r="D107" s="117" t="s">
        <v>192</v>
      </c>
      <c r="E107" s="118"/>
      <c r="F107" s="118"/>
      <c r="G107" s="118"/>
      <c r="H107" s="118"/>
      <c r="I107" s="118"/>
      <c r="J107" s="119">
        <f>J265</f>
        <v>0</v>
      </c>
      <c r="L107" s="116"/>
    </row>
    <row r="108" spans="1:47" s="10" customFormat="1" ht="19.899999999999999" customHeight="1">
      <c r="B108" s="120"/>
      <c r="D108" s="121" t="s">
        <v>193</v>
      </c>
      <c r="E108" s="122"/>
      <c r="F108" s="122"/>
      <c r="G108" s="122"/>
      <c r="H108" s="122"/>
      <c r="I108" s="122"/>
      <c r="J108" s="123">
        <f>J266</f>
        <v>0</v>
      </c>
      <c r="L108" s="120"/>
    </row>
    <row r="109" spans="1:47" s="2" customFormat="1" ht="21.75" customHeight="1">
      <c r="A109" s="30"/>
      <c r="B109" s="31"/>
      <c r="C109" s="30"/>
      <c r="D109" s="30"/>
      <c r="E109" s="30"/>
      <c r="F109" s="30"/>
      <c r="G109" s="30"/>
      <c r="H109" s="30"/>
      <c r="I109" s="30"/>
      <c r="J109" s="30"/>
      <c r="K109" s="30"/>
      <c r="L109" s="40"/>
      <c r="S109" s="30"/>
      <c r="T109" s="30"/>
      <c r="U109" s="30"/>
      <c r="V109" s="30"/>
      <c r="W109" s="30"/>
      <c r="X109" s="30"/>
      <c r="Y109" s="30"/>
      <c r="Z109" s="30"/>
      <c r="AA109" s="30"/>
      <c r="AB109" s="30"/>
      <c r="AC109" s="30"/>
      <c r="AD109" s="30"/>
      <c r="AE109" s="30"/>
    </row>
    <row r="110" spans="1:47" s="2" customFormat="1" ht="6.95" customHeight="1">
      <c r="A110" s="30"/>
      <c r="B110" s="45"/>
      <c r="C110" s="46"/>
      <c r="D110" s="46"/>
      <c r="E110" s="46"/>
      <c r="F110" s="46"/>
      <c r="G110" s="46"/>
      <c r="H110" s="46"/>
      <c r="I110" s="46"/>
      <c r="J110" s="46"/>
      <c r="K110" s="46"/>
      <c r="L110" s="40"/>
      <c r="S110" s="30"/>
      <c r="T110" s="30"/>
      <c r="U110" s="30"/>
      <c r="V110" s="30"/>
      <c r="W110" s="30"/>
      <c r="X110" s="30"/>
      <c r="Y110" s="30"/>
      <c r="Z110" s="30"/>
      <c r="AA110" s="30"/>
      <c r="AB110" s="30"/>
      <c r="AC110" s="30"/>
      <c r="AD110" s="30"/>
      <c r="AE110" s="30"/>
    </row>
    <row r="114" spans="1:31" s="2" customFormat="1" ht="6.95" customHeight="1">
      <c r="A114" s="30"/>
      <c r="B114" s="47"/>
      <c r="C114" s="48"/>
      <c r="D114" s="48"/>
      <c r="E114" s="48"/>
      <c r="F114" s="48"/>
      <c r="G114" s="48"/>
      <c r="H114" s="48"/>
      <c r="I114" s="48"/>
      <c r="J114" s="48"/>
      <c r="K114" s="48"/>
      <c r="L114" s="40"/>
      <c r="S114" s="30"/>
      <c r="T114" s="30"/>
      <c r="U114" s="30"/>
      <c r="V114" s="30"/>
      <c r="W114" s="30"/>
      <c r="X114" s="30"/>
      <c r="Y114" s="30"/>
      <c r="Z114" s="30"/>
      <c r="AA114" s="30"/>
      <c r="AB114" s="30"/>
      <c r="AC114" s="30"/>
      <c r="AD114" s="30"/>
      <c r="AE114" s="30"/>
    </row>
    <row r="115" spans="1:31" s="2" customFormat="1" ht="24.95" customHeight="1">
      <c r="A115" s="30"/>
      <c r="B115" s="31"/>
      <c r="C115" s="22" t="s">
        <v>120</v>
      </c>
      <c r="D115" s="30"/>
      <c r="E115" s="30"/>
      <c r="F115" s="30"/>
      <c r="G115" s="30"/>
      <c r="H115" s="30"/>
      <c r="I115" s="30"/>
      <c r="J115" s="30"/>
      <c r="K115" s="30"/>
      <c r="L115" s="40"/>
      <c r="S115" s="30"/>
      <c r="T115" s="30"/>
      <c r="U115" s="30"/>
      <c r="V115" s="30"/>
      <c r="W115" s="30"/>
      <c r="X115" s="30"/>
      <c r="Y115" s="30"/>
      <c r="Z115" s="30"/>
      <c r="AA115" s="30"/>
      <c r="AB115" s="30"/>
      <c r="AC115" s="30"/>
      <c r="AD115" s="30"/>
      <c r="AE115" s="30"/>
    </row>
    <row r="116" spans="1:31" s="2" customFormat="1" ht="6.95" customHeight="1">
      <c r="A116" s="30"/>
      <c r="B116" s="31"/>
      <c r="C116" s="30"/>
      <c r="D116" s="30"/>
      <c r="E116" s="30"/>
      <c r="F116" s="30"/>
      <c r="G116" s="30"/>
      <c r="H116" s="30"/>
      <c r="I116" s="30"/>
      <c r="J116" s="30"/>
      <c r="K116" s="30"/>
      <c r="L116" s="40"/>
      <c r="S116" s="30"/>
      <c r="T116" s="30"/>
      <c r="U116" s="30"/>
      <c r="V116" s="30"/>
      <c r="W116" s="30"/>
      <c r="X116" s="30"/>
      <c r="Y116" s="30"/>
      <c r="Z116" s="30"/>
      <c r="AA116" s="30"/>
      <c r="AB116" s="30"/>
      <c r="AC116" s="30"/>
      <c r="AD116" s="30"/>
      <c r="AE116" s="30"/>
    </row>
    <row r="117" spans="1:31" s="2" customFormat="1" ht="12" customHeight="1">
      <c r="A117" s="30"/>
      <c r="B117" s="31"/>
      <c r="C117" s="27" t="s">
        <v>14</v>
      </c>
      <c r="D117" s="30"/>
      <c r="E117" s="30"/>
      <c r="F117" s="30"/>
      <c r="G117" s="30"/>
      <c r="H117" s="30"/>
      <c r="I117" s="30"/>
      <c r="J117" s="30"/>
      <c r="K117" s="30"/>
      <c r="L117" s="40"/>
      <c r="S117" s="30"/>
      <c r="T117" s="30"/>
      <c r="U117" s="30"/>
      <c r="V117" s="30"/>
      <c r="W117" s="30"/>
      <c r="X117" s="30"/>
      <c r="Y117" s="30"/>
      <c r="Z117" s="30"/>
      <c r="AA117" s="30"/>
      <c r="AB117" s="30"/>
      <c r="AC117" s="30"/>
      <c r="AD117" s="30"/>
      <c r="AE117" s="30"/>
    </row>
    <row r="118" spans="1:31" s="2" customFormat="1" ht="16.5" customHeight="1">
      <c r="A118" s="30"/>
      <c r="B118" s="31"/>
      <c r="C118" s="30"/>
      <c r="D118" s="30"/>
      <c r="E118" s="425" t="str">
        <f>E7</f>
        <v>Modernizace ČOV Dvůr Králové nad Labem - II. etapa</v>
      </c>
      <c r="F118" s="426"/>
      <c r="G118" s="426"/>
      <c r="H118" s="426"/>
      <c r="I118" s="30"/>
      <c r="J118" s="30"/>
      <c r="K118" s="30"/>
      <c r="L118" s="40"/>
      <c r="S118" s="30"/>
      <c r="T118" s="30"/>
      <c r="U118" s="30"/>
      <c r="V118" s="30"/>
      <c r="W118" s="30"/>
      <c r="X118" s="30"/>
      <c r="Y118" s="30"/>
      <c r="Z118" s="30"/>
      <c r="AA118" s="30"/>
      <c r="AB118" s="30"/>
      <c r="AC118" s="30"/>
      <c r="AD118" s="30"/>
      <c r="AE118" s="30"/>
    </row>
    <row r="119" spans="1:31" s="1" customFormat="1" ht="12" customHeight="1">
      <c r="B119" s="21"/>
      <c r="C119" s="27" t="s">
        <v>108</v>
      </c>
      <c r="L119" s="21"/>
    </row>
    <row r="120" spans="1:31" s="2" customFormat="1" ht="16.5" customHeight="1">
      <c r="A120" s="30"/>
      <c r="B120" s="31"/>
      <c r="C120" s="30"/>
      <c r="D120" s="30"/>
      <c r="E120" s="425" t="s">
        <v>515</v>
      </c>
      <c r="F120" s="424"/>
      <c r="G120" s="424"/>
      <c r="H120" s="424"/>
      <c r="I120" s="30"/>
      <c r="J120" s="30"/>
      <c r="K120" s="30"/>
      <c r="L120" s="40"/>
      <c r="S120" s="30"/>
      <c r="T120" s="30"/>
      <c r="U120" s="30"/>
      <c r="V120" s="30"/>
      <c r="W120" s="30"/>
      <c r="X120" s="30"/>
      <c r="Y120" s="30"/>
      <c r="Z120" s="30"/>
      <c r="AA120" s="30"/>
      <c r="AB120" s="30"/>
      <c r="AC120" s="30"/>
      <c r="AD120" s="30"/>
      <c r="AE120" s="30"/>
    </row>
    <row r="121" spans="1:31" s="2" customFormat="1" ht="12" customHeight="1">
      <c r="A121" s="30"/>
      <c r="B121" s="31"/>
      <c r="C121" s="27" t="s">
        <v>186</v>
      </c>
      <c r="D121" s="30"/>
      <c r="E121" s="30"/>
      <c r="F121" s="30"/>
      <c r="G121" s="30"/>
      <c r="H121" s="30"/>
      <c r="I121" s="30"/>
      <c r="J121" s="30"/>
      <c r="K121" s="30"/>
      <c r="L121" s="40"/>
      <c r="S121" s="30"/>
      <c r="T121" s="30"/>
      <c r="U121" s="30"/>
      <c r="V121" s="30"/>
      <c r="W121" s="30"/>
      <c r="X121" s="30"/>
      <c r="Y121" s="30"/>
      <c r="Z121" s="30"/>
      <c r="AA121" s="30"/>
      <c r="AB121" s="30"/>
      <c r="AC121" s="30"/>
      <c r="AD121" s="30"/>
      <c r="AE121" s="30"/>
    </row>
    <row r="122" spans="1:31" s="2" customFormat="1" ht="16.5" customHeight="1">
      <c r="A122" s="30"/>
      <c r="B122" s="31"/>
      <c r="C122" s="30"/>
      <c r="D122" s="30"/>
      <c r="E122" s="386" t="str">
        <f>E11</f>
        <v>SO_05.1 - Propojovací potrubí</v>
      </c>
      <c r="F122" s="424"/>
      <c r="G122" s="424"/>
      <c r="H122" s="424"/>
      <c r="I122" s="30"/>
      <c r="J122" s="30"/>
      <c r="K122" s="30"/>
      <c r="L122" s="40"/>
      <c r="S122" s="30"/>
      <c r="T122" s="30"/>
      <c r="U122" s="30"/>
      <c r="V122" s="30"/>
      <c r="W122" s="30"/>
      <c r="X122" s="30"/>
      <c r="Y122" s="30"/>
      <c r="Z122" s="30"/>
      <c r="AA122" s="30"/>
      <c r="AB122" s="30"/>
      <c r="AC122" s="30"/>
      <c r="AD122" s="30"/>
      <c r="AE122" s="30"/>
    </row>
    <row r="123" spans="1:31" s="2" customFormat="1" ht="6.95" customHeight="1">
      <c r="A123" s="30"/>
      <c r="B123" s="31"/>
      <c r="C123" s="30"/>
      <c r="D123" s="30"/>
      <c r="E123" s="30"/>
      <c r="F123" s="30"/>
      <c r="G123" s="30"/>
      <c r="H123" s="30"/>
      <c r="I123" s="30"/>
      <c r="J123" s="30"/>
      <c r="K123" s="30"/>
      <c r="L123" s="40"/>
      <c r="S123" s="30"/>
      <c r="T123" s="30"/>
      <c r="U123" s="30"/>
      <c r="V123" s="30"/>
      <c r="W123" s="30"/>
      <c r="X123" s="30"/>
      <c r="Y123" s="30"/>
      <c r="Z123" s="30"/>
      <c r="AA123" s="30"/>
      <c r="AB123" s="30"/>
      <c r="AC123" s="30"/>
      <c r="AD123" s="30"/>
      <c r="AE123" s="30"/>
    </row>
    <row r="124" spans="1:31" s="2" customFormat="1" ht="12" customHeight="1">
      <c r="A124" s="30"/>
      <c r="B124" s="31"/>
      <c r="C124" s="27" t="s">
        <v>18</v>
      </c>
      <c r="D124" s="30"/>
      <c r="E124" s="30"/>
      <c r="F124" s="25" t="str">
        <f>F14</f>
        <v xml:space="preserve"> </v>
      </c>
      <c r="G124" s="30"/>
      <c r="H124" s="30"/>
      <c r="I124" s="27" t="s">
        <v>20</v>
      </c>
      <c r="J124" s="53" t="str">
        <f>IF(J14="","",J14)</f>
        <v>7. 7. 2022</v>
      </c>
      <c r="K124" s="30"/>
      <c r="L124" s="40"/>
      <c r="S124" s="30"/>
      <c r="T124" s="30"/>
      <c r="U124" s="30"/>
      <c r="V124" s="30"/>
      <c r="W124" s="30"/>
      <c r="X124" s="30"/>
      <c r="Y124" s="30"/>
      <c r="Z124" s="30"/>
      <c r="AA124" s="30"/>
      <c r="AB124" s="30"/>
      <c r="AC124" s="30"/>
      <c r="AD124" s="30"/>
      <c r="AE124" s="30"/>
    </row>
    <row r="125" spans="1:31" s="2" customFormat="1" ht="6.95" customHeight="1">
      <c r="A125" s="30"/>
      <c r="B125" s="31"/>
      <c r="C125" s="30"/>
      <c r="D125" s="30"/>
      <c r="E125" s="30"/>
      <c r="F125" s="30"/>
      <c r="G125" s="30"/>
      <c r="H125" s="30"/>
      <c r="I125" s="30"/>
      <c r="J125" s="30"/>
      <c r="K125" s="30"/>
      <c r="L125" s="40"/>
      <c r="S125" s="30"/>
      <c r="T125" s="30"/>
      <c r="U125" s="30"/>
      <c r="V125" s="30"/>
      <c r="W125" s="30"/>
      <c r="X125" s="30"/>
      <c r="Y125" s="30"/>
      <c r="Z125" s="30"/>
      <c r="AA125" s="30"/>
      <c r="AB125" s="30"/>
      <c r="AC125" s="30"/>
      <c r="AD125" s="30"/>
      <c r="AE125" s="30"/>
    </row>
    <row r="126" spans="1:31" s="2" customFormat="1" ht="15.2" customHeight="1">
      <c r="A126" s="30"/>
      <c r="B126" s="31"/>
      <c r="C126" s="27" t="s">
        <v>22</v>
      </c>
      <c r="D126" s="30"/>
      <c r="E126" s="30"/>
      <c r="F126" s="25" t="str">
        <f>E17</f>
        <v xml:space="preserve"> </v>
      </c>
      <c r="G126" s="30"/>
      <c r="H126" s="30"/>
      <c r="I126" s="27" t="s">
        <v>27</v>
      </c>
      <c r="J126" s="28" t="str">
        <f>E23</f>
        <v xml:space="preserve"> </v>
      </c>
      <c r="K126" s="30"/>
      <c r="L126" s="40"/>
      <c r="S126" s="30"/>
      <c r="T126" s="30"/>
      <c r="U126" s="30"/>
      <c r="V126" s="30"/>
      <c r="W126" s="30"/>
      <c r="X126" s="30"/>
      <c r="Y126" s="30"/>
      <c r="Z126" s="30"/>
      <c r="AA126" s="30"/>
      <c r="AB126" s="30"/>
      <c r="AC126" s="30"/>
      <c r="AD126" s="30"/>
      <c r="AE126" s="30"/>
    </row>
    <row r="127" spans="1:31" s="2" customFormat="1" ht="25.7" customHeight="1">
      <c r="A127" s="30"/>
      <c r="B127" s="31"/>
      <c r="C127" s="27" t="s">
        <v>26</v>
      </c>
      <c r="D127" s="30"/>
      <c r="E127" s="30"/>
      <c r="F127" s="25" t="str">
        <f>IF(E20="","",E20)</f>
        <v xml:space="preserve"> </v>
      </c>
      <c r="G127" s="30"/>
      <c r="H127" s="30"/>
      <c r="I127" s="27" t="s">
        <v>29</v>
      </c>
      <c r="J127" s="28" t="str">
        <f>E26</f>
        <v>VIS s.r.o. Hradec Králové, Dita Paštová</v>
      </c>
      <c r="K127" s="30"/>
      <c r="L127" s="40"/>
      <c r="S127" s="30"/>
      <c r="T127" s="30"/>
      <c r="U127" s="30"/>
      <c r="V127" s="30"/>
      <c r="W127" s="30"/>
      <c r="X127" s="30"/>
      <c r="Y127" s="30"/>
      <c r="Z127" s="30"/>
      <c r="AA127" s="30"/>
      <c r="AB127" s="30"/>
      <c r="AC127" s="30"/>
      <c r="AD127" s="30"/>
      <c r="AE127" s="30"/>
    </row>
    <row r="128" spans="1:31" s="2" customFormat="1" ht="10.35" customHeight="1">
      <c r="A128" s="30"/>
      <c r="B128" s="31"/>
      <c r="C128" s="30"/>
      <c r="D128" s="30"/>
      <c r="E128" s="30"/>
      <c r="F128" s="30"/>
      <c r="G128" s="30"/>
      <c r="H128" s="30"/>
      <c r="I128" s="30"/>
      <c r="J128" s="30"/>
      <c r="K128" s="30"/>
      <c r="L128" s="40"/>
      <c r="S128" s="30"/>
      <c r="T128" s="30"/>
      <c r="U128" s="30"/>
      <c r="V128" s="30"/>
      <c r="W128" s="30"/>
      <c r="X128" s="30"/>
      <c r="Y128" s="30"/>
      <c r="Z128" s="30"/>
      <c r="AA128" s="30"/>
      <c r="AB128" s="30"/>
      <c r="AC128" s="30"/>
      <c r="AD128" s="30"/>
      <c r="AE128" s="30"/>
    </row>
    <row r="129" spans="1:65" s="11" customFormat="1" ht="29.25" customHeight="1">
      <c r="A129" s="124"/>
      <c r="B129" s="125"/>
      <c r="C129" s="126" t="s">
        <v>121</v>
      </c>
      <c r="D129" s="127" t="s">
        <v>57</v>
      </c>
      <c r="E129" s="127" t="s">
        <v>53</v>
      </c>
      <c r="F129" s="127" t="s">
        <v>54</v>
      </c>
      <c r="G129" s="127" t="s">
        <v>122</v>
      </c>
      <c r="H129" s="127" t="s">
        <v>123</v>
      </c>
      <c r="I129" s="127" t="s">
        <v>124</v>
      </c>
      <c r="J129" s="128" t="s">
        <v>112</v>
      </c>
      <c r="K129" s="129" t="s">
        <v>125</v>
      </c>
      <c r="L129" s="130"/>
      <c r="M129" s="60" t="s">
        <v>1</v>
      </c>
      <c r="N129" s="61" t="s">
        <v>36</v>
      </c>
      <c r="O129" s="61" t="s">
        <v>126</v>
      </c>
      <c r="P129" s="61" t="s">
        <v>127</v>
      </c>
      <c r="Q129" s="61" t="s">
        <v>128</v>
      </c>
      <c r="R129" s="61" t="s">
        <v>129</v>
      </c>
      <c r="S129" s="61" t="s">
        <v>130</v>
      </c>
      <c r="T129" s="62" t="s">
        <v>131</v>
      </c>
      <c r="U129" s="124"/>
      <c r="V129" s="124"/>
      <c r="W129" s="124"/>
      <c r="X129" s="124"/>
      <c r="Y129" s="124"/>
      <c r="Z129" s="124"/>
      <c r="AA129" s="124"/>
      <c r="AB129" s="124"/>
      <c r="AC129" s="124"/>
      <c r="AD129" s="124"/>
      <c r="AE129" s="124"/>
    </row>
    <row r="130" spans="1:65" s="2" customFormat="1" ht="22.9" customHeight="1">
      <c r="A130" s="30"/>
      <c r="B130" s="31"/>
      <c r="C130" s="67" t="s">
        <v>132</v>
      </c>
      <c r="D130" s="30"/>
      <c r="E130" s="30"/>
      <c r="F130" s="30"/>
      <c r="G130" s="30"/>
      <c r="H130" s="30"/>
      <c r="I130" s="30"/>
      <c r="J130" s="131">
        <f>BK130</f>
        <v>0</v>
      </c>
      <c r="K130" s="30"/>
      <c r="L130" s="31"/>
      <c r="M130" s="63"/>
      <c r="N130" s="54"/>
      <c r="O130" s="64"/>
      <c r="P130" s="132">
        <f>P131+P265</f>
        <v>301.47208200000006</v>
      </c>
      <c r="Q130" s="64"/>
      <c r="R130" s="132">
        <f>R131+R265</f>
        <v>39.974721900000006</v>
      </c>
      <c r="S130" s="64"/>
      <c r="T130" s="133">
        <f>T131+T265</f>
        <v>1.5498000000000001</v>
      </c>
      <c r="U130" s="30"/>
      <c r="V130" s="30"/>
      <c r="W130" s="30"/>
      <c r="X130" s="30"/>
      <c r="Y130" s="30"/>
      <c r="Z130" s="30"/>
      <c r="AA130" s="30"/>
      <c r="AB130" s="30"/>
      <c r="AC130" s="30"/>
      <c r="AD130" s="30"/>
      <c r="AE130" s="30"/>
      <c r="AT130" s="18" t="s">
        <v>71</v>
      </c>
      <c r="AU130" s="18" t="s">
        <v>114</v>
      </c>
      <c r="BK130" s="134">
        <f>BK131+BK265</f>
        <v>0</v>
      </c>
    </row>
    <row r="131" spans="1:65" s="12" customFormat="1" ht="25.9" customHeight="1">
      <c r="B131" s="135"/>
      <c r="D131" s="136" t="s">
        <v>71</v>
      </c>
      <c r="E131" s="137" t="s">
        <v>133</v>
      </c>
      <c r="F131" s="137" t="s">
        <v>134</v>
      </c>
      <c r="J131" s="138">
        <f>BK131</f>
        <v>0</v>
      </c>
      <c r="L131" s="135"/>
      <c r="M131" s="139"/>
      <c r="N131" s="140"/>
      <c r="O131" s="140"/>
      <c r="P131" s="141">
        <f>P132+P193+P195+P201+P253+P256+P258</f>
        <v>301.29771500000004</v>
      </c>
      <c r="Q131" s="140"/>
      <c r="R131" s="141">
        <f>R132+R193+R195+R201+R253+R256+R258</f>
        <v>39.973323300000004</v>
      </c>
      <c r="S131" s="140"/>
      <c r="T131" s="142">
        <f>T132+T193+T195+T201+T253+T256+T258</f>
        <v>1.5498000000000001</v>
      </c>
      <c r="AR131" s="136" t="s">
        <v>80</v>
      </c>
      <c r="AT131" s="143" t="s">
        <v>71</v>
      </c>
      <c r="AU131" s="143" t="s">
        <v>72</v>
      </c>
      <c r="AY131" s="136" t="s">
        <v>135</v>
      </c>
      <c r="BK131" s="144">
        <f>BK132+BK193+BK195+BK201+BK253+BK256+BK258</f>
        <v>0</v>
      </c>
    </row>
    <row r="132" spans="1:65" s="12" customFormat="1" ht="22.9" customHeight="1">
      <c r="B132" s="135"/>
      <c r="D132" s="136" t="s">
        <v>71</v>
      </c>
      <c r="E132" s="145" t="s">
        <v>80</v>
      </c>
      <c r="F132" s="145" t="s">
        <v>195</v>
      </c>
      <c r="J132" s="146">
        <f>BK132</f>
        <v>0</v>
      </c>
      <c r="L132" s="135"/>
      <c r="M132" s="139"/>
      <c r="N132" s="140"/>
      <c r="O132" s="140"/>
      <c r="P132" s="141">
        <f>SUM(P133:P192)</f>
        <v>135.20633000000001</v>
      </c>
      <c r="Q132" s="140"/>
      <c r="R132" s="141">
        <f>SUM(R133:R192)</f>
        <v>32.519427999999998</v>
      </c>
      <c r="S132" s="140"/>
      <c r="T132" s="142">
        <f>SUM(T133:T192)</f>
        <v>0</v>
      </c>
      <c r="AR132" s="136" t="s">
        <v>80</v>
      </c>
      <c r="AT132" s="143" t="s">
        <v>71</v>
      </c>
      <c r="AU132" s="143" t="s">
        <v>80</v>
      </c>
      <c r="AY132" s="136" t="s">
        <v>135</v>
      </c>
      <c r="BK132" s="144">
        <f>SUM(BK133:BK192)</f>
        <v>0</v>
      </c>
    </row>
    <row r="133" spans="1:65" s="2" customFormat="1" ht="16.5" customHeight="1">
      <c r="A133" s="30"/>
      <c r="B133" s="147"/>
      <c r="C133" s="148" t="s">
        <v>80</v>
      </c>
      <c r="D133" s="148" t="s">
        <v>137</v>
      </c>
      <c r="E133" s="149" t="s">
        <v>520</v>
      </c>
      <c r="F133" s="150" t="s">
        <v>521</v>
      </c>
      <c r="G133" s="151" t="s">
        <v>522</v>
      </c>
      <c r="H133" s="152">
        <v>60</v>
      </c>
      <c r="I133" s="153"/>
      <c r="J133" s="153">
        <f>ROUND(I133*H133,2)</f>
        <v>0</v>
      </c>
      <c r="K133" s="154"/>
      <c r="L133" s="31"/>
      <c r="M133" s="155" t="s">
        <v>1</v>
      </c>
      <c r="N133" s="156" t="s">
        <v>37</v>
      </c>
      <c r="O133" s="157">
        <v>0.184</v>
      </c>
      <c r="P133" s="157">
        <f>O133*H133</f>
        <v>11.04</v>
      </c>
      <c r="Q133" s="157">
        <v>3.0000000000000001E-5</v>
      </c>
      <c r="R133" s="157">
        <f>Q133*H133</f>
        <v>1.8E-3</v>
      </c>
      <c r="S133" s="157">
        <v>0</v>
      </c>
      <c r="T133" s="158">
        <f>S133*H133</f>
        <v>0</v>
      </c>
      <c r="U133" s="30"/>
      <c r="V133" s="30"/>
      <c r="W133" s="30"/>
      <c r="X133" s="30"/>
      <c r="Y133" s="30"/>
      <c r="Z133" s="30"/>
      <c r="AA133" s="30"/>
      <c r="AB133" s="30"/>
      <c r="AC133" s="30"/>
      <c r="AD133" s="30"/>
      <c r="AE133" s="30"/>
      <c r="AR133" s="159" t="s">
        <v>141</v>
      </c>
      <c r="AT133" s="159" t="s">
        <v>137</v>
      </c>
      <c r="AU133" s="159" t="s">
        <v>82</v>
      </c>
      <c r="AY133" s="18" t="s">
        <v>135</v>
      </c>
      <c r="BE133" s="160">
        <f>IF(N133="základní",J133,0)</f>
        <v>0</v>
      </c>
      <c r="BF133" s="160">
        <f>IF(N133="snížená",J133,0)</f>
        <v>0</v>
      </c>
      <c r="BG133" s="160">
        <f>IF(N133="zákl. přenesená",J133,0)</f>
        <v>0</v>
      </c>
      <c r="BH133" s="160">
        <f>IF(N133="sníž. přenesená",J133,0)</f>
        <v>0</v>
      </c>
      <c r="BI133" s="160">
        <f>IF(N133="nulová",J133,0)</f>
        <v>0</v>
      </c>
      <c r="BJ133" s="18" t="s">
        <v>80</v>
      </c>
      <c r="BK133" s="160">
        <f>ROUND(I133*H133,2)</f>
        <v>0</v>
      </c>
      <c r="BL133" s="18" t="s">
        <v>141</v>
      </c>
      <c r="BM133" s="159" t="s">
        <v>523</v>
      </c>
    </row>
    <row r="134" spans="1:65" s="14" customFormat="1">
      <c r="B134" s="171"/>
      <c r="D134" s="161" t="s">
        <v>145</v>
      </c>
      <c r="E134" s="172" t="s">
        <v>1</v>
      </c>
      <c r="F134" s="173" t="s">
        <v>524</v>
      </c>
      <c r="H134" s="174">
        <v>60</v>
      </c>
      <c r="L134" s="171"/>
      <c r="M134" s="175"/>
      <c r="N134" s="176"/>
      <c r="O134" s="176"/>
      <c r="P134" s="176"/>
      <c r="Q134" s="176"/>
      <c r="R134" s="176"/>
      <c r="S134" s="176"/>
      <c r="T134" s="177"/>
      <c r="AT134" s="172" t="s">
        <v>145</v>
      </c>
      <c r="AU134" s="172" t="s">
        <v>82</v>
      </c>
      <c r="AV134" s="14" t="s">
        <v>82</v>
      </c>
      <c r="AW134" s="14" t="s">
        <v>28</v>
      </c>
      <c r="AX134" s="14" t="s">
        <v>80</v>
      </c>
      <c r="AY134" s="172" t="s">
        <v>135</v>
      </c>
    </row>
    <row r="135" spans="1:65" s="2" customFormat="1" ht="16.5" customHeight="1">
      <c r="A135" s="30"/>
      <c r="B135" s="147"/>
      <c r="C135" s="148" t="s">
        <v>82</v>
      </c>
      <c r="D135" s="148" t="s">
        <v>137</v>
      </c>
      <c r="E135" s="149" t="s">
        <v>525</v>
      </c>
      <c r="F135" s="150" t="s">
        <v>526</v>
      </c>
      <c r="G135" s="151" t="s">
        <v>527</v>
      </c>
      <c r="H135" s="152">
        <v>5.8</v>
      </c>
      <c r="I135" s="153"/>
      <c r="J135" s="153">
        <f>ROUND(I135*H135,2)</f>
        <v>0</v>
      </c>
      <c r="K135" s="154"/>
      <c r="L135" s="31"/>
      <c r="M135" s="155" t="s">
        <v>1</v>
      </c>
      <c r="N135" s="156" t="s">
        <v>37</v>
      </c>
      <c r="O135" s="157">
        <v>0</v>
      </c>
      <c r="P135" s="157">
        <f>O135*H135</f>
        <v>0</v>
      </c>
      <c r="Q135" s="157">
        <v>0</v>
      </c>
      <c r="R135" s="157">
        <f>Q135*H135</f>
        <v>0</v>
      </c>
      <c r="S135" s="157">
        <v>0</v>
      </c>
      <c r="T135" s="158">
        <f>S135*H135</f>
        <v>0</v>
      </c>
      <c r="U135" s="30"/>
      <c r="V135" s="30"/>
      <c r="W135" s="30"/>
      <c r="X135" s="30"/>
      <c r="Y135" s="30"/>
      <c r="Z135" s="30"/>
      <c r="AA135" s="30"/>
      <c r="AB135" s="30"/>
      <c r="AC135" s="30"/>
      <c r="AD135" s="30"/>
      <c r="AE135" s="30"/>
      <c r="AR135" s="159" t="s">
        <v>141</v>
      </c>
      <c r="AT135" s="159" t="s">
        <v>137</v>
      </c>
      <c r="AU135" s="159" t="s">
        <v>82</v>
      </c>
      <c r="AY135" s="18" t="s">
        <v>135</v>
      </c>
      <c r="BE135" s="160">
        <f>IF(N135="základní",J135,0)</f>
        <v>0</v>
      </c>
      <c r="BF135" s="160">
        <f>IF(N135="snížená",J135,0)</f>
        <v>0</v>
      </c>
      <c r="BG135" s="160">
        <f>IF(N135="zákl. přenesená",J135,0)</f>
        <v>0</v>
      </c>
      <c r="BH135" s="160">
        <f>IF(N135="sníž. přenesená",J135,0)</f>
        <v>0</v>
      </c>
      <c r="BI135" s="160">
        <f>IF(N135="nulová",J135,0)</f>
        <v>0</v>
      </c>
      <c r="BJ135" s="18" t="s">
        <v>80</v>
      </c>
      <c r="BK135" s="160">
        <f>ROUND(I135*H135,2)</f>
        <v>0</v>
      </c>
      <c r="BL135" s="18" t="s">
        <v>141</v>
      </c>
      <c r="BM135" s="159" t="s">
        <v>528</v>
      </c>
    </row>
    <row r="136" spans="1:65" s="14" customFormat="1">
      <c r="B136" s="171"/>
      <c r="D136" s="161" t="s">
        <v>145</v>
      </c>
      <c r="E136" s="172" t="s">
        <v>1</v>
      </c>
      <c r="F136" s="173" t="s">
        <v>529</v>
      </c>
      <c r="H136" s="174">
        <v>5.8</v>
      </c>
      <c r="L136" s="171"/>
      <c r="M136" s="175"/>
      <c r="N136" s="176"/>
      <c r="O136" s="176"/>
      <c r="P136" s="176"/>
      <c r="Q136" s="176"/>
      <c r="R136" s="176"/>
      <c r="S136" s="176"/>
      <c r="T136" s="177"/>
      <c r="AT136" s="172" t="s">
        <v>145</v>
      </c>
      <c r="AU136" s="172" t="s">
        <v>82</v>
      </c>
      <c r="AV136" s="14" t="s">
        <v>82</v>
      </c>
      <c r="AW136" s="14" t="s">
        <v>28</v>
      </c>
      <c r="AX136" s="14" t="s">
        <v>80</v>
      </c>
      <c r="AY136" s="172" t="s">
        <v>135</v>
      </c>
    </row>
    <row r="137" spans="1:65" s="2" customFormat="1" ht="16.5" customHeight="1">
      <c r="A137" s="30"/>
      <c r="B137" s="147"/>
      <c r="C137" s="148" t="s">
        <v>159</v>
      </c>
      <c r="D137" s="148" t="s">
        <v>137</v>
      </c>
      <c r="E137" s="149" t="s">
        <v>530</v>
      </c>
      <c r="F137" s="150" t="s">
        <v>531</v>
      </c>
      <c r="G137" s="151" t="s">
        <v>153</v>
      </c>
      <c r="H137" s="152">
        <v>26.1</v>
      </c>
      <c r="I137" s="153"/>
      <c r="J137" s="153">
        <f>ROUND(I137*H137,2)</f>
        <v>0</v>
      </c>
      <c r="K137" s="154"/>
      <c r="L137" s="31"/>
      <c r="M137" s="155" t="s">
        <v>1</v>
      </c>
      <c r="N137" s="156" t="s">
        <v>37</v>
      </c>
      <c r="O137" s="157">
        <v>1.9E-2</v>
      </c>
      <c r="P137" s="157">
        <f>O137*H137</f>
        <v>0.49590000000000001</v>
      </c>
      <c r="Q137" s="157">
        <v>0</v>
      </c>
      <c r="R137" s="157">
        <f>Q137*H137</f>
        <v>0</v>
      </c>
      <c r="S137" s="157">
        <v>0</v>
      </c>
      <c r="T137" s="158">
        <f>S137*H137</f>
        <v>0</v>
      </c>
      <c r="U137" s="30"/>
      <c r="V137" s="30"/>
      <c r="W137" s="30"/>
      <c r="X137" s="30"/>
      <c r="Y137" s="30"/>
      <c r="Z137" s="30"/>
      <c r="AA137" s="30"/>
      <c r="AB137" s="30"/>
      <c r="AC137" s="30"/>
      <c r="AD137" s="30"/>
      <c r="AE137" s="30"/>
      <c r="AR137" s="159" t="s">
        <v>141</v>
      </c>
      <c r="AT137" s="159" t="s">
        <v>137</v>
      </c>
      <c r="AU137" s="159" t="s">
        <v>82</v>
      </c>
      <c r="AY137" s="18" t="s">
        <v>135</v>
      </c>
      <c r="BE137" s="160">
        <f>IF(N137="základní",J137,0)</f>
        <v>0</v>
      </c>
      <c r="BF137" s="160">
        <f>IF(N137="snížená",J137,0)</f>
        <v>0</v>
      </c>
      <c r="BG137" s="160">
        <f>IF(N137="zákl. přenesená",J137,0)</f>
        <v>0</v>
      </c>
      <c r="BH137" s="160">
        <f>IF(N137="sníž. přenesená",J137,0)</f>
        <v>0</v>
      </c>
      <c r="BI137" s="160">
        <f>IF(N137="nulová",J137,0)</f>
        <v>0</v>
      </c>
      <c r="BJ137" s="18" t="s">
        <v>80</v>
      </c>
      <c r="BK137" s="160">
        <f>ROUND(I137*H137,2)</f>
        <v>0</v>
      </c>
      <c r="BL137" s="18" t="s">
        <v>141</v>
      </c>
      <c r="BM137" s="159" t="s">
        <v>532</v>
      </c>
    </row>
    <row r="138" spans="1:65" s="14" customFormat="1">
      <c r="B138" s="171"/>
      <c r="D138" s="161" t="s">
        <v>145</v>
      </c>
      <c r="E138" s="172" t="s">
        <v>1</v>
      </c>
      <c r="F138" s="173" t="s">
        <v>533</v>
      </c>
      <c r="H138" s="174">
        <v>26.1</v>
      </c>
      <c r="L138" s="171"/>
      <c r="M138" s="175"/>
      <c r="N138" s="176"/>
      <c r="O138" s="176"/>
      <c r="P138" s="176"/>
      <c r="Q138" s="176"/>
      <c r="R138" s="176"/>
      <c r="S138" s="176"/>
      <c r="T138" s="177"/>
      <c r="AT138" s="172" t="s">
        <v>145</v>
      </c>
      <c r="AU138" s="172" t="s">
        <v>82</v>
      </c>
      <c r="AV138" s="14" t="s">
        <v>82</v>
      </c>
      <c r="AW138" s="14" t="s">
        <v>28</v>
      </c>
      <c r="AX138" s="14" t="s">
        <v>80</v>
      </c>
      <c r="AY138" s="172" t="s">
        <v>135</v>
      </c>
    </row>
    <row r="139" spans="1:65" s="2" customFormat="1" ht="21.75" customHeight="1">
      <c r="A139" s="30"/>
      <c r="B139" s="147"/>
      <c r="C139" s="148" t="s">
        <v>141</v>
      </c>
      <c r="D139" s="148" t="s">
        <v>137</v>
      </c>
      <c r="E139" s="149" t="s">
        <v>534</v>
      </c>
      <c r="F139" s="150" t="s">
        <v>535</v>
      </c>
      <c r="G139" s="151" t="s">
        <v>140</v>
      </c>
      <c r="H139" s="152">
        <v>20.234999999999999</v>
      </c>
      <c r="I139" s="153"/>
      <c r="J139" s="153">
        <f>ROUND(I139*H139,2)</f>
        <v>0</v>
      </c>
      <c r="K139" s="154"/>
      <c r="L139" s="31"/>
      <c r="M139" s="155" t="s">
        <v>1</v>
      </c>
      <c r="N139" s="156" t="s">
        <v>37</v>
      </c>
      <c r="O139" s="157">
        <v>0.72</v>
      </c>
      <c r="P139" s="157">
        <f>O139*H139</f>
        <v>14.569199999999999</v>
      </c>
      <c r="Q139" s="157">
        <v>0</v>
      </c>
      <c r="R139" s="157">
        <f>Q139*H139</f>
        <v>0</v>
      </c>
      <c r="S139" s="157">
        <v>0</v>
      </c>
      <c r="T139" s="158">
        <f>S139*H139</f>
        <v>0</v>
      </c>
      <c r="U139" s="30"/>
      <c r="V139" s="30"/>
      <c r="W139" s="30"/>
      <c r="X139" s="30"/>
      <c r="Y139" s="30"/>
      <c r="Z139" s="30"/>
      <c r="AA139" s="30"/>
      <c r="AB139" s="30"/>
      <c r="AC139" s="30"/>
      <c r="AD139" s="30"/>
      <c r="AE139" s="30"/>
      <c r="AR139" s="159" t="s">
        <v>141</v>
      </c>
      <c r="AT139" s="159" t="s">
        <v>137</v>
      </c>
      <c r="AU139" s="159" t="s">
        <v>82</v>
      </c>
      <c r="AY139" s="18" t="s">
        <v>135</v>
      </c>
      <c r="BE139" s="160">
        <f>IF(N139="základní",J139,0)</f>
        <v>0</v>
      </c>
      <c r="BF139" s="160">
        <f>IF(N139="snížená",J139,0)</f>
        <v>0</v>
      </c>
      <c r="BG139" s="160">
        <f>IF(N139="zákl. přenesená",J139,0)</f>
        <v>0</v>
      </c>
      <c r="BH139" s="160">
        <f>IF(N139="sníž. přenesená",J139,0)</f>
        <v>0</v>
      </c>
      <c r="BI139" s="160">
        <f>IF(N139="nulová",J139,0)</f>
        <v>0</v>
      </c>
      <c r="BJ139" s="18" t="s">
        <v>80</v>
      </c>
      <c r="BK139" s="160">
        <f>ROUND(I139*H139,2)</f>
        <v>0</v>
      </c>
      <c r="BL139" s="18" t="s">
        <v>141</v>
      </c>
      <c r="BM139" s="159" t="s">
        <v>536</v>
      </c>
    </row>
    <row r="140" spans="1:65" s="14" customFormat="1">
      <c r="B140" s="171"/>
      <c r="D140" s="161" t="s">
        <v>145</v>
      </c>
      <c r="E140" s="172" t="s">
        <v>1</v>
      </c>
      <c r="F140" s="173" t="s">
        <v>537</v>
      </c>
      <c r="H140" s="174">
        <v>1.32</v>
      </c>
      <c r="L140" s="171"/>
      <c r="M140" s="175"/>
      <c r="N140" s="176"/>
      <c r="O140" s="176"/>
      <c r="P140" s="176"/>
      <c r="Q140" s="176"/>
      <c r="R140" s="176"/>
      <c r="S140" s="176"/>
      <c r="T140" s="177"/>
      <c r="AT140" s="172" t="s">
        <v>145</v>
      </c>
      <c r="AU140" s="172" t="s">
        <v>82</v>
      </c>
      <c r="AV140" s="14" t="s">
        <v>82</v>
      </c>
      <c r="AW140" s="14" t="s">
        <v>28</v>
      </c>
      <c r="AX140" s="14" t="s">
        <v>72</v>
      </c>
      <c r="AY140" s="172" t="s">
        <v>135</v>
      </c>
    </row>
    <row r="141" spans="1:65" s="14" customFormat="1">
      <c r="B141" s="171"/>
      <c r="D141" s="161" t="s">
        <v>145</v>
      </c>
      <c r="E141" s="172" t="s">
        <v>1</v>
      </c>
      <c r="F141" s="173" t="s">
        <v>538</v>
      </c>
      <c r="H141" s="174">
        <v>39.15</v>
      </c>
      <c r="L141" s="171"/>
      <c r="M141" s="175"/>
      <c r="N141" s="176"/>
      <c r="O141" s="176"/>
      <c r="P141" s="176"/>
      <c r="Q141" s="176"/>
      <c r="R141" s="176"/>
      <c r="S141" s="176"/>
      <c r="T141" s="177"/>
      <c r="AT141" s="172" t="s">
        <v>145</v>
      </c>
      <c r="AU141" s="172" t="s">
        <v>82</v>
      </c>
      <c r="AV141" s="14" t="s">
        <v>82</v>
      </c>
      <c r="AW141" s="14" t="s">
        <v>28</v>
      </c>
      <c r="AX141" s="14" t="s">
        <v>72</v>
      </c>
      <c r="AY141" s="172" t="s">
        <v>135</v>
      </c>
    </row>
    <row r="142" spans="1:65" s="16" customFormat="1">
      <c r="B142" s="202"/>
      <c r="D142" s="161" t="s">
        <v>145</v>
      </c>
      <c r="E142" s="203" t="s">
        <v>1</v>
      </c>
      <c r="F142" s="204" t="s">
        <v>539</v>
      </c>
      <c r="H142" s="205">
        <v>40.47</v>
      </c>
      <c r="L142" s="202"/>
      <c r="M142" s="206"/>
      <c r="N142" s="207"/>
      <c r="O142" s="207"/>
      <c r="P142" s="207"/>
      <c r="Q142" s="207"/>
      <c r="R142" s="207"/>
      <c r="S142" s="207"/>
      <c r="T142" s="208"/>
      <c r="AT142" s="203" t="s">
        <v>145</v>
      </c>
      <c r="AU142" s="203" t="s">
        <v>82</v>
      </c>
      <c r="AV142" s="16" t="s">
        <v>159</v>
      </c>
      <c r="AW142" s="16" t="s">
        <v>28</v>
      </c>
      <c r="AX142" s="16" t="s">
        <v>72</v>
      </c>
      <c r="AY142" s="203" t="s">
        <v>135</v>
      </c>
    </row>
    <row r="143" spans="1:65" s="14" customFormat="1">
      <c r="B143" s="171"/>
      <c r="D143" s="161" t="s">
        <v>145</v>
      </c>
      <c r="E143" s="172" t="s">
        <v>1</v>
      </c>
      <c r="F143" s="173" t="s">
        <v>540</v>
      </c>
      <c r="H143" s="174">
        <v>20.234999999999999</v>
      </c>
      <c r="L143" s="171"/>
      <c r="M143" s="175"/>
      <c r="N143" s="176"/>
      <c r="O143" s="176"/>
      <c r="P143" s="176"/>
      <c r="Q143" s="176"/>
      <c r="R143" s="176"/>
      <c r="S143" s="176"/>
      <c r="T143" s="177"/>
      <c r="AT143" s="172" t="s">
        <v>145</v>
      </c>
      <c r="AU143" s="172" t="s">
        <v>82</v>
      </c>
      <c r="AV143" s="14" t="s">
        <v>82</v>
      </c>
      <c r="AW143" s="14" t="s">
        <v>28</v>
      </c>
      <c r="AX143" s="14" t="s">
        <v>80</v>
      </c>
      <c r="AY143" s="172" t="s">
        <v>135</v>
      </c>
    </row>
    <row r="144" spans="1:65" s="2" customFormat="1" ht="21.75" customHeight="1">
      <c r="A144" s="30"/>
      <c r="B144" s="147"/>
      <c r="C144" s="148" t="s">
        <v>170</v>
      </c>
      <c r="D144" s="148" t="s">
        <v>137</v>
      </c>
      <c r="E144" s="149" t="s">
        <v>541</v>
      </c>
      <c r="F144" s="150" t="s">
        <v>542</v>
      </c>
      <c r="G144" s="151" t="s">
        <v>140</v>
      </c>
      <c r="H144" s="152">
        <v>20.234999999999999</v>
      </c>
      <c r="I144" s="153"/>
      <c r="J144" s="153">
        <f>ROUND(I144*H144,2)</f>
        <v>0</v>
      </c>
      <c r="K144" s="154"/>
      <c r="L144" s="31"/>
      <c r="M144" s="155" t="s">
        <v>1</v>
      </c>
      <c r="N144" s="156" t="s">
        <v>37</v>
      </c>
      <c r="O144" s="157">
        <v>0.97399999999999998</v>
      </c>
      <c r="P144" s="157">
        <f>O144*H144</f>
        <v>19.70889</v>
      </c>
      <c r="Q144" s="157">
        <v>0</v>
      </c>
      <c r="R144" s="157">
        <f>Q144*H144</f>
        <v>0</v>
      </c>
      <c r="S144" s="157">
        <v>0</v>
      </c>
      <c r="T144" s="158">
        <f>S144*H144</f>
        <v>0</v>
      </c>
      <c r="U144" s="30"/>
      <c r="V144" s="30"/>
      <c r="W144" s="30"/>
      <c r="X144" s="30"/>
      <c r="Y144" s="30"/>
      <c r="Z144" s="30"/>
      <c r="AA144" s="30"/>
      <c r="AB144" s="30"/>
      <c r="AC144" s="30"/>
      <c r="AD144" s="30"/>
      <c r="AE144" s="30"/>
      <c r="AR144" s="159" t="s">
        <v>141</v>
      </c>
      <c r="AT144" s="159" t="s">
        <v>137</v>
      </c>
      <c r="AU144" s="159" t="s">
        <v>82</v>
      </c>
      <c r="AY144" s="18" t="s">
        <v>135</v>
      </c>
      <c r="BE144" s="160">
        <f>IF(N144="základní",J144,0)</f>
        <v>0</v>
      </c>
      <c r="BF144" s="160">
        <f>IF(N144="snížená",J144,0)</f>
        <v>0</v>
      </c>
      <c r="BG144" s="160">
        <f>IF(N144="zákl. přenesená",J144,0)</f>
        <v>0</v>
      </c>
      <c r="BH144" s="160">
        <f>IF(N144="sníž. přenesená",J144,0)</f>
        <v>0</v>
      </c>
      <c r="BI144" s="160">
        <f>IF(N144="nulová",J144,0)</f>
        <v>0</v>
      </c>
      <c r="BJ144" s="18" t="s">
        <v>80</v>
      </c>
      <c r="BK144" s="160">
        <f>ROUND(I144*H144,2)</f>
        <v>0</v>
      </c>
      <c r="BL144" s="18" t="s">
        <v>141</v>
      </c>
      <c r="BM144" s="159" t="s">
        <v>543</v>
      </c>
    </row>
    <row r="145" spans="1:65" s="14" customFormat="1">
      <c r="B145" s="171"/>
      <c r="D145" s="161" t="s">
        <v>145</v>
      </c>
      <c r="E145" s="172" t="s">
        <v>1</v>
      </c>
      <c r="F145" s="173" t="s">
        <v>537</v>
      </c>
      <c r="H145" s="174">
        <v>1.32</v>
      </c>
      <c r="L145" s="171"/>
      <c r="M145" s="175"/>
      <c r="N145" s="176"/>
      <c r="O145" s="176"/>
      <c r="P145" s="176"/>
      <c r="Q145" s="176"/>
      <c r="R145" s="176"/>
      <c r="S145" s="176"/>
      <c r="T145" s="177"/>
      <c r="AT145" s="172" t="s">
        <v>145</v>
      </c>
      <c r="AU145" s="172" t="s">
        <v>82</v>
      </c>
      <c r="AV145" s="14" t="s">
        <v>82</v>
      </c>
      <c r="AW145" s="14" t="s">
        <v>28</v>
      </c>
      <c r="AX145" s="14" t="s">
        <v>72</v>
      </c>
      <c r="AY145" s="172" t="s">
        <v>135</v>
      </c>
    </row>
    <row r="146" spans="1:65" s="14" customFormat="1">
      <c r="B146" s="171"/>
      <c r="D146" s="161" t="s">
        <v>145</v>
      </c>
      <c r="E146" s="172" t="s">
        <v>1</v>
      </c>
      <c r="F146" s="173" t="s">
        <v>538</v>
      </c>
      <c r="H146" s="174">
        <v>39.15</v>
      </c>
      <c r="L146" s="171"/>
      <c r="M146" s="175"/>
      <c r="N146" s="176"/>
      <c r="O146" s="176"/>
      <c r="P146" s="176"/>
      <c r="Q146" s="176"/>
      <c r="R146" s="176"/>
      <c r="S146" s="176"/>
      <c r="T146" s="177"/>
      <c r="AT146" s="172" t="s">
        <v>145</v>
      </c>
      <c r="AU146" s="172" t="s">
        <v>82</v>
      </c>
      <c r="AV146" s="14" t="s">
        <v>82</v>
      </c>
      <c r="AW146" s="14" t="s">
        <v>28</v>
      </c>
      <c r="AX146" s="14" t="s">
        <v>72</v>
      </c>
      <c r="AY146" s="172" t="s">
        <v>135</v>
      </c>
    </row>
    <row r="147" spans="1:65" s="16" customFormat="1">
      <c r="B147" s="202"/>
      <c r="D147" s="161" t="s">
        <v>145</v>
      </c>
      <c r="E147" s="203" t="s">
        <v>1</v>
      </c>
      <c r="F147" s="204" t="s">
        <v>539</v>
      </c>
      <c r="H147" s="205">
        <v>40.47</v>
      </c>
      <c r="L147" s="202"/>
      <c r="M147" s="206"/>
      <c r="N147" s="207"/>
      <c r="O147" s="207"/>
      <c r="P147" s="207"/>
      <c r="Q147" s="207"/>
      <c r="R147" s="207"/>
      <c r="S147" s="207"/>
      <c r="T147" s="208"/>
      <c r="AT147" s="203" t="s">
        <v>145</v>
      </c>
      <c r="AU147" s="203" t="s">
        <v>82</v>
      </c>
      <c r="AV147" s="16" t="s">
        <v>159</v>
      </c>
      <c r="AW147" s="16" t="s">
        <v>28</v>
      </c>
      <c r="AX147" s="16" t="s">
        <v>72</v>
      </c>
      <c r="AY147" s="203" t="s">
        <v>135</v>
      </c>
    </row>
    <row r="148" spans="1:65" s="14" customFormat="1">
      <c r="B148" s="171"/>
      <c r="D148" s="161" t="s">
        <v>145</v>
      </c>
      <c r="E148" s="172" t="s">
        <v>1</v>
      </c>
      <c r="F148" s="173" t="s">
        <v>544</v>
      </c>
      <c r="H148" s="174">
        <v>20.234999999999999</v>
      </c>
      <c r="L148" s="171"/>
      <c r="M148" s="175"/>
      <c r="N148" s="176"/>
      <c r="O148" s="176"/>
      <c r="P148" s="176"/>
      <c r="Q148" s="176"/>
      <c r="R148" s="176"/>
      <c r="S148" s="176"/>
      <c r="T148" s="177"/>
      <c r="AT148" s="172" t="s">
        <v>145</v>
      </c>
      <c r="AU148" s="172" t="s">
        <v>82</v>
      </c>
      <c r="AV148" s="14" t="s">
        <v>82</v>
      </c>
      <c r="AW148" s="14" t="s">
        <v>28</v>
      </c>
      <c r="AX148" s="14" t="s">
        <v>80</v>
      </c>
      <c r="AY148" s="172" t="s">
        <v>135</v>
      </c>
    </row>
    <row r="149" spans="1:65" s="2" customFormat="1" ht="16.5" customHeight="1">
      <c r="A149" s="30"/>
      <c r="B149" s="147"/>
      <c r="C149" s="148" t="s">
        <v>175</v>
      </c>
      <c r="D149" s="148" t="s">
        <v>137</v>
      </c>
      <c r="E149" s="149" t="s">
        <v>545</v>
      </c>
      <c r="F149" s="150" t="s">
        <v>546</v>
      </c>
      <c r="G149" s="151" t="s">
        <v>140</v>
      </c>
      <c r="H149" s="152">
        <v>7.6</v>
      </c>
      <c r="I149" s="153"/>
      <c r="J149" s="153">
        <f>ROUND(I149*H149,2)</f>
        <v>0</v>
      </c>
      <c r="K149" s="154"/>
      <c r="L149" s="31"/>
      <c r="M149" s="155" t="s">
        <v>1</v>
      </c>
      <c r="N149" s="156" t="s">
        <v>37</v>
      </c>
      <c r="O149" s="157">
        <v>1.732</v>
      </c>
      <c r="P149" s="157">
        <f>O149*H149</f>
        <v>13.1632</v>
      </c>
      <c r="Q149" s="157">
        <v>0</v>
      </c>
      <c r="R149" s="157">
        <f>Q149*H149</f>
        <v>0</v>
      </c>
      <c r="S149" s="157">
        <v>0</v>
      </c>
      <c r="T149" s="158">
        <f>S149*H149</f>
        <v>0</v>
      </c>
      <c r="U149" s="30"/>
      <c r="V149" s="30"/>
      <c r="W149" s="30"/>
      <c r="X149" s="30"/>
      <c r="Y149" s="30"/>
      <c r="Z149" s="30"/>
      <c r="AA149" s="30"/>
      <c r="AB149" s="30"/>
      <c r="AC149" s="30"/>
      <c r="AD149" s="30"/>
      <c r="AE149" s="30"/>
      <c r="AR149" s="159" t="s">
        <v>141</v>
      </c>
      <c r="AT149" s="159" t="s">
        <v>137</v>
      </c>
      <c r="AU149" s="159" t="s">
        <v>82</v>
      </c>
      <c r="AY149" s="18" t="s">
        <v>135</v>
      </c>
      <c r="BE149" s="160">
        <f>IF(N149="základní",J149,0)</f>
        <v>0</v>
      </c>
      <c r="BF149" s="160">
        <f>IF(N149="snížená",J149,0)</f>
        <v>0</v>
      </c>
      <c r="BG149" s="160">
        <f>IF(N149="zákl. přenesená",J149,0)</f>
        <v>0</v>
      </c>
      <c r="BH149" s="160">
        <f>IF(N149="sníž. přenesená",J149,0)</f>
        <v>0</v>
      </c>
      <c r="BI149" s="160">
        <f>IF(N149="nulová",J149,0)</f>
        <v>0</v>
      </c>
      <c r="BJ149" s="18" t="s">
        <v>80</v>
      </c>
      <c r="BK149" s="160">
        <f>ROUND(I149*H149,2)</f>
        <v>0</v>
      </c>
      <c r="BL149" s="18" t="s">
        <v>141</v>
      </c>
      <c r="BM149" s="159" t="s">
        <v>547</v>
      </c>
    </row>
    <row r="150" spans="1:65" s="13" customFormat="1">
      <c r="B150" s="165"/>
      <c r="D150" s="161" t="s">
        <v>145</v>
      </c>
      <c r="E150" s="166" t="s">
        <v>1</v>
      </c>
      <c r="F150" s="167" t="s">
        <v>548</v>
      </c>
      <c r="H150" s="166" t="s">
        <v>1</v>
      </c>
      <c r="L150" s="165"/>
      <c r="M150" s="168"/>
      <c r="N150" s="169"/>
      <c r="O150" s="169"/>
      <c r="P150" s="169"/>
      <c r="Q150" s="169"/>
      <c r="R150" s="169"/>
      <c r="S150" s="169"/>
      <c r="T150" s="170"/>
      <c r="AT150" s="166" t="s">
        <v>145</v>
      </c>
      <c r="AU150" s="166" t="s">
        <v>82</v>
      </c>
      <c r="AV150" s="13" t="s">
        <v>80</v>
      </c>
      <c r="AW150" s="13" t="s">
        <v>28</v>
      </c>
      <c r="AX150" s="13" t="s">
        <v>72</v>
      </c>
      <c r="AY150" s="166" t="s">
        <v>135</v>
      </c>
    </row>
    <row r="151" spans="1:65" s="14" customFormat="1">
      <c r="B151" s="171"/>
      <c r="D151" s="161" t="s">
        <v>145</v>
      </c>
      <c r="E151" s="172" t="s">
        <v>1</v>
      </c>
      <c r="F151" s="173" t="s">
        <v>549</v>
      </c>
      <c r="H151" s="174">
        <v>7.6</v>
      </c>
      <c r="L151" s="171"/>
      <c r="M151" s="175"/>
      <c r="N151" s="176"/>
      <c r="O151" s="176"/>
      <c r="P151" s="176"/>
      <c r="Q151" s="176"/>
      <c r="R151" s="176"/>
      <c r="S151" s="176"/>
      <c r="T151" s="177"/>
      <c r="AT151" s="172" t="s">
        <v>145</v>
      </c>
      <c r="AU151" s="172" t="s">
        <v>82</v>
      </c>
      <c r="AV151" s="14" t="s">
        <v>82</v>
      </c>
      <c r="AW151" s="14" t="s">
        <v>28</v>
      </c>
      <c r="AX151" s="14" t="s">
        <v>80</v>
      </c>
      <c r="AY151" s="172" t="s">
        <v>135</v>
      </c>
    </row>
    <row r="152" spans="1:65" s="2" customFormat="1" ht="16.5" customHeight="1">
      <c r="A152" s="30"/>
      <c r="B152" s="147"/>
      <c r="C152" s="148" t="s">
        <v>181</v>
      </c>
      <c r="D152" s="148" t="s">
        <v>137</v>
      </c>
      <c r="E152" s="149" t="s">
        <v>550</v>
      </c>
      <c r="F152" s="150" t="s">
        <v>551</v>
      </c>
      <c r="G152" s="151" t="s">
        <v>140</v>
      </c>
      <c r="H152" s="152">
        <v>7.6</v>
      </c>
      <c r="I152" s="153"/>
      <c r="J152" s="153">
        <f>ROUND(I152*H152,2)</f>
        <v>0</v>
      </c>
      <c r="K152" s="154"/>
      <c r="L152" s="31"/>
      <c r="M152" s="155" t="s">
        <v>1</v>
      </c>
      <c r="N152" s="156" t="s">
        <v>37</v>
      </c>
      <c r="O152" s="157">
        <v>2.41</v>
      </c>
      <c r="P152" s="157">
        <f>O152*H152</f>
        <v>18.315999999999999</v>
      </c>
      <c r="Q152" s="157">
        <v>0</v>
      </c>
      <c r="R152" s="157">
        <f>Q152*H152</f>
        <v>0</v>
      </c>
      <c r="S152" s="157">
        <v>0</v>
      </c>
      <c r="T152" s="158">
        <f>S152*H152</f>
        <v>0</v>
      </c>
      <c r="U152" s="30"/>
      <c r="V152" s="30"/>
      <c r="W152" s="30"/>
      <c r="X152" s="30"/>
      <c r="Y152" s="30"/>
      <c r="Z152" s="30"/>
      <c r="AA152" s="30"/>
      <c r="AB152" s="30"/>
      <c r="AC152" s="30"/>
      <c r="AD152" s="30"/>
      <c r="AE152" s="30"/>
      <c r="AR152" s="159" t="s">
        <v>141</v>
      </c>
      <c r="AT152" s="159" t="s">
        <v>137</v>
      </c>
      <c r="AU152" s="159" t="s">
        <v>82</v>
      </c>
      <c r="AY152" s="18" t="s">
        <v>135</v>
      </c>
      <c r="BE152" s="160">
        <f>IF(N152="základní",J152,0)</f>
        <v>0</v>
      </c>
      <c r="BF152" s="160">
        <f>IF(N152="snížená",J152,0)</f>
        <v>0</v>
      </c>
      <c r="BG152" s="160">
        <f>IF(N152="zákl. přenesená",J152,0)</f>
        <v>0</v>
      </c>
      <c r="BH152" s="160">
        <f>IF(N152="sníž. přenesená",J152,0)</f>
        <v>0</v>
      </c>
      <c r="BI152" s="160">
        <f>IF(N152="nulová",J152,0)</f>
        <v>0</v>
      </c>
      <c r="BJ152" s="18" t="s">
        <v>80</v>
      </c>
      <c r="BK152" s="160">
        <f>ROUND(I152*H152,2)</f>
        <v>0</v>
      </c>
      <c r="BL152" s="18" t="s">
        <v>141</v>
      </c>
      <c r="BM152" s="159" t="s">
        <v>552</v>
      </c>
    </row>
    <row r="153" spans="1:65" s="13" customFormat="1">
      <c r="B153" s="165"/>
      <c r="D153" s="161" t="s">
        <v>145</v>
      </c>
      <c r="E153" s="166" t="s">
        <v>1</v>
      </c>
      <c r="F153" s="167" t="s">
        <v>553</v>
      </c>
      <c r="H153" s="166" t="s">
        <v>1</v>
      </c>
      <c r="L153" s="165"/>
      <c r="M153" s="168"/>
      <c r="N153" s="169"/>
      <c r="O153" s="169"/>
      <c r="P153" s="169"/>
      <c r="Q153" s="169"/>
      <c r="R153" s="169"/>
      <c r="S153" s="169"/>
      <c r="T153" s="170"/>
      <c r="AT153" s="166" t="s">
        <v>145</v>
      </c>
      <c r="AU153" s="166" t="s">
        <v>82</v>
      </c>
      <c r="AV153" s="13" t="s">
        <v>80</v>
      </c>
      <c r="AW153" s="13" t="s">
        <v>28</v>
      </c>
      <c r="AX153" s="13" t="s">
        <v>72</v>
      </c>
      <c r="AY153" s="166" t="s">
        <v>135</v>
      </c>
    </row>
    <row r="154" spans="1:65" s="14" customFormat="1">
      <c r="B154" s="171"/>
      <c r="D154" s="161" t="s">
        <v>145</v>
      </c>
      <c r="E154" s="172" t="s">
        <v>1</v>
      </c>
      <c r="F154" s="173" t="s">
        <v>549</v>
      </c>
      <c r="H154" s="174">
        <v>7.6</v>
      </c>
      <c r="L154" s="171"/>
      <c r="M154" s="175"/>
      <c r="N154" s="176"/>
      <c r="O154" s="176"/>
      <c r="P154" s="176"/>
      <c r="Q154" s="176"/>
      <c r="R154" s="176"/>
      <c r="S154" s="176"/>
      <c r="T154" s="177"/>
      <c r="AT154" s="172" t="s">
        <v>145</v>
      </c>
      <c r="AU154" s="172" t="s">
        <v>82</v>
      </c>
      <c r="AV154" s="14" t="s">
        <v>82</v>
      </c>
      <c r="AW154" s="14" t="s">
        <v>28</v>
      </c>
      <c r="AX154" s="14" t="s">
        <v>80</v>
      </c>
      <c r="AY154" s="172" t="s">
        <v>135</v>
      </c>
    </row>
    <row r="155" spans="1:65" s="2" customFormat="1" ht="16.5" customHeight="1">
      <c r="A155" s="30"/>
      <c r="B155" s="147"/>
      <c r="C155" s="148" t="s">
        <v>224</v>
      </c>
      <c r="D155" s="148" t="s">
        <v>137</v>
      </c>
      <c r="E155" s="149" t="s">
        <v>554</v>
      </c>
      <c r="F155" s="150" t="s">
        <v>555</v>
      </c>
      <c r="G155" s="151" t="s">
        <v>140</v>
      </c>
      <c r="H155" s="152">
        <v>8</v>
      </c>
      <c r="I155" s="153"/>
      <c r="J155" s="153">
        <f>ROUND(I155*H155,2)</f>
        <v>0</v>
      </c>
      <c r="K155" s="154"/>
      <c r="L155" s="31"/>
      <c r="M155" s="155" t="s">
        <v>1</v>
      </c>
      <c r="N155" s="156" t="s">
        <v>37</v>
      </c>
      <c r="O155" s="157">
        <v>1.7629999999999999</v>
      </c>
      <c r="P155" s="157">
        <f>O155*H155</f>
        <v>14.103999999999999</v>
      </c>
      <c r="Q155" s="157">
        <v>0</v>
      </c>
      <c r="R155" s="157">
        <f>Q155*H155</f>
        <v>0</v>
      </c>
      <c r="S155" s="157">
        <v>0</v>
      </c>
      <c r="T155" s="158">
        <f>S155*H155</f>
        <v>0</v>
      </c>
      <c r="U155" s="30"/>
      <c r="V155" s="30"/>
      <c r="W155" s="30"/>
      <c r="X155" s="30"/>
      <c r="Y155" s="30"/>
      <c r="Z155" s="30"/>
      <c r="AA155" s="30"/>
      <c r="AB155" s="30"/>
      <c r="AC155" s="30"/>
      <c r="AD155" s="30"/>
      <c r="AE155" s="30"/>
      <c r="AR155" s="159" t="s">
        <v>141</v>
      </c>
      <c r="AT155" s="159" t="s">
        <v>137</v>
      </c>
      <c r="AU155" s="159" t="s">
        <v>82</v>
      </c>
      <c r="AY155" s="18" t="s">
        <v>135</v>
      </c>
      <c r="BE155" s="160">
        <f>IF(N155="základní",J155,0)</f>
        <v>0</v>
      </c>
      <c r="BF155" s="160">
        <f>IF(N155="snížená",J155,0)</f>
        <v>0</v>
      </c>
      <c r="BG155" s="160">
        <f>IF(N155="zákl. přenesená",J155,0)</f>
        <v>0</v>
      </c>
      <c r="BH155" s="160">
        <f>IF(N155="sníž. přenesená",J155,0)</f>
        <v>0</v>
      </c>
      <c r="BI155" s="160">
        <f>IF(N155="nulová",J155,0)</f>
        <v>0</v>
      </c>
      <c r="BJ155" s="18" t="s">
        <v>80</v>
      </c>
      <c r="BK155" s="160">
        <f>ROUND(I155*H155,2)</f>
        <v>0</v>
      </c>
      <c r="BL155" s="18" t="s">
        <v>141</v>
      </c>
      <c r="BM155" s="159" t="s">
        <v>556</v>
      </c>
    </row>
    <row r="156" spans="1:65" s="2" customFormat="1" ht="29.25">
      <c r="A156" s="30"/>
      <c r="B156" s="31"/>
      <c r="C156" s="30"/>
      <c r="D156" s="161" t="s">
        <v>143</v>
      </c>
      <c r="E156" s="30"/>
      <c r="F156" s="162" t="s">
        <v>557</v>
      </c>
      <c r="G156" s="30"/>
      <c r="H156" s="30"/>
      <c r="I156" s="30"/>
      <c r="J156" s="30"/>
      <c r="K156" s="30"/>
      <c r="L156" s="31"/>
      <c r="M156" s="163"/>
      <c r="N156" s="164"/>
      <c r="O156" s="56"/>
      <c r="P156" s="56"/>
      <c r="Q156" s="56"/>
      <c r="R156" s="56"/>
      <c r="S156" s="56"/>
      <c r="T156" s="57"/>
      <c r="U156" s="30"/>
      <c r="V156" s="30"/>
      <c r="W156" s="30"/>
      <c r="X156" s="30"/>
      <c r="Y156" s="30"/>
      <c r="Z156" s="30"/>
      <c r="AA156" s="30"/>
      <c r="AB156" s="30"/>
      <c r="AC156" s="30"/>
      <c r="AD156" s="30"/>
      <c r="AE156" s="30"/>
      <c r="AT156" s="18" t="s">
        <v>143</v>
      </c>
      <c r="AU156" s="18" t="s">
        <v>82</v>
      </c>
    </row>
    <row r="157" spans="1:65" s="14" customFormat="1">
      <c r="B157" s="171"/>
      <c r="D157" s="161" t="s">
        <v>145</v>
      </c>
      <c r="E157" s="172" t="s">
        <v>1</v>
      </c>
      <c r="F157" s="173" t="s">
        <v>558</v>
      </c>
      <c r="H157" s="174">
        <v>8</v>
      </c>
      <c r="L157" s="171"/>
      <c r="M157" s="175"/>
      <c r="N157" s="176"/>
      <c r="O157" s="176"/>
      <c r="P157" s="176"/>
      <c r="Q157" s="176"/>
      <c r="R157" s="176"/>
      <c r="S157" s="176"/>
      <c r="T157" s="177"/>
      <c r="AT157" s="172" t="s">
        <v>145</v>
      </c>
      <c r="AU157" s="172" t="s">
        <v>82</v>
      </c>
      <c r="AV157" s="14" t="s">
        <v>82</v>
      </c>
      <c r="AW157" s="14" t="s">
        <v>28</v>
      </c>
      <c r="AX157" s="14" t="s">
        <v>80</v>
      </c>
      <c r="AY157" s="172" t="s">
        <v>135</v>
      </c>
    </row>
    <row r="158" spans="1:65" s="2" customFormat="1" ht="16.5" customHeight="1">
      <c r="A158" s="30"/>
      <c r="B158" s="147"/>
      <c r="C158" s="148" t="s">
        <v>149</v>
      </c>
      <c r="D158" s="148" t="s">
        <v>137</v>
      </c>
      <c r="E158" s="149" t="s">
        <v>559</v>
      </c>
      <c r="F158" s="150" t="s">
        <v>560</v>
      </c>
      <c r="G158" s="151" t="s">
        <v>153</v>
      </c>
      <c r="H158" s="152">
        <v>106.6</v>
      </c>
      <c r="I158" s="153"/>
      <c r="J158" s="153">
        <f>ROUND(I158*H158,2)</f>
        <v>0</v>
      </c>
      <c r="K158" s="154"/>
      <c r="L158" s="31"/>
      <c r="M158" s="155" t="s">
        <v>1</v>
      </c>
      <c r="N158" s="156" t="s">
        <v>37</v>
      </c>
      <c r="O158" s="157">
        <v>8.7999999999999995E-2</v>
      </c>
      <c r="P158" s="157">
        <f>O158*H158</f>
        <v>9.3807999999999989</v>
      </c>
      <c r="Q158" s="157">
        <v>5.8E-4</v>
      </c>
      <c r="R158" s="157">
        <f>Q158*H158</f>
        <v>6.1827999999999994E-2</v>
      </c>
      <c r="S158" s="157">
        <v>0</v>
      </c>
      <c r="T158" s="158">
        <f>S158*H158</f>
        <v>0</v>
      </c>
      <c r="U158" s="30"/>
      <c r="V158" s="30"/>
      <c r="W158" s="30"/>
      <c r="X158" s="30"/>
      <c r="Y158" s="30"/>
      <c r="Z158" s="30"/>
      <c r="AA158" s="30"/>
      <c r="AB158" s="30"/>
      <c r="AC158" s="30"/>
      <c r="AD158" s="30"/>
      <c r="AE158" s="30"/>
      <c r="AR158" s="159" t="s">
        <v>141</v>
      </c>
      <c r="AT158" s="159" t="s">
        <v>137</v>
      </c>
      <c r="AU158" s="159" t="s">
        <v>82</v>
      </c>
      <c r="AY158" s="18" t="s">
        <v>135</v>
      </c>
      <c r="BE158" s="160">
        <f>IF(N158="základní",J158,0)</f>
        <v>0</v>
      </c>
      <c r="BF158" s="160">
        <f>IF(N158="snížená",J158,0)</f>
        <v>0</v>
      </c>
      <c r="BG158" s="160">
        <f>IF(N158="zákl. přenesená",J158,0)</f>
        <v>0</v>
      </c>
      <c r="BH158" s="160">
        <f>IF(N158="sníž. přenesená",J158,0)</f>
        <v>0</v>
      </c>
      <c r="BI158" s="160">
        <f>IF(N158="nulová",J158,0)</f>
        <v>0</v>
      </c>
      <c r="BJ158" s="18" t="s">
        <v>80</v>
      </c>
      <c r="BK158" s="160">
        <f>ROUND(I158*H158,2)</f>
        <v>0</v>
      </c>
      <c r="BL158" s="18" t="s">
        <v>141</v>
      </c>
      <c r="BM158" s="159" t="s">
        <v>561</v>
      </c>
    </row>
    <row r="159" spans="1:65" s="14" customFormat="1">
      <c r="B159" s="171"/>
      <c r="D159" s="161" t="s">
        <v>145</v>
      </c>
      <c r="E159" s="172" t="s">
        <v>1</v>
      </c>
      <c r="F159" s="173" t="s">
        <v>562</v>
      </c>
      <c r="H159" s="174">
        <v>4.4000000000000004</v>
      </c>
      <c r="L159" s="171"/>
      <c r="M159" s="175"/>
      <c r="N159" s="176"/>
      <c r="O159" s="176"/>
      <c r="P159" s="176"/>
      <c r="Q159" s="176"/>
      <c r="R159" s="176"/>
      <c r="S159" s="176"/>
      <c r="T159" s="177"/>
      <c r="AT159" s="172" t="s">
        <v>145</v>
      </c>
      <c r="AU159" s="172" t="s">
        <v>82</v>
      </c>
      <c r="AV159" s="14" t="s">
        <v>82</v>
      </c>
      <c r="AW159" s="14" t="s">
        <v>28</v>
      </c>
      <c r="AX159" s="14" t="s">
        <v>72</v>
      </c>
      <c r="AY159" s="172" t="s">
        <v>135</v>
      </c>
    </row>
    <row r="160" spans="1:65" s="14" customFormat="1">
      <c r="B160" s="171"/>
      <c r="D160" s="161" t="s">
        <v>145</v>
      </c>
      <c r="E160" s="172" t="s">
        <v>1</v>
      </c>
      <c r="F160" s="173" t="s">
        <v>563</v>
      </c>
      <c r="H160" s="174">
        <v>87</v>
      </c>
      <c r="L160" s="171"/>
      <c r="M160" s="175"/>
      <c r="N160" s="176"/>
      <c r="O160" s="176"/>
      <c r="P160" s="176"/>
      <c r="Q160" s="176"/>
      <c r="R160" s="176"/>
      <c r="S160" s="176"/>
      <c r="T160" s="177"/>
      <c r="AT160" s="172" t="s">
        <v>145</v>
      </c>
      <c r="AU160" s="172" t="s">
        <v>82</v>
      </c>
      <c r="AV160" s="14" t="s">
        <v>82</v>
      </c>
      <c r="AW160" s="14" t="s">
        <v>28</v>
      </c>
      <c r="AX160" s="14" t="s">
        <v>72</v>
      </c>
      <c r="AY160" s="172" t="s">
        <v>135</v>
      </c>
    </row>
    <row r="161" spans="1:65" s="14" customFormat="1">
      <c r="B161" s="171"/>
      <c r="D161" s="161" t="s">
        <v>145</v>
      </c>
      <c r="E161" s="172" t="s">
        <v>1</v>
      </c>
      <c r="F161" s="173" t="s">
        <v>564</v>
      </c>
      <c r="H161" s="174">
        <v>15.2</v>
      </c>
      <c r="L161" s="171"/>
      <c r="M161" s="175"/>
      <c r="N161" s="176"/>
      <c r="O161" s="176"/>
      <c r="P161" s="176"/>
      <c r="Q161" s="176"/>
      <c r="R161" s="176"/>
      <c r="S161" s="176"/>
      <c r="T161" s="177"/>
      <c r="AT161" s="172" t="s">
        <v>145</v>
      </c>
      <c r="AU161" s="172" t="s">
        <v>82</v>
      </c>
      <c r="AV161" s="14" t="s">
        <v>82</v>
      </c>
      <c r="AW161" s="14" t="s">
        <v>28</v>
      </c>
      <c r="AX161" s="14" t="s">
        <v>72</v>
      </c>
      <c r="AY161" s="172" t="s">
        <v>135</v>
      </c>
    </row>
    <row r="162" spans="1:65" s="15" customFormat="1">
      <c r="B162" s="178"/>
      <c r="D162" s="161" t="s">
        <v>145</v>
      </c>
      <c r="E162" s="179" t="s">
        <v>1</v>
      </c>
      <c r="F162" s="180" t="s">
        <v>157</v>
      </c>
      <c r="H162" s="181">
        <v>106.6</v>
      </c>
      <c r="L162" s="178"/>
      <c r="M162" s="182"/>
      <c r="N162" s="183"/>
      <c r="O162" s="183"/>
      <c r="P162" s="183"/>
      <c r="Q162" s="183"/>
      <c r="R162" s="183"/>
      <c r="S162" s="183"/>
      <c r="T162" s="184"/>
      <c r="AT162" s="179" t="s">
        <v>145</v>
      </c>
      <c r="AU162" s="179" t="s">
        <v>82</v>
      </c>
      <c r="AV162" s="15" t="s">
        <v>141</v>
      </c>
      <c r="AW162" s="15" t="s">
        <v>28</v>
      </c>
      <c r="AX162" s="15" t="s">
        <v>80</v>
      </c>
      <c r="AY162" s="179" t="s">
        <v>135</v>
      </c>
    </row>
    <row r="163" spans="1:65" s="2" customFormat="1" ht="16.5" customHeight="1">
      <c r="A163" s="30"/>
      <c r="B163" s="147"/>
      <c r="C163" s="148" t="s">
        <v>234</v>
      </c>
      <c r="D163" s="148" t="s">
        <v>137</v>
      </c>
      <c r="E163" s="149" t="s">
        <v>565</v>
      </c>
      <c r="F163" s="150" t="s">
        <v>566</v>
      </c>
      <c r="G163" s="151" t="s">
        <v>153</v>
      </c>
      <c r="H163" s="152">
        <v>106.6</v>
      </c>
      <c r="I163" s="153"/>
      <c r="J163" s="153">
        <f>ROUND(I163*H163,2)</f>
        <v>0</v>
      </c>
      <c r="K163" s="154"/>
      <c r="L163" s="31"/>
      <c r="M163" s="155" t="s">
        <v>1</v>
      </c>
      <c r="N163" s="156" t="s">
        <v>37</v>
      </c>
      <c r="O163" s="157">
        <v>8.5000000000000006E-2</v>
      </c>
      <c r="P163" s="157">
        <f>O163*H163</f>
        <v>9.0609999999999999</v>
      </c>
      <c r="Q163" s="157">
        <v>0</v>
      </c>
      <c r="R163" s="157">
        <f>Q163*H163</f>
        <v>0</v>
      </c>
      <c r="S163" s="157">
        <v>0</v>
      </c>
      <c r="T163" s="158">
        <f>S163*H163</f>
        <v>0</v>
      </c>
      <c r="U163" s="30"/>
      <c r="V163" s="30"/>
      <c r="W163" s="30"/>
      <c r="X163" s="30"/>
      <c r="Y163" s="30"/>
      <c r="Z163" s="30"/>
      <c r="AA163" s="30"/>
      <c r="AB163" s="30"/>
      <c r="AC163" s="30"/>
      <c r="AD163" s="30"/>
      <c r="AE163" s="30"/>
      <c r="AR163" s="159" t="s">
        <v>141</v>
      </c>
      <c r="AT163" s="159" t="s">
        <v>137</v>
      </c>
      <c r="AU163" s="159" t="s">
        <v>82</v>
      </c>
      <c r="AY163" s="18" t="s">
        <v>135</v>
      </c>
      <c r="BE163" s="160">
        <f>IF(N163="základní",J163,0)</f>
        <v>0</v>
      </c>
      <c r="BF163" s="160">
        <f>IF(N163="snížená",J163,0)</f>
        <v>0</v>
      </c>
      <c r="BG163" s="160">
        <f>IF(N163="zákl. přenesená",J163,0)</f>
        <v>0</v>
      </c>
      <c r="BH163" s="160">
        <f>IF(N163="sníž. přenesená",J163,0)</f>
        <v>0</v>
      </c>
      <c r="BI163" s="160">
        <f>IF(N163="nulová",J163,0)</f>
        <v>0</v>
      </c>
      <c r="BJ163" s="18" t="s">
        <v>80</v>
      </c>
      <c r="BK163" s="160">
        <f>ROUND(I163*H163,2)</f>
        <v>0</v>
      </c>
      <c r="BL163" s="18" t="s">
        <v>141</v>
      </c>
      <c r="BM163" s="159" t="s">
        <v>567</v>
      </c>
    </row>
    <row r="164" spans="1:65" s="2" customFormat="1" ht="21.75" customHeight="1">
      <c r="A164" s="30"/>
      <c r="B164" s="147"/>
      <c r="C164" s="148" t="s">
        <v>238</v>
      </c>
      <c r="D164" s="148" t="s">
        <v>137</v>
      </c>
      <c r="E164" s="149" t="s">
        <v>568</v>
      </c>
      <c r="F164" s="150" t="s">
        <v>569</v>
      </c>
      <c r="G164" s="151" t="s">
        <v>140</v>
      </c>
      <c r="H164" s="152">
        <v>23.271999999999998</v>
      </c>
      <c r="I164" s="153"/>
      <c r="J164" s="153">
        <f>ROUND(I164*H164,2)</f>
        <v>0</v>
      </c>
      <c r="K164" s="154"/>
      <c r="L164" s="31"/>
      <c r="M164" s="155" t="s">
        <v>1</v>
      </c>
      <c r="N164" s="156" t="s">
        <v>37</v>
      </c>
      <c r="O164" s="157">
        <v>7.0000000000000007E-2</v>
      </c>
      <c r="P164" s="157">
        <f>O164*H164</f>
        <v>1.62904</v>
      </c>
      <c r="Q164" s="157">
        <v>0</v>
      </c>
      <c r="R164" s="157">
        <f>Q164*H164</f>
        <v>0</v>
      </c>
      <c r="S164" s="157">
        <v>0</v>
      </c>
      <c r="T164" s="158">
        <f>S164*H164</f>
        <v>0</v>
      </c>
      <c r="U164" s="30"/>
      <c r="V164" s="30"/>
      <c r="W164" s="30"/>
      <c r="X164" s="30"/>
      <c r="Y164" s="30"/>
      <c r="Z164" s="30"/>
      <c r="AA164" s="30"/>
      <c r="AB164" s="30"/>
      <c r="AC164" s="30"/>
      <c r="AD164" s="30"/>
      <c r="AE164" s="30"/>
      <c r="AR164" s="159" t="s">
        <v>141</v>
      </c>
      <c r="AT164" s="159" t="s">
        <v>137</v>
      </c>
      <c r="AU164" s="159" t="s">
        <v>82</v>
      </c>
      <c r="AY164" s="18" t="s">
        <v>135</v>
      </c>
      <c r="BE164" s="160">
        <f>IF(N164="základní",J164,0)</f>
        <v>0</v>
      </c>
      <c r="BF164" s="160">
        <f>IF(N164="snížená",J164,0)</f>
        <v>0</v>
      </c>
      <c r="BG164" s="160">
        <f>IF(N164="zákl. přenesená",J164,0)</f>
        <v>0</v>
      </c>
      <c r="BH164" s="160">
        <f>IF(N164="sníž. přenesená",J164,0)</f>
        <v>0</v>
      </c>
      <c r="BI164" s="160">
        <f>IF(N164="nulová",J164,0)</f>
        <v>0</v>
      </c>
      <c r="BJ164" s="18" t="s">
        <v>80</v>
      </c>
      <c r="BK164" s="160">
        <f>ROUND(I164*H164,2)</f>
        <v>0</v>
      </c>
      <c r="BL164" s="18" t="s">
        <v>141</v>
      </c>
      <c r="BM164" s="159" t="s">
        <v>570</v>
      </c>
    </row>
    <row r="165" spans="1:65" s="14" customFormat="1">
      <c r="B165" s="171"/>
      <c r="D165" s="161" t="s">
        <v>145</v>
      </c>
      <c r="E165" s="172" t="s">
        <v>1</v>
      </c>
      <c r="F165" s="173" t="s">
        <v>571</v>
      </c>
      <c r="H165" s="174">
        <v>11.635999999999999</v>
      </c>
      <c r="L165" s="171"/>
      <c r="M165" s="175"/>
      <c r="N165" s="176"/>
      <c r="O165" s="176"/>
      <c r="P165" s="176"/>
      <c r="Q165" s="176"/>
      <c r="R165" s="176"/>
      <c r="S165" s="176"/>
      <c r="T165" s="177"/>
      <c r="AT165" s="172" t="s">
        <v>145</v>
      </c>
      <c r="AU165" s="172" t="s">
        <v>82</v>
      </c>
      <c r="AV165" s="14" t="s">
        <v>82</v>
      </c>
      <c r="AW165" s="14" t="s">
        <v>28</v>
      </c>
      <c r="AX165" s="14" t="s">
        <v>80</v>
      </c>
      <c r="AY165" s="172" t="s">
        <v>135</v>
      </c>
    </row>
    <row r="166" spans="1:65" s="14" customFormat="1">
      <c r="B166" s="171"/>
      <c r="D166" s="161" t="s">
        <v>145</v>
      </c>
      <c r="F166" s="173" t="s">
        <v>572</v>
      </c>
      <c r="H166" s="174">
        <v>23.271999999999998</v>
      </c>
      <c r="L166" s="171"/>
      <c r="M166" s="175"/>
      <c r="N166" s="176"/>
      <c r="O166" s="176"/>
      <c r="P166" s="176"/>
      <c r="Q166" s="176"/>
      <c r="R166" s="176"/>
      <c r="S166" s="176"/>
      <c r="T166" s="177"/>
      <c r="AT166" s="172" t="s">
        <v>145</v>
      </c>
      <c r="AU166" s="172" t="s">
        <v>82</v>
      </c>
      <c r="AV166" s="14" t="s">
        <v>82</v>
      </c>
      <c r="AW166" s="14" t="s">
        <v>3</v>
      </c>
      <c r="AX166" s="14" t="s">
        <v>80</v>
      </c>
      <c r="AY166" s="172" t="s">
        <v>135</v>
      </c>
    </row>
    <row r="167" spans="1:65" s="2" customFormat="1" ht="21.75" customHeight="1">
      <c r="A167" s="30"/>
      <c r="B167" s="147"/>
      <c r="C167" s="148" t="s">
        <v>243</v>
      </c>
      <c r="D167" s="148" t="s">
        <v>137</v>
      </c>
      <c r="E167" s="149" t="s">
        <v>573</v>
      </c>
      <c r="F167" s="150" t="s">
        <v>574</v>
      </c>
      <c r="G167" s="151" t="s">
        <v>140</v>
      </c>
      <c r="H167" s="152">
        <v>25.798999999999999</v>
      </c>
      <c r="I167" s="153"/>
      <c r="J167" s="153">
        <f>ROUND(I167*H167,2)</f>
        <v>0</v>
      </c>
      <c r="K167" s="154"/>
      <c r="L167" s="31"/>
      <c r="M167" s="155" t="s">
        <v>1</v>
      </c>
      <c r="N167" s="156" t="s">
        <v>37</v>
      </c>
      <c r="O167" s="157">
        <v>8.6999999999999994E-2</v>
      </c>
      <c r="P167" s="157">
        <f>O167*H167</f>
        <v>2.244513</v>
      </c>
      <c r="Q167" s="157">
        <v>0</v>
      </c>
      <c r="R167" s="157">
        <f>Q167*H167</f>
        <v>0</v>
      </c>
      <c r="S167" s="157">
        <v>0</v>
      </c>
      <c r="T167" s="158">
        <f>S167*H167</f>
        <v>0</v>
      </c>
      <c r="U167" s="30"/>
      <c r="V167" s="30"/>
      <c r="W167" s="30"/>
      <c r="X167" s="30"/>
      <c r="Y167" s="30"/>
      <c r="Z167" s="30"/>
      <c r="AA167" s="30"/>
      <c r="AB167" s="30"/>
      <c r="AC167" s="30"/>
      <c r="AD167" s="30"/>
      <c r="AE167" s="30"/>
      <c r="AR167" s="159" t="s">
        <v>141</v>
      </c>
      <c r="AT167" s="159" t="s">
        <v>137</v>
      </c>
      <c r="AU167" s="159" t="s">
        <v>82</v>
      </c>
      <c r="AY167" s="18" t="s">
        <v>135</v>
      </c>
      <c r="BE167" s="160">
        <f>IF(N167="základní",J167,0)</f>
        <v>0</v>
      </c>
      <c r="BF167" s="160">
        <f>IF(N167="snížená",J167,0)</f>
        <v>0</v>
      </c>
      <c r="BG167" s="160">
        <f>IF(N167="zákl. přenesená",J167,0)</f>
        <v>0</v>
      </c>
      <c r="BH167" s="160">
        <f>IF(N167="sníž. přenesená",J167,0)</f>
        <v>0</v>
      </c>
      <c r="BI167" s="160">
        <f>IF(N167="nulová",J167,0)</f>
        <v>0</v>
      </c>
      <c r="BJ167" s="18" t="s">
        <v>80</v>
      </c>
      <c r="BK167" s="160">
        <f>ROUND(I167*H167,2)</f>
        <v>0</v>
      </c>
      <c r="BL167" s="18" t="s">
        <v>141</v>
      </c>
      <c r="BM167" s="159" t="s">
        <v>575</v>
      </c>
    </row>
    <row r="168" spans="1:65" s="13" customFormat="1">
      <c r="B168" s="165"/>
      <c r="D168" s="161" t="s">
        <v>145</v>
      </c>
      <c r="E168" s="166" t="s">
        <v>1</v>
      </c>
      <c r="F168" s="167" t="s">
        <v>576</v>
      </c>
      <c r="H168" s="166" t="s">
        <v>1</v>
      </c>
      <c r="L168" s="165"/>
      <c r="M168" s="168"/>
      <c r="N168" s="169"/>
      <c r="O168" s="169"/>
      <c r="P168" s="169"/>
      <c r="Q168" s="169"/>
      <c r="R168" s="169"/>
      <c r="S168" s="169"/>
      <c r="T168" s="170"/>
      <c r="AT168" s="166" t="s">
        <v>145</v>
      </c>
      <c r="AU168" s="166" t="s">
        <v>82</v>
      </c>
      <c r="AV168" s="13" t="s">
        <v>80</v>
      </c>
      <c r="AW168" s="13" t="s">
        <v>28</v>
      </c>
      <c r="AX168" s="13" t="s">
        <v>72</v>
      </c>
      <c r="AY168" s="166" t="s">
        <v>135</v>
      </c>
    </row>
    <row r="169" spans="1:65" s="14" customFormat="1">
      <c r="B169" s="171"/>
      <c r="D169" s="161" t="s">
        <v>145</v>
      </c>
      <c r="E169" s="172" t="s">
        <v>1</v>
      </c>
      <c r="F169" s="173" t="s">
        <v>577</v>
      </c>
      <c r="H169" s="174">
        <v>25.798999999999999</v>
      </c>
      <c r="L169" s="171"/>
      <c r="M169" s="175"/>
      <c r="N169" s="176"/>
      <c r="O169" s="176"/>
      <c r="P169" s="176"/>
      <c r="Q169" s="176"/>
      <c r="R169" s="176"/>
      <c r="S169" s="176"/>
      <c r="T169" s="177"/>
      <c r="AT169" s="172" t="s">
        <v>145</v>
      </c>
      <c r="AU169" s="172" t="s">
        <v>82</v>
      </c>
      <c r="AV169" s="14" t="s">
        <v>82</v>
      </c>
      <c r="AW169" s="14" t="s">
        <v>28</v>
      </c>
      <c r="AX169" s="14" t="s">
        <v>80</v>
      </c>
      <c r="AY169" s="172" t="s">
        <v>135</v>
      </c>
    </row>
    <row r="170" spans="1:65" s="2" customFormat="1" ht="16.5" customHeight="1">
      <c r="A170" s="30"/>
      <c r="B170" s="147"/>
      <c r="C170" s="148" t="s">
        <v>249</v>
      </c>
      <c r="D170" s="148" t="s">
        <v>137</v>
      </c>
      <c r="E170" s="149" t="s">
        <v>578</v>
      </c>
      <c r="F170" s="150" t="s">
        <v>579</v>
      </c>
      <c r="G170" s="151" t="s">
        <v>140</v>
      </c>
      <c r="H170" s="152">
        <v>11.635999999999999</v>
      </c>
      <c r="I170" s="153"/>
      <c r="J170" s="153">
        <f>ROUND(I170*H170,2)</f>
        <v>0</v>
      </c>
      <c r="K170" s="154"/>
      <c r="L170" s="31"/>
      <c r="M170" s="155" t="s">
        <v>1</v>
      </c>
      <c r="N170" s="156" t="s">
        <v>37</v>
      </c>
      <c r="O170" s="157">
        <v>0.19700000000000001</v>
      </c>
      <c r="P170" s="157">
        <f>O170*H170</f>
        <v>2.2922919999999998</v>
      </c>
      <c r="Q170" s="157">
        <v>0</v>
      </c>
      <c r="R170" s="157">
        <f>Q170*H170</f>
        <v>0</v>
      </c>
      <c r="S170" s="157">
        <v>0</v>
      </c>
      <c r="T170" s="158">
        <f>S170*H170</f>
        <v>0</v>
      </c>
      <c r="U170" s="30"/>
      <c r="V170" s="30"/>
      <c r="W170" s="30"/>
      <c r="X170" s="30"/>
      <c r="Y170" s="30"/>
      <c r="Z170" s="30"/>
      <c r="AA170" s="30"/>
      <c r="AB170" s="30"/>
      <c r="AC170" s="30"/>
      <c r="AD170" s="30"/>
      <c r="AE170" s="30"/>
      <c r="AR170" s="159" t="s">
        <v>141</v>
      </c>
      <c r="AT170" s="159" t="s">
        <v>137</v>
      </c>
      <c r="AU170" s="159" t="s">
        <v>82</v>
      </c>
      <c r="AY170" s="18" t="s">
        <v>135</v>
      </c>
      <c r="BE170" s="160">
        <f>IF(N170="základní",J170,0)</f>
        <v>0</v>
      </c>
      <c r="BF170" s="160">
        <f>IF(N170="snížená",J170,0)</f>
        <v>0</v>
      </c>
      <c r="BG170" s="160">
        <f>IF(N170="zákl. přenesená",J170,0)</f>
        <v>0</v>
      </c>
      <c r="BH170" s="160">
        <f>IF(N170="sníž. přenesená",J170,0)</f>
        <v>0</v>
      </c>
      <c r="BI170" s="160">
        <f>IF(N170="nulová",J170,0)</f>
        <v>0</v>
      </c>
      <c r="BJ170" s="18" t="s">
        <v>80</v>
      </c>
      <c r="BK170" s="160">
        <f>ROUND(I170*H170,2)</f>
        <v>0</v>
      </c>
      <c r="BL170" s="18" t="s">
        <v>141</v>
      </c>
      <c r="BM170" s="159" t="s">
        <v>580</v>
      </c>
    </row>
    <row r="171" spans="1:65" s="2" customFormat="1" ht="16.5" customHeight="1">
      <c r="A171" s="30"/>
      <c r="B171" s="147"/>
      <c r="C171" s="148" t="s">
        <v>254</v>
      </c>
      <c r="D171" s="148" t="s">
        <v>137</v>
      </c>
      <c r="E171" s="149" t="s">
        <v>581</v>
      </c>
      <c r="F171" s="150" t="s">
        <v>582</v>
      </c>
      <c r="G171" s="151" t="s">
        <v>140</v>
      </c>
      <c r="H171" s="152">
        <v>11.635999999999999</v>
      </c>
      <c r="I171" s="153"/>
      <c r="J171" s="153">
        <f>ROUND(I171*H171,2)</f>
        <v>0</v>
      </c>
      <c r="K171" s="154"/>
      <c r="L171" s="31"/>
      <c r="M171" s="155" t="s">
        <v>1</v>
      </c>
      <c r="N171" s="156" t="s">
        <v>37</v>
      </c>
      <c r="O171" s="157">
        <v>0.13100000000000001</v>
      </c>
      <c r="P171" s="157">
        <f>O171*H171</f>
        <v>1.524316</v>
      </c>
      <c r="Q171" s="157">
        <v>0</v>
      </c>
      <c r="R171" s="157">
        <f>Q171*H171</f>
        <v>0</v>
      </c>
      <c r="S171" s="157">
        <v>0</v>
      </c>
      <c r="T171" s="158">
        <f>S171*H171</f>
        <v>0</v>
      </c>
      <c r="U171" s="30"/>
      <c r="V171" s="30"/>
      <c r="W171" s="30"/>
      <c r="X171" s="30"/>
      <c r="Y171" s="30"/>
      <c r="Z171" s="30"/>
      <c r="AA171" s="30"/>
      <c r="AB171" s="30"/>
      <c r="AC171" s="30"/>
      <c r="AD171" s="30"/>
      <c r="AE171" s="30"/>
      <c r="AR171" s="159" t="s">
        <v>141</v>
      </c>
      <c r="AT171" s="159" t="s">
        <v>137</v>
      </c>
      <c r="AU171" s="159" t="s">
        <v>82</v>
      </c>
      <c r="AY171" s="18" t="s">
        <v>135</v>
      </c>
      <c r="BE171" s="160">
        <f>IF(N171="základní",J171,0)</f>
        <v>0</v>
      </c>
      <c r="BF171" s="160">
        <f>IF(N171="snížená",J171,0)</f>
        <v>0</v>
      </c>
      <c r="BG171" s="160">
        <f>IF(N171="zákl. přenesená",J171,0)</f>
        <v>0</v>
      </c>
      <c r="BH171" s="160">
        <f>IF(N171="sníž. přenesená",J171,0)</f>
        <v>0</v>
      </c>
      <c r="BI171" s="160">
        <f>IF(N171="nulová",J171,0)</f>
        <v>0</v>
      </c>
      <c r="BJ171" s="18" t="s">
        <v>80</v>
      </c>
      <c r="BK171" s="160">
        <f>ROUND(I171*H171,2)</f>
        <v>0</v>
      </c>
      <c r="BL171" s="18" t="s">
        <v>141</v>
      </c>
      <c r="BM171" s="159" t="s">
        <v>583</v>
      </c>
    </row>
    <row r="172" spans="1:65" s="14" customFormat="1">
      <c r="B172" s="171"/>
      <c r="D172" s="161" t="s">
        <v>145</v>
      </c>
      <c r="E172" s="172" t="s">
        <v>1</v>
      </c>
      <c r="F172" s="173" t="s">
        <v>584</v>
      </c>
      <c r="H172" s="174">
        <v>11.635999999999999</v>
      </c>
      <c r="L172" s="171"/>
      <c r="M172" s="175"/>
      <c r="N172" s="176"/>
      <c r="O172" s="176"/>
      <c r="P172" s="176"/>
      <c r="Q172" s="176"/>
      <c r="R172" s="176"/>
      <c r="S172" s="176"/>
      <c r="T172" s="177"/>
      <c r="AT172" s="172" t="s">
        <v>145</v>
      </c>
      <c r="AU172" s="172" t="s">
        <v>82</v>
      </c>
      <c r="AV172" s="14" t="s">
        <v>82</v>
      </c>
      <c r="AW172" s="14" t="s">
        <v>28</v>
      </c>
      <c r="AX172" s="14" t="s">
        <v>80</v>
      </c>
      <c r="AY172" s="172" t="s">
        <v>135</v>
      </c>
    </row>
    <row r="173" spans="1:65" s="2" customFormat="1" ht="16.5" customHeight="1">
      <c r="A173" s="30"/>
      <c r="B173" s="147"/>
      <c r="C173" s="148" t="s">
        <v>8</v>
      </c>
      <c r="D173" s="148" t="s">
        <v>137</v>
      </c>
      <c r="E173" s="149" t="s">
        <v>210</v>
      </c>
      <c r="F173" s="150" t="s">
        <v>211</v>
      </c>
      <c r="G173" s="151" t="s">
        <v>168</v>
      </c>
      <c r="H173" s="152">
        <v>52.887999999999998</v>
      </c>
      <c r="I173" s="153"/>
      <c r="J173" s="153">
        <f>ROUND(I173*H173,2)</f>
        <v>0</v>
      </c>
      <c r="K173" s="154"/>
      <c r="L173" s="31"/>
      <c r="M173" s="155" t="s">
        <v>1</v>
      </c>
      <c r="N173" s="156" t="s">
        <v>37</v>
      </c>
      <c r="O173" s="157">
        <v>0</v>
      </c>
      <c r="P173" s="157">
        <f>O173*H173</f>
        <v>0</v>
      </c>
      <c r="Q173" s="157">
        <v>0</v>
      </c>
      <c r="R173" s="157">
        <f>Q173*H173</f>
        <v>0</v>
      </c>
      <c r="S173" s="157">
        <v>0</v>
      </c>
      <c r="T173" s="158">
        <f>S173*H173</f>
        <v>0</v>
      </c>
      <c r="U173" s="30"/>
      <c r="V173" s="30"/>
      <c r="W173" s="30"/>
      <c r="X173" s="30"/>
      <c r="Y173" s="30"/>
      <c r="Z173" s="30"/>
      <c r="AA173" s="30"/>
      <c r="AB173" s="30"/>
      <c r="AC173" s="30"/>
      <c r="AD173" s="30"/>
      <c r="AE173" s="30"/>
      <c r="AR173" s="159" t="s">
        <v>141</v>
      </c>
      <c r="AT173" s="159" t="s">
        <v>137</v>
      </c>
      <c r="AU173" s="159" t="s">
        <v>82</v>
      </c>
      <c r="AY173" s="18" t="s">
        <v>135</v>
      </c>
      <c r="BE173" s="160">
        <f>IF(N173="základní",J173,0)</f>
        <v>0</v>
      </c>
      <c r="BF173" s="160">
        <f>IF(N173="snížená",J173,0)</f>
        <v>0</v>
      </c>
      <c r="BG173" s="160">
        <f>IF(N173="zákl. přenesená",J173,0)</f>
        <v>0</v>
      </c>
      <c r="BH173" s="160">
        <f>IF(N173="sníž. přenesená",J173,0)</f>
        <v>0</v>
      </c>
      <c r="BI173" s="160">
        <f>IF(N173="nulová",J173,0)</f>
        <v>0</v>
      </c>
      <c r="BJ173" s="18" t="s">
        <v>80</v>
      </c>
      <c r="BK173" s="160">
        <f>ROUND(I173*H173,2)</f>
        <v>0</v>
      </c>
      <c r="BL173" s="18" t="s">
        <v>141</v>
      </c>
      <c r="BM173" s="159" t="s">
        <v>585</v>
      </c>
    </row>
    <row r="174" spans="1:65" s="14" customFormat="1">
      <c r="B174" s="171"/>
      <c r="D174" s="161" t="s">
        <v>145</v>
      </c>
      <c r="F174" s="173" t="s">
        <v>586</v>
      </c>
      <c r="H174" s="174">
        <v>52.887999999999998</v>
      </c>
      <c r="L174" s="171"/>
      <c r="M174" s="175"/>
      <c r="N174" s="176"/>
      <c r="O174" s="176"/>
      <c r="P174" s="176"/>
      <c r="Q174" s="176"/>
      <c r="R174" s="176"/>
      <c r="S174" s="176"/>
      <c r="T174" s="177"/>
      <c r="AT174" s="172" t="s">
        <v>145</v>
      </c>
      <c r="AU174" s="172" t="s">
        <v>82</v>
      </c>
      <c r="AV174" s="14" t="s">
        <v>82</v>
      </c>
      <c r="AW174" s="14" t="s">
        <v>3</v>
      </c>
      <c r="AX174" s="14" t="s">
        <v>80</v>
      </c>
      <c r="AY174" s="172" t="s">
        <v>135</v>
      </c>
    </row>
    <row r="175" spans="1:65" s="2" customFormat="1" ht="16.5" customHeight="1">
      <c r="A175" s="30"/>
      <c r="B175" s="147"/>
      <c r="C175" s="148" t="s">
        <v>265</v>
      </c>
      <c r="D175" s="148" t="s">
        <v>137</v>
      </c>
      <c r="E175" s="149" t="s">
        <v>214</v>
      </c>
      <c r="F175" s="150" t="s">
        <v>215</v>
      </c>
      <c r="G175" s="151" t="s">
        <v>140</v>
      </c>
      <c r="H175" s="152">
        <v>25.798999999999999</v>
      </c>
      <c r="I175" s="153"/>
      <c r="J175" s="153">
        <f>ROUND(I175*H175,2)</f>
        <v>0</v>
      </c>
      <c r="K175" s="154"/>
      <c r="L175" s="31"/>
      <c r="M175" s="155" t="s">
        <v>1</v>
      </c>
      <c r="N175" s="156" t="s">
        <v>37</v>
      </c>
      <c r="O175" s="157">
        <v>8.9999999999999993E-3</v>
      </c>
      <c r="P175" s="157">
        <f>O175*H175</f>
        <v>0.23219099999999998</v>
      </c>
      <c r="Q175" s="157">
        <v>0</v>
      </c>
      <c r="R175" s="157">
        <f>Q175*H175</f>
        <v>0</v>
      </c>
      <c r="S175" s="157">
        <v>0</v>
      </c>
      <c r="T175" s="158">
        <f>S175*H175</f>
        <v>0</v>
      </c>
      <c r="U175" s="30"/>
      <c r="V175" s="30"/>
      <c r="W175" s="30"/>
      <c r="X175" s="30"/>
      <c r="Y175" s="30"/>
      <c r="Z175" s="30"/>
      <c r="AA175" s="30"/>
      <c r="AB175" s="30"/>
      <c r="AC175" s="30"/>
      <c r="AD175" s="30"/>
      <c r="AE175" s="30"/>
      <c r="AR175" s="159" t="s">
        <v>141</v>
      </c>
      <c r="AT175" s="159" t="s">
        <v>137</v>
      </c>
      <c r="AU175" s="159" t="s">
        <v>82</v>
      </c>
      <c r="AY175" s="18" t="s">
        <v>135</v>
      </c>
      <c r="BE175" s="160">
        <f>IF(N175="základní",J175,0)</f>
        <v>0</v>
      </c>
      <c r="BF175" s="160">
        <f>IF(N175="snížená",J175,0)</f>
        <v>0</v>
      </c>
      <c r="BG175" s="160">
        <f>IF(N175="zákl. přenesená",J175,0)</f>
        <v>0</v>
      </c>
      <c r="BH175" s="160">
        <f>IF(N175="sníž. přenesená",J175,0)</f>
        <v>0</v>
      </c>
      <c r="BI175" s="160">
        <f>IF(N175="nulová",J175,0)</f>
        <v>0</v>
      </c>
      <c r="BJ175" s="18" t="s">
        <v>80</v>
      </c>
      <c r="BK175" s="160">
        <f>ROUND(I175*H175,2)</f>
        <v>0</v>
      </c>
      <c r="BL175" s="18" t="s">
        <v>141</v>
      </c>
      <c r="BM175" s="159" t="s">
        <v>587</v>
      </c>
    </row>
    <row r="176" spans="1:65" s="2" customFormat="1" ht="16.5" customHeight="1">
      <c r="A176" s="30"/>
      <c r="B176" s="147"/>
      <c r="C176" s="148" t="s">
        <v>269</v>
      </c>
      <c r="D176" s="148" t="s">
        <v>137</v>
      </c>
      <c r="E176" s="149" t="s">
        <v>588</v>
      </c>
      <c r="F176" s="150" t="s">
        <v>589</v>
      </c>
      <c r="G176" s="151" t="s">
        <v>140</v>
      </c>
      <c r="H176" s="152">
        <v>29.870999999999999</v>
      </c>
      <c r="I176" s="153"/>
      <c r="J176" s="153">
        <f>ROUND(I176*H176,2)</f>
        <v>0</v>
      </c>
      <c r="K176" s="154"/>
      <c r="L176" s="31"/>
      <c r="M176" s="155" t="s">
        <v>1</v>
      </c>
      <c r="N176" s="156" t="s">
        <v>37</v>
      </c>
      <c r="O176" s="157">
        <v>0.32800000000000001</v>
      </c>
      <c r="P176" s="157">
        <f>O176*H176</f>
        <v>9.7976880000000008</v>
      </c>
      <c r="Q176" s="157">
        <v>0</v>
      </c>
      <c r="R176" s="157">
        <f>Q176*H176</f>
        <v>0</v>
      </c>
      <c r="S176" s="157">
        <v>0</v>
      </c>
      <c r="T176" s="158">
        <f>S176*H176</f>
        <v>0</v>
      </c>
      <c r="U176" s="30"/>
      <c r="V176" s="30"/>
      <c r="W176" s="30"/>
      <c r="X176" s="30"/>
      <c r="Y176" s="30"/>
      <c r="Z176" s="30"/>
      <c r="AA176" s="30"/>
      <c r="AB176" s="30"/>
      <c r="AC176" s="30"/>
      <c r="AD176" s="30"/>
      <c r="AE176" s="30"/>
      <c r="AR176" s="159" t="s">
        <v>141</v>
      </c>
      <c r="AT176" s="159" t="s">
        <v>137</v>
      </c>
      <c r="AU176" s="159" t="s">
        <v>82</v>
      </c>
      <c r="AY176" s="18" t="s">
        <v>135</v>
      </c>
      <c r="BE176" s="160">
        <f>IF(N176="základní",J176,0)</f>
        <v>0</v>
      </c>
      <c r="BF176" s="160">
        <f>IF(N176="snížená",J176,0)</f>
        <v>0</v>
      </c>
      <c r="BG176" s="160">
        <f>IF(N176="zákl. přenesená",J176,0)</f>
        <v>0</v>
      </c>
      <c r="BH176" s="160">
        <f>IF(N176="sníž. přenesená",J176,0)</f>
        <v>0</v>
      </c>
      <c r="BI176" s="160">
        <f>IF(N176="nulová",J176,0)</f>
        <v>0</v>
      </c>
      <c r="BJ176" s="18" t="s">
        <v>80</v>
      </c>
      <c r="BK176" s="160">
        <f>ROUND(I176*H176,2)</f>
        <v>0</v>
      </c>
      <c r="BL176" s="18" t="s">
        <v>141</v>
      </c>
      <c r="BM176" s="159" t="s">
        <v>590</v>
      </c>
    </row>
    <row r="177" spans="1:65" s="13" customFormat="1">
      <c r="B177" s="165"/>
      <c r="D177" s="161" t="s">
        <v>145</v>
      </c>
      <c r="E177" s="166" t="s">
        <v>1</v>
      </c>
      <c r="F177" s="167" t="s">
        <v>591</v>
      </c>
      <c r="H177" s="166" t="s">
        <v>1</v>
      </c>
      <c r="L177" s="165"/>
      <c r="M177" s="168"/>
      <c r="N177" s="169"/>
      <c r="O177" s="169"/>
      <c r="P177" s="169"/>
      <c r="Q177" s="169"/>
      <c r="R177" s="169"/>
      <c r="S177" s="169"/>
      <c r="T177" s="170"/>
      <c r="AT177" s="166" t="s">
        <v>145</v>
      </c>
      <c r="AU177" s="166" t="s">
        <v>82</v>
      </c>
      <c r="AV177" s="13" t="s">
        <v>80</v>
      </c>
      <c r="AW177" s="13" t="s">
        <v>28</v>
      </c>
      <c r="AX177" s="13" t="s">
        <v>72</v>
      </c>
      <c r="AY177" s="166" t="s">
        <v>135</v>
      </c>
    </row>
    <row r="178" spans="1:65" s="14" customFormat="1">
      <c r="B178" s="171"/>
      <c r="D178" s="161" t="s">
        <v>145</v>
      </c>
      <c r="E178" s="172" t="s">
        <v>1</v>
      </c>
      <c r="F178" s="173" t="s">
        <v>592</v>
      </c>
      <c r="H178" s="174">
        <v>29.870999999999999</v>
      </c>
      <c r="L178" s="171"/>
      <c r="M178" s="175"/>
      <c r="N178" s="176"/>
      <c r="O178" s="176"/>
      <c r="P178" s="176"/>
      <c r="Q178" s="176"/>
      <c r="R178" s="176"/>
      <c r="S178" s="176"/>
      <c r="T178" s="177"/>
      <c r="AT178" s="172" t="s">
        <v>145</v>
      </c>
      <c r="AU178" s="172" t="s">
        <v>82</v>
      </c>
      <c r="AV178" s="14" t="s">
        <v>82</v>
      </c>
      <c r="AW178" s="14" t="s">
        <v>28</v>
      </c>
      <c r="AX178" s="14" t="s">
        <v>80</v>
      </c>
      <c r="AY178" s="172" t="s">
        <v>135</v>
      </c>
    </row>
    <row r="179" spans="1:65" s="2" customFormat="1" ht="16.5" customHeight="1">
      <c r="A179" s="30"/>
      <c r="B179" s="147"/>
      <c r="C179" s="189" t="s">
        <v>276</v>
      </c>
      <c r="D179" s="189" t="s">
        <v>228</v>
      </c>
      <c r="E179" s="190" t="s">
        <v>593</v>
      </c>
      <c r="F179" s="191" t="s">
        <v>594</v>
      </c>
      <c r="G179" s="192" t="s">
        <v>168</v>
      </c>
      <c r="H179" s="193">
        <v>0.14199999999999999</v>
      </c>
      <c r="I179" s="194"/>
      <c r="J179" s="194">
        <f>ROUND(I179*H179,2)</f>
        <v>0</v>
      </c>
      <c r="K179" s="195"/>
      <c r="L179" s="196"/>
      <c r="M179" s="197" t="s">
        <v>1</v>
      </c>
      <c r="N179" s="198" t="s">
        <v>37</v>
      </c>
      <c r="O179" s="157">
        <v>0</v>
      </c>
      <c r="P179" s="157">
        <f>O179*H179</f>
        <v>0</v>
      </c>
      <c r="Q179" s="157">
        <v>1</v>
      </c>
      <c r="R179" s="157">
        <f>Q179*H179</f>
        <v>0.14199999999999999</v>
      </c>
      <c r="S179" s="157">
        <v>0</v>
      </c>
      <c r="T179" s="158">
        <f>S179*H179</f>
        <v>0</v>
      </c>
      <c r="U179" s="30"/>
      <c r="V179" s="30"/>
      <c r="W179" s="30"/>
      <c r="X179" s="30"/>
      <c r="Y179" s="30"/>
      <c r="Z179" s="30"/>
      <c r="AA179" s="30"/>
      <c r="AB179" s="30"/>
      <c r="AC179" s="30"/>
      <c r="AD179" s="30"/>
      <c r="AE179" s="30"/>
      <c r="AR179" s="159" t="s">
        <v>224</v>
      </c>
      <c r="AT179" s="159" t="s">
        <v>228</v>
      </c>
      <c r="AU179" s="159" t="s">
        <v>82</v>
      </c>
      <c r="AY179" s="18" t="s">
        <v>135</v>
      </c>
      <c r="BE179" s="160">
        <f>IF(N179="základní",J179,0)</f>
        <v>0</v>
      </c>
      <c r="BF179" s="160">
        <f>IF(N179="snížená",J179,0)</f>
        <v>0</v>
      </c>
      <c r="BG179" s="160">
        <f>IF(N179="zákl. přenesená",J179,0)</f>
        <v>0</v>
      </c>
      <c r="BH179" s="160">
        <f>IF(N179="sníž. přenesená",J179,0)</f>
        <v>0</v>
      </c>
      <c r="BI179" s="160">
        <f>IF(N179="nulová",J179,0)</f>
        <v>0</v>
      </c>
      <c r="BJ179" s="18" t="s">
        <v>80</v>
      </c>
      <c r="BK179" s="160">
        <f>ROUND(I179*H179,2)</f>
        <v>0</v>
      </c>
      <c r="BL179" s="18" t="s">
        <v>141</v>
      </c>
      <c r="BM179" s="159" t="s">
        <v>595</v>
      </c>
    </row>
    <row r="180" spans="1:65" s="13" customFormat="1">
      <c r="B180" s="165"/>
      <c r="D180" s="161" t="s">
        <v>145</v>
      </c>
      <c r="E180" s="166" t="s">
        <v>1</v>
      </c>
      <c r="F180" s="167" t="s">
        <v>596</v>
      </c>
      <c r="H180" s="166" t="s">
        <v>1</v>
      </c>
      <c r="L180" s="165"/>
      <c r="M180" s="168"/>
      <c r="N180" s="169"/>
      <c r="O180" s="169"/>
      <c r="P180" s="169"/>
      <c r="Q180" s="169"/>
      <c r="R180" s="169"/>
      <c r="S180" s="169"/>
      <c r="T180" s="170"/>
      <c r="AT180" s="166" t="s">
        <v>145</v>
      </c>
      <c r="AU180" s="166" t="s">
        <v>82</v>
      </c>
      <c r="AV180" s="13" t="s">
        <v>80</v>
      </c>
      <c r="AW180" s="13" t="s">
        <v>28</v>
      </c>
      <c r="AX180" s="13" t="s">
        <v>72</v>
      </c>
      <c r="AY180" s="166" t="s">
        <v>135</v>
      </c>
    </row>
    <row r="181" spans="1:65" s="14" customFormat="1">
      <c r="B181" s="171"/>
      <c r="D181" s="161" t="s">
        <v>145</v>
      </c>
      <c r="E181" s="172" t="s">
        <v>1</v>
      </c>
      <c r="F181" s="173" t="s">
        <v>597</v>
      </c>
      <c r="H181" s="174">
        <v>8.5000000000000006E-2</v>
      </c>
      <c r="L181" s="171"/>
      <c r="M181" s="175"/>
      <c r="N181" s="176"/>
      <c r="O181" s="176"/>
      <c r="P181" s="176"/>
      <c r="Q181" s="176"/>
      <c r="R181" s="176"/>
      <c r="S181" s="176"/>
      <c r="T181" s="177"/>
      <c r="AT181" s="172" t="s">
        <v>145</v>
      </c>
      <c r="AU181" s="172" t="s">
        <v>82</v>
      </c>
      <c r="AV181" s="14" t="s">
        <v>82</v>
      </c>
      <c r="AW181" s="14" t="s">
        <v>28</v>
      </c>
      <c r="AX181" s="14" t="s">
        <v>80</v>
      </c>
      <c r="AY181" s="172" t="s">
        <v>135</v>
      </c>
    </row>
    <row r="182" spans="1:65" s="14" customFormat="1">
      <c r="B182" s="171"/>
      <c r="D182" s="161" t="s">
        <v>145</v>
      </c>
      <c r="F182" s="173" t="s">
        <v>598</v>
      </c>
      <c r="H182" s="174">
        <v>0.14199999999999999</v>
      </c>
      <c r="L182" s="171"/>
      <c r="M182" s="175"/>
      <c r="N182" s="176"/>
      <c r="O182" s="176"/>
      <c r="P182" s="176"/>
      <c r="Q182" s="176"/>
      <c r="R182" s="176"/>
      <c r="S182" s="176"/>
      <c r="T182" s="177"/>
      <c r="AT182" s="172" t="s">
        <v>145</v>
      </c>
      <c r="AU182" s="172" t="s">
        <v>82</v>
      </c>
      <c r="AV182" s="14" t="s">
        <v>82</v>
      </c>
      <c r="AW182" s="14" t="s">
        <v>3</v>
      </c>
      <c r="AX182" s="14" t="s">
        <v>80</v>
      </c>
      <c r="AY182" s="172" t="s">
        <v>135</v>
      </c>
    </row>
    <row r="183" spans="1:65" s="2" customFormat="1" ht="16.5" customHeight="1">
      <c r="A183" s="30"/>
      <c r="B183" s="147"/>
      <c r="C183" s="148" t="s">
        <v>282</v>
      </c>
      <c r="D183" s="148" t="s">
        <v>137</v>
      </c>
      <c r="E183" s="149" t="s">
        <v>599</v>
      </c>
      <c r="F183" s="150" t="s">
        <v>600</v>
      </c>
      <c r="G183" s="151" t="s">
        <v>140</v>
      </c>
      <c r="H183" s="152">
        <v>16.14</v>
      </c>
      <c r="I183" s="153"/>
      <c r="J183" s="153">
        <f>ROUND(I183*H183,2)</f>
        <v>0</v>
      </c>
      <c r="K183" s="154"/>
      <c r="L183" s="31"/>
      <c r="M183" s="155" t="s">
        <v>1</v>
      </c>
      <c r="N183" s="156" t="s">
        <v>37</v>
      </c>
      <c r="O183" s="157">
        <v>0.435</v>
      </c>
      <c r="P183" s="157">
        <f>O183*H183</f>
        <v>7.0209000000000001</v>
      </c>
      <c r="Q183" s="157">
        <v>0</v>
      </c>
      <c r="R183" s="157">
        <f>Q183*H183</f>
        <v>0</v>
      </c>
      <c r="S183" s="157">
        <v>0</v>
      </c>
      <c r="T183" s="158">
        <f>S183*H183</f>
        <v>0</v>
      </c>
      <c r="U183" s="30"/>
      <c r="V183" s="30"/>
      <c r="W183" s="30"/>
      <c r="X183" s="30"/>
      <c r="Y183" s="30"/>
      <c r="Z183" s="30"/>
      <c r="AA183" s="30"/>
      <c r="AB183" s="30"/>
      <c r="AC183" s="30"/>
      <c r="AD183" s="30"/>
      <c r="AE183" s="30"/>
      <c r="AR183" s="159" t="s">
        <v>141</v>
      </c>
      <c r="AT183" s="159" t="s">
        <v>137</v>
      </c>
      <c r="AU183" s="159" t="s">
        <v>82</v>
      </c>
      <c r="AY183" s="18" t="s">
        <v>135</v>
      </c>
      <c r="BE183" s="160">
        <f>IF(N183="základní",J183,0)</f>
        <v>0</v>
      </c>
      <c r="BF183" s="160">
        <f>IF(N183="snížená",J183,0)</f>
        <v>0</v>
      </c>
      <c r="BG183" s="160">
        <f>IF(N183="zákl. přenesená",J183,0)</f>
        <v>0</v>
      </c>
      <c r="BH183" s="160">
        <f>IF(N183="sníž. přenesená",J183,0)</f>
        <v>0</v>
      </c>
      <c r="BI183" s="160">
        <f>IF(N183="nulová",J183,0)</f>
        <v>0</v>
      </c>
      <c r="BJ183" s="18" t="s">
        <v>80</v>
      </c>
      <c r="BK183" s="160">
        <f>ROUND(I183*H183,2)</f>
        <v>0</v>
      </c>
      <c r="BL183" s="18" t="s">
        <v>141</v>
      </c>
      <c r="BM183" s="159" t="s">
        <v>601</v>
      </c>
    </row>
    <row r="184" spans="1:65" s="14" customFormat="1">
      <c r="B184" s="171"/>
      <c r="D184" s="161" t="s">
        <v>145</v>
      </c>
      <c r="E184" s="172" t="s">
        <v>1</v>
      </c>
      <c r="F184" s="173" t="s">
        <v>602</v>
      </c>
      <c r="H184" s="174">
        <v>0.48</v>
      </c>
      <c r="L184" s="171"/>
      <c r="M184" s="175"/>
      <c r="N184" s="176"/>
      <c r="O184" s="176"/>
      <c r="P184" s="176"/>
      <c r="Q184" s="176"/>
      <c r="R184" s="176"/>
      <c r="S184" s="176"/>
      <c r="T184" s="177"/>
      <c r="AT184" s="172" t="s">
        <v>145</v>
      </c>
      <c r="AU184" s="172" t="s">
        <v>82</v>
      </c>
      <c r="AV184" s="14" t="s">
        <v>82</v>
      </c>
      <c r="AW184" s="14" t="s">
        <v>28</v>
      </c>
      <c r="AX184" s="14" t="s">
        <v>72</v>
      </c>
      <c r="AY184" s="172" t="s">
        <v>135</v>
      </c>
    </row>
    <row r="185" spans="1:65" s="14" customFormat="1">
      <c r="B185" s="171"/>
      <c r="D185" s="161" t="s">
        <v>145</v>
      </c>
      <c r="E185" s="172" t="s">
        <v>1</v>
      </c>
      <c r="F185" s="173" t="s">
        <v>603</v>
      </c>
      <c r="H185" s="174">
        <v>15.66</v>
      </c>
      <c r="L185" s="171"/>
      <c r="M185" s="175"/>
      <c r="N185" s="176"/>
      <c r="O185" s="176"/>
      <c r="P185" s="176"/>
      <c r="Q185" s="176"/>
      <c r="R185" s="176"/>
      <c r="S185" s="176"/>
      <c r="T185" s="177"/>
      <c r="AT185" s="172" t="s">
        <v>145</v>
      </c>
      <c r="AU185" s="172" t="s">
        <v>82</v>
      </c>
      <c r="AV185" s="14" t="s">
        <v>82</v>
      </c>
      <c r="AW185" s="14" t="s">
        <v>28</v>
      </c>
      <c r="AX185" s="14" t="s">
        <v>72</v>
      </c>
      <c r="AY185" s="172" t="s">
        <v>135</v>
      </c>
    </row>
    <row r="186" spans="1:65" s="15" customFormat="1">
      <c r="B186" s="178"/>
      <c r="D186" s="161" t="s">
        <v>145</v>
      </c>
      <c r="E186" s="179" t="s">
        <v>1</v>
      </c>
      <c r="F186" s="180" t="s">
        <v>157</v>
      </c>
      <c r="H186" s="181">
        <v>16.14</v>
      </c>
      <c r="L186" s="178"/>
      <c r="M186" s="182"/>
      <c r="N186" s="183"/>
      <c r="O186" s="183"/>
      <c r="P186" s="183"/>
      <c r="Q186" s="183"/>
      <c r="R186" s="183"/>
      <c r="S186" s="183"/>
      <c r="T186" s="184"/>
      <c r="AT186" s="179" t="s">
        <v>145</v>
      </c>
      <c r="AU186" s="179" t="s">
        <v>82</v>
      </c>
      <c r="AV186" s="15" t="s">
        <v>141</v>
      </c>
      <c r="AW186" s="15" t="s">
        <v>28</v>
      </c>
      <c r="AX186" s="15" t="s">
        <v>80</v>
      </c>
      <c r="AY186" s="179" t="s">
        <v>135</v>
      </c>
    </row>
    <row r="187" spans="1:65" s="2" customFormat="1" ht="16.5" customHeight="1">
      <c r="A187" s="30"/>
      <c r="B187" s="147"/>
      <c r="C187" s="189" t="s">
        <v>287</v>
      </c>
      <c r="D187" s="189" t="s">
        <v>228</v>
      </c>
      <c r="E187" s="190" t="s">
        <v>604</v>
      </c>
      <c r="F187" s="191" t="s">
        <v>605</v>
      </c>
      <c r="G187" s="192" t="s">
        <v>168</v>
      </c>
      <c r="H187" s="193">
        <v>32.28</v>
      </c>
      <c r="I187" s="194"/>
      <c r="J187" s="194">
        <f>ROUND(I187*H187,2)</f>
        <v>0</v>
      </c>
      <c r="K187" s="195"/>
      <c r="L187" s="196"/>
      <c r="M187" s="197" t="s">
        <v>1</v>
      </c>
      <c r="N187" s="198" t="s">
        <v>37</v>
      </c>
      <c r="O187" s="157">
        <v>0</v>
      </c>
      <c r="P187" s="157">
        <f>O187*H187</f>
        <v>0</v>
      </c>
      <c r="Q187" s="157">
        <v>1</v>
      </c>
      <c r="R187" s="157">
        <f>Q187*H187</f>
        <v>32.28</v>
      </c>
      <c r="S187" s="157">
        <v>0</v>
      </c>
      <c r="T187" s="158">
        <f>S187*H187</f>
        <v>0</v>
      </c>
      <c r="U187" s="30"/>
      <c r="V187" s="30"/>
      <c r="W187" s="30"/>
      <c r="X187" s="30"/>
      <c r="Y187" s="30"/>
      <c r="Z187" s="30"/>
      <c r="AA187" s="30"/>
      <c r="AB187" s="30"/>
      <c r="AC187" s="30"/>
      <c r="AD187" s="30"/>
      <c r="AE187" s="30"/>
      <c r="AR187" s="159" t="s">
        <v>224</v>
      </c>
      <c r="AT187" s="159" t="s">
        <v>228</v>
      </c>
      <c r="AU187" s="159" t="s">
        <v>82</v>
      </c>
      <c r="AY187" s="18" t="s">
        <v>135</v>
      </c>
      <c r="BE187" s="160">
        <f>IF(N187="základní",J187,0)</f>
        <v>0</v>
      </c>
      <c r="BF187" s="160">
        <f>IF(N187="snížená",J187,0)</f>
        <v>0</v>
      </c>
      <c r="BG187" s="160">
        <f>IF(N187="zákl. přenesená",J187,0)</f>
        <v>0</v>
      </c>
      <c r="BH187" s="160">
        <f>IF(N187="sníž. přenesená",J187,0)</f>
        <v>0</v>
      </c>
      <c r="BI187" s="160">
        <f>IF(N187="nulová",J187,0)</f>
        <v>0</v>
      </c>
      <c r="BJ187" s="18" t="s">
        <v>80</v>
      </c>
      <c r="BK187" s="160">
        <f>ROUND(I187*H187,2)</f>
        <v>0</v>
      </c>
      <c r="BL187" s="18" t="s">
        <v>141</v>
      </c>
      <c r="BM187" s="159" t="s">
        <v>606</v>
      </c>
    </row>
    <row r="188" spans="1:65" s="14" customFormat="1">
      <c r="B188" s="171"/>
      <c r="D188" s="161" t="s">
        <v>145</v>
      </c>
      <c r="F188" s="173" t="s">
        <v>607</v>
      </c>
      <c r="H188" s="174">
        <v>32.28</v>
      </c>
      <c r="L188" s="171"/>
      <c r="M188" s="175"/>
      <c r="N188" s="176"/>
      <c r="O188" s="176"/>
      <c r="P188" s="176"/>
      <c r="Q188" s="176"/>
      <c r="R188" s="176"/>
      <c r="S188" s="176"/>
      <c r="T188" s="177"/>
      <c r="AT188" s="172" t="s">
        <v>145</v>
      </c>
      <c r="AU188" s="172" t="s">
        <v>82</v>
      </c>
      <c r="AV188" s="14" t="s">
        <v>82</v>
      </c>
      <c r="AW188" s="14" t="s">
        <v>3</v>
      </c>
      <c r="AX188" s="14" t="s">
        <v>80</v>
      </c>
      <c r="AY188" s="172" t="s">
        <v>135</v>
      </c>
    </row>
    <row r="189" spans="1:65" s="2" customFormat="1" ht="21.75" customHeight="1">
      <c r="A189" s="30"/>
      <c r="B189" s="147"/>
      <c r="C189" s="148" t="s">
        <v>7</v>
      </c>
      <c r="D189" s="148" t="s">
        <v>137</v>
      </c>
      <c r="E189" s="149" t="s">
        <v>608</v>
      </c>
      <c r="F189" s="150" t="s">
        <v>609</v>
      </c>
      <c r="G189" s="151" t="s">
        <v>153</v>
      </c>
      <c r="H189" s="152">
        <v>26.1</v>
      </c>
      <c r="I189" s="153"/>
      <c r="J189" s="153">
        <f>ROUND(I189*H189,2)</f>
        <v>0</v>
      </c>
      <c r="K189" s="154"/>
      <c r="L189" s="31"/>
      <c r="M189" s="155" t="s">
        <v>1</v>
      </c>
      <c r="N189" s="156" t="s">
        <v>37</v>
      </c>
      <c r="O189" s="157">
        <v>1.2E-2</v>
      </c>
      <c r="P189" s="157">
        <f>O189*H189</f>
        <v>0.31320000000000003</v>
      </c>
      <c r="Q189" s="157">
        <v>0</v>
      </c>
      <c r="R189" s="157">
        <f>Q189*H189</f>
        <v>0</v>
      </c>
      <c r="S189" s="157">
        <v>0</v>
      </c>
      <c r="T189" s="158">
        <f>S189*H189</f>
        <v>0</v>
      </c>
      <c r="U189" s="30"/>
      <c r="V189" s="30"/>
      <c r="W189" s="30"/>
      <c r="X189" s="30"/>
      <c r="Y189" s="30"/>
      <c r="Z189" s="30"/>
      <c r="AA189" s="30"/>
      <c r="AB189" s="30"/>
      <c r="AC189" s="30"/>
      <c r="AD189" s="30"/>
      <c r="AE189" s="30"/>
      <c r="AR189" s="159" t="s">
        <v>141</v>
      </c>
      <c r="AT189" s="159" t="s">
        <v>137</v>
      </c>
      <c r="AU189" s="159" t="s">
        <v>82</v>
      </c>
      <c r="AY189" s="18" t="s">
        <v>135</v>
      </c>
      <c r="BE189" s="160">
        <f>IF(N189="základní",J189,0)</f>
        <v>0</v>
      </c>
      <c r="BF189" s="160">
        <f>IF(N189="snížená",J189,0)</f>
        <v>0</v>
      </c>
      <c r="BG189" s="160">
        <f>IF(N189="zákl. přenesená",J189,0)</f>
        <v>0</v>
      </c>
      <c r="BH189" s="160">
        <f>IF(N189="sníž. přenesená",J189,0)</f>
        <v>0</v>
      </c>
      <c r="BI189" s="160">
        <f>IF(N189="nulová",J189,0)</f>
        <v>0</v>
      </c>
      <c r="BJ189" s="18" t="s">
        <v>80</v>
      </c>
      <c r="BK189" s="160">
        <f>ROUND(I189*H189,2)</f>
        <v>0</v>
      </c>
      <c r="BL189" s="18" t="s">
        <v>141</v>
      </c>
      <c r="BM189" s="159" t="s">
        <v>610</v>
      </c>
    </row>
    <row r="190" spans="1:65" s="2" customFormat="1" ht="16.5" customHeight="1">
      <c r="A190" s="30"/>
      <c r="B190" s="147"/>
      <c r="C190" s="148" t="s">
        <v>306</v>
      </c>
      <c r="D190" s="148" t="s">
        <v>137</v>
      </c>
      <c r="E190" s="149" t="s">
        <v>225</v>
      </c>
      <c r="F190" s="150" t="s">
        <v>226</v>
      </c>
      <c r="G190" s="151" t="s">
        <v>153</v>
      </c>
      <c r="H190" s="152">
        <v>26.1</v>
      </c>
      <c r="I190" s="153"/>
      <c r="J190" s="153">
        <f>ROUND(I190*H190,2)</f>
        <v>0</v>
      </c>
      <c r="K190" s="154"/>
      <c r="L190" s="31"/>
      <c r="M190" s="155" t="s">
        <v>1</v>
      </c>
      <c r="N190" s="156" t="s">
        <v>37</v>
      </c>
      <c r="O190" s="157">
        <v>1.2E-2</v>
      </c>
      <c r="P190" s="157">
        <f>O190*H190</f>
        <v>0.31320000000000003</v>
      </c>
      <c r="Q190" s="157">
        <v>1.2700000000000001E-3</v>
      </c>
      <c r="R190" s="157">
        <f>Q190*H190</f>
        <v>3.3147000000000003E-2</v>
      </c>
      <c r="S190" s="157">
        <v>0</v>
      </c>
      <c r="T190" s="158">
        <f>S190*H190</f>
        <v>0</v>
      </c>
      <c r="U190" s="30"/>
      <c r="V190" s="30"/>
      <c r="W190" s="30"/>
      <c r="X190" s="30"/>
      <c r="Y190" s="30"/>
      <c r="Z190" s="30"/>
      <c r="AA190" s="30"/>
      <c r="AB190" s="30"/>
      <c r="AC190" s="30"/>
      <c r="AD190" s="30"/>
      <c r="AE190" s="30"/>
      <c r="AR190" s="159" t="s">
        <v>141</v>
      </c>
      <c r="AT190" s="159" t="s">
        <v>137</v>
      </c>
      <c r="AU190" s="159" t="s">
        <v>82</v>
      </c>
      <c r="AY190" s="18" t="s">
        <v>135</v>
      </c>
      <c r="BE190" s="160">
        <f>IF(N190="základní",J190,0)</f>
        <v>0</v>
      </c>
      <c r="BF190" s="160">
        <f>IF(N190="snížená",J190,0)</f>
        <v>0</v>
      </c>
      <c r="BG190" s="160">
        <f>IF(N190="zákl. přenesená",J190,0)</f>
        <v>0</v>
      </c>
      <c r="BH190" s="160">
        <f>IF(N190="sníž. přenesená",J190,0)</f>
        <v>0</v>
      </c>
      <c r="BI190" s="160">
        <f>IF(N190="nulová",J190,0)</f>
        <v>0</v>
      </c>
      <c r="BJ190" s="18" t="s">
        <v>80</v>
      </c>
      <c r="BK190" s="160">
        <f>ROUND(I190*H190,2)</f>
        <v>0</v>
      </c>
      <c r="BL190" s="18" t="s">
        <v>141</v>
      </c>
      <c r="BM190" s="159" t="s">
        <v>611</v>
      </c>
    </row>
    <row r="191" spans="1:65" s="2" customFormat="1" ht="16.5" customHeight="1">
      <c r="A191" s="30"/>
      <c r="B191" s="147"/>
      <c r="C191" s="189" t="s">
        <v>310</v>
      </c>
      <c r="D191" s="189" t="s">
        <v>228</v>
      </c>
      <c r="E191" s="190" t="s">
        <v>612</v>
      </c>
      <c r="F191" s="191" t="s">
        <v>613</v>
      </c>
      <c r="G191" s="192" t="s">
        <v>231</v>
      </c>
      <c r="H191" s="193">
        <v>0.65300000000000002</v>
      </c>
      <c r="I191" s="194"/>
      <c r="J191" s="194">
        <f>ROUND(I191*H191,2)</f>
        <v>0</v>
      </c>
      <c r="K191" s="195"/>
      <c r="L191" s="196"/>
      <c r="M191" s="197" t="s">
        <v>1</v>
      </c>
      <c r="N191" s="198" t="s">
        <v>37</v>
      </c>
      <c r="O191" s="157">
        <v>0</v>
      </c>
      <c r="P191" s="157">
        <f>O191*H191</f>
        <v>0</v>
      </c>
      <c r="Q191" s="157">
        <v>1E-3</v>
      </c>
      <c r="R191" s="157">
        <f>Q191*H191</f>
        <v>6.5300000000000004E-4</v>
      </c>
      <c r="S191" s="157">
        <v>0</v>
      </c>
      <c r="T191" s="158">
        <f>S191*H191</f>
        <v>0</v>
      </c>
      <c r="U191" s="30"/>
      <c r="V191" s="30"/>
      <c r="W191" s="30"/>
      <c r="X191" s="30"/>
      <c r="Y191" s="30"/>
      <c r="Z191" s="30"/>
      <c r="AA191" s="30"/>
      <c r="AB191" s="30"/>
      <c r="AC191" s="30"/>
      <c r="AD191" s="30"/>
      <c r="AE191" s="30"/>
      <c r="AR191" s="159" t="s">
        <v>224</v>
      </c>
      <c r="AT191" s="159" t="s">
        <v>228</v>
      </c>
      <c r="AU191" s="159" t="s">
        <v>82</v>
      </c>
      <c r="AY191" s="18" t="s">
        <v>135</v>
      </c>
      <c r="BE191" s="160">
        <f>IF(N191="základní",J191,0)</f>
        <v>0</v>
      </c>
      <c r="BF191" s="160">
        <f>IF(N191="snížená",J191,0)</f>
        <v>0</v>
      </c>
      <c r="BG191" s="160">
        <f>IF(N191="zákl. přenesená",J191,0)</f>
        <v>0</v>
      </c>
      <c r="BH191" s="160">
        <f>IF(N191="sníž. přenesená",J191,0)</f>
        <v>0</v>
      </c>
      <c r="BI191" s="160">
        <f>IF(N191="nulová",J191,0)</f>
        <v>0</v>
      </c>
      <c r="BJ191" s="18" t="s">
        <v>80</v>
      </c>
      <c r="BK191" s="160">
        <f>ROUND(I191*H191,2)</f>
        <v>0</v>
      </c>
      <c r="BL191" s="18" t="s">
        <v>141</v>
      </c>
      <c r="BM191" s="159" t="s">
        <v>614</v>
      </c>
    </row>
    <row r="192" spans="1:65" s="14" customFormat="1">
      <c r="B192" s="171"/>
      <c r="D192" s="161" t="s">
        <v>145</v>
      </c>
      <c r="F192" s="173" t="s">
        <v>615</v>
      </c>
      <c r="H192" s="174">
        <v>0.65300000000000002</v>
      </c>
      <c r="L192" s="171"/>
      <c r="M192" s="175"/>
      <c r="N192" s="176"/>
      <c r="O192" s="176"/>
      <c r="P192" s="176"/>
      <c r="Q192" s="176"/>
      <c r="R192" s="176"/>
      <c r="S192" s="176"/>
      <c r="T192" s="177"/>
      <c r="AT192" s="172" t="s">
        <v>145</v>
      </c>
      <c r="AU192" s="172" t="s">
        <v>82</v>
      </c>
      <c r="AV192" s="14" t="s">
        <v>82</v>
      </c>
      <c r="AW192" s="14" t="s">
        <v>3</v>
      </c>
      <c r="AX192" s="14" t="s">
        <v>80</v>
      </c>
      <c r="AY192" s="172" t="s">
        <v>135</v>
      </c>
    </row>
    <row r="193" spans="1:65" s="12" customFormat="1" ht="22.9" customHeight="1">
      <c r="B193" s="135"/>
      <c r="D193" s="136" t="s">
        <v>71</v>
      </c>
      <c r="E193" s="145" t="s">
        <v>82</v>
      </c>
      <c r="F193" s="145" t="s">
        <v>136</v>
      </c>
      <c r="J193" s="146">
        <f>BK193</f>
        <v>0</v>
      </c>
      <c r="L193" s="135"/>
      <c r="M193" s="139"/>
      <c r="N193" s="140"/>
      <c r="O193" s="140"/>
      <c r="P193" s="141">
        <f>P194</f>
        <v>11.889999999999999</v>
      </c>
      <c r="Q193" s="140"/>
      <c r="R193" s="141">
        <f>R194</f>
        <v>5.9360100000000005</v>
      </c>
      <c r="S193" s="140"/>
      <c r="T193" s="142">
        <f>T194</f>
        <v>0</v>
      </c>
      <c r="AR193" s="136" t="s">
        <v>80</v>
      </c>
      <c r="AT193" s="143" t="s">
        <v>71</v>
      </c>
      <c r="AU193" s="143" t="s">
        <v>80</v>
      </c>
      <c r="AY193" s="136" t="s">
        <v>135</v>
      </c>
      <c r="BK193" s="144">
        <f>BK194</f>
        <v>0</v>
      </c>
    </row>
    <row r="194" spans="1:65" s="2" customFormat="1" ht="24.2" customHeight="1">
      <c r="A194" s="30"/>
      <c r="B194" s="147"/>
      <c r="C194" s="148" t="s">
        <v>317</v>
      </c>
      <c r="D194" s="148" t="s">
        <v>137</v>
      </c>
      <c r="E194" s="149" t="s">
        <v>616</v>
      </c>
      <c r="F194" s="150" t="s">
        <v>617</v>
      </c>
      <c r="G194" s="151" t="s">
        <v>162</v>
      </c>
      <c r="H194" s="152">
        <v>29</v>
      </c>
      <c r="I194" s="153"/>
      <c r="J194" s="153">
        <f>ROUND(I194*H194,2)</f>
        <v>0</v>
      </c>
      <c r="K194" s="154"/>
      <c r="L194" s="31"/>
      <c r="M194" s="155" t="s">
        <v>1</v>
      </c>
      <c r="N194" s="156" t="s">
        <v>37</v>
      </c>
      <c r="O194" s="157">
        <v>0.41</v>
      </c>
      <c r="P194" s="157">
        <f>O194*H194</f>
        <v>11.889999999999999</v>
      </c>
      <c r="Q194" s="157">
        <v>0.20469000000000001</v>
      </c>
      <c r="R194" s="157">
        <f>Q194*H194</f>
        <v>5.9360100000000005</v>
      </c>
      <c r="S194" s="157">
        <v>0</v>
      </c>
      <c r="T194" s="158">
        <f>S194*H194</f>
        <v>0</v>
      </c>
      <c r="U194" s="30"/>
      <c r="V194" s="30"/>
      <c r="W194" s="30"/>
      <c r="X194" s="30"/>
      <c r="Y194" s="30"/>
      <c r="Z194" s="30"/>
      <c r="AA194" s="30"/>
      <c r="AB194" s="30"/>
      <c r="AC194" s="30"/>
      <c r="AD194" s="30"/>
      <c r="AE194" s="30"/>
      <c r="AR194" s="159" t="s">
        <v>141</v>
      </c>
      <c r="AT194" s="159" t="s">
        <v>137</v>
      </c>
      <c r="AU194" s="159" t="s">
        <v>82</v>
      </c>
      <c r="AY194" s="18" t="s">
        <v>135</v>
      </c>
      <c r="BE194" s="160">
        <f>IF(N194="základní",J194,0)</f>
        <v>0</v>
      </c>
      <c r="BF194" s="160">
        <f>IF(N194="snížená",J194,0)</f>
        <v>0</v>
      </c>
      <c r="BG194" s="160">
        <f>IF(N194="zákl. přenesená",J194,0)</f>
        <v>0</v>
      </c>
      <c r="BH194" s="160">
        <f>IF(N194="sníž. přenesená",J194,0)</f>
        <v>0</v>
      </c>
      <c r="BI194" s="160">
        <f>IF(N194="nulová",J194,0)</f>
        <v>0</v>
      </c>
      <c r="BJ194" s="18" t="s">
        <v>80</v>
      </c>
      <c r="BK194" s="160">
        <f>ROUND(I194*H194,2)</f>
        <v>0</v>
      </c>
      <c r="BL194" s="18" t="s">
        <v>141</v>
      </c>
      <c r="BM194" s="159" t="s">
        <v>618</v>
      </c>
    </row>
    <row r="195" spans="1:65" s="12" customFormat="1" ht="22.9" customHeight="1">
      <c r="B195" s="135"/>
      <c r="D195" s="136" t="s">
        <v>71</v>
      </c>
      <c r="E195" s="145" t="s">
        <v>141</v>
      </c>
      <c r="F195" s="145" t="s">
        <v>619</v>
      </c>
      <c r="J195" s="146">
        <f>BK195</f>
        <v>0</v>
      </c>
      <c r="L195" s="135"/>
      <c r="M195" s="139"/>
      <c r="N195" s="140"/>
      <c r="O195" s="140"/>
      <c r="P195" s="141">
        <f>SUM(P196:P200)</f>
        <v>12.162494999999998</v>
      </c>
      <c r="Q195" s="140"/>
      <c r="R195" s="141">
        <f>SUM(R196:R200)</f>
        <v>0</v>
      </c>
      <c r="S195" s="140"/>
      <c r="T195" s="142">
        <f>SUM(T196:T200)</f>
        <v>0</v>
      </c>
      <c r="AR195" s="136" t="s">
        <v>80</v>
      </c>
      <c r="AT195" s="143" t="s">
        <v>71</v>
      </c>
      <c r="AU195" s="143" t="s">
        <v>80</v>
      </c>
      <c r="AY195" s="136" t="s">
        <v>135</v>
      </c>
      <c r="BK195" s="144">
        <f>SUM(BK196:BK200)</f>
        <v>0</v>
      </c>
    </row>
    <row r="196" spans="1:65" s="2" customFormat="1" ht="16.5" customHeight="1">
      <c r="A196" s="30"/>
      <c r="B196" s="147"/>
      <c r="C196" s="148" t="s">
        <v>324</v>
      </c>
      <c r="D196" s="148" t="s">
        <v>137</v>
      </c>
      <c r="E196" s="149" t="s">
        <v>620</v>
      </c>
      <c r="F196" s="150" t="s">
        <v>621</v>
      </c>
      <c r="G196" s="151" t="s">
        <v>140</v>
      </c>
      <c r="H196" s="152">
        <v>9.2349999999999994</v>
      </c>
      <c r="I196" s="153"/>
      <c r="J196" s="153">
        <f>ROUND(I196*H196,2)</f>
        <v>0</v>
      </c>
      <c r="K196" s="154"/>
      <c r="L196" s="31"/>
      <c r="M196" s="155" t="s">
        <v>1</v>
      </c>
      <c r="N196" s="156" t="s">
        <v>37</v>
      </c>
      <c r="O196" s="157">
        <v>1.3169999999999999</v>
      </c>
      <c r="P196" s="157">
        <f>O196*H196</f>
        <v>12.162494999999998</v>
      </c>
      <c r="Q196" s="157">
        <v>0</v>
      </c>
      <c r="R196" s="157">
        <f>Q196*H196</f>
        <v>0</v>
      </c>
      <c r="S196" s="157">
        <v>0</v>
      </c>
      <c r="T196" s="158">
        <f>S196*H196</f>
        <v>0</v>
      </c>
      <c r="U196" s="30"/>
      <c r="V196" s="30"/>
      <c r="W196" s="30"/>
      <c r="X196" s="30"/>
      <c r="Y196" s="30"/>
      <c r="Z196" s="30"/>
      <c r="AA196" s="30"/>
      <c r="AB196" s="30"/>
      <c r="AC196" s="30"/>
      <c r="AD196" s="30"/>
      <c r="AE196" s="30"/>
      <c r="AR196" s="159" t="s">
        <v>141</v>
      </c>
      <c r="AT196" s="159" t="s">
        <v>137</v>
      </c>
      <c r="AU196" s="159" t="s">
        <v>82</v>
      </c>
      <c r="AY196" s="18" t="s">
        <v>135</v>
      </c>
      <c r="BE196" s="160">
        <f>IF(N196="základní",J196,0)</f>
        <v>0</v>
      </c>
      <c r="BF196" s="160">
        <f>IF(N196="snížená",J196,0)</f>
        <v>0</v>
      </c>
      <c r="BG196" s="160">
        <f>IF(N196="zákl. přenesená",J196,0)</f>
        <v>0</v>
      </c>
      <c r="BH196" s="160">
        <f>IF(N196="sníž. přenesená",J196,0)</f>
        <v>0</v>
      </c>
      <c r="BI196" s="160">
        <f>IF(N196="nulová",J196,0)</f>
        <v>0</v>
      </c>
      <c r="BJ196" s="18" t="s">
        <v>80</v>
      </c>
      <c r="BK196" s="160">
        <f>ROUND(I196*H196,2)</f>
        <v>0</v>
      </c>
      <c r="BL196" s="18" t="s">
        <v>141</v>
      </c>
      <c r="BM196" s="159" t="s">
        <v>622</v>
      </c>
    </row>
    <row r="197" spans="1:65" s="14" customFormat="1">
      <c r="B197" s="171"/>
      <c r="D197" s="161" t="s">
        <v>145</v>
      </c>
      <c r="E197" s="172" t="s">
        <v>1</v>
      </c>
      <c r="F197" s="173" t="s">
        <v>623</v>
      </c>
      <c r="H197" s="174">
        <v>0.12</v>
      </c>
      <c r="L197" s="171"/>
      <c r="M197" s="175"/>
      <c r="N197" s="176"/>
      <c r="O197" s="176"/>
      <c r="P197" s="176"/>
      <c r="Q197" s="176"/>
      <c r="R197" s="176"/>
      <c r="S197" s="176"/>
      <c r="T197" s="177"/>
      <c r="AT197" s="172" t="s">
        <v>145</v>
      </c>
      <c r="AU197" s="172" t="s">
        <v>82</v>
      </c>
      <c r="AV197" s="14" t="s">
        <v>82</v>
      </c>
      <c r="AW197" s="14" t="s">
        <v>28</v>
      </c>
      <c r="AX197" s="14" t="s">
        <v>72</v>
      </c>
      <c r="AY197" s="172" t="s">
        <v>135</v>
      </c>
    </row>
    <row r="198" spans="1:65" s="14" customFormat="1">
      <c r="B198" s="171"/>
      <c r="D198" s="161" t="s">
        <v>145</v>
      </c>
      <c r="E198" s="172" t="s">
        <v>1</v>
      </c>
      <c r="F198" s="173" t="s">
        <v>624</v>
      </c>
      <c r="H198" s="174">
        <v>3.915</v>
      </c>
      <c r="L198" s="171"/>
      <c r="M198" s="175"/>
      <c r="N198" s="176"/>
      <c r="O198" s="176"/>
      <c r="P198" s="176"/>
      <c r="Q198" s="176"/>
      <c r="R198" s="176"/>
      <c r="S198" s="176"/>
      <c r="T198" s="177"/>
      <c r="AT198" s="172" t="s">
        <v>145</v>
      </c>
      <c r="AU198" s="172" t="s">
        <v>82</v>
      </c>
      <c r="AV198" s="14" t="s">
        <v>82</v>
      </c>
      <c r="AW198" s="14" t="s">
        <v>28</v>
      </c>
      <c r="AX198" s="14" t="s">
        <v>72</v>
      </c>
      <c r="AY198" s="172" t="s">
        <v>135</v>
      </c>
    </row>
    <row r="199" spans="1:65" s="14" customFormat="1">
      <c r="B199" s="171"/>
      <c r="D199" s="161" t="s">
        <v>145</v>
      </c>
      <c r="E199" s="172" t="s">
        <v>1</v>
      </c>
      <c r="F199" s="173" t="s">
        <v>625</v>
      </c>
      <c r="H199" s="174">
        <v>5.2</v>
      </c>
      <c r="L199" s="171"/>
      <c r="M199" s="175"/>
      <c r="N199" s="176"/>
      <c r="O199" s="176"/>
      <c r="P199" s="176"/>
      <c r="Q199" s="176"/>
      <c r="R199" s="176"/>
      <c r="S199" s="176"/>
      <c r="T199" s="177"/>
      <c r="AT199" s="172" t="s">
        <v>145</v>
      </c>
      <c r="AU199" s="172" t="s">
        <v>82</v>
      </c>
      <c r="AV199" s="14" t="s">
        <v>82</v>
      </c>
      <c r="AW199" s="14" t="s">
        <v>28</v>
      </c>
      <c r="AX199" s="14" t="s">
        <v>72</v>
      </c>
      <c r="AY199" s="172" t="s">
        <v>135</v>
      </c>
    </row>
    <row r="200" spans="1:65" s="15" customFormat="1">
      <c r="B200" s="178"/>
      <c r="D200" s="161" t="s">
        <v>145</v>
      </c>
      <c r="E200" s="179" t="s">
        <v>1</v>
      </c>
      <c r="F200" s="180" t="s">
        <v>157</v>
      </c>
      <c r="H200" s="181">
        <v>9.2349999999999994</v>
      </c>
      <c r="L200" s="178"/>
      <c r="M200" s="182"/>
      <c r="N200" s="183"/>
      <c r="O200" s="183"/>
      <c r="P200" s="183"/>
      <c r="Q200" s="183"/>
      <c r="R200" s="183"/>
      <c r="S200" s="183"/>
      <c r="T200" s="184"/>
      <c r="AT200" s="179" t="s">
        <v>145</v>
      </c>
      <c r="AU200" s="179" t="s">
        <v>82</v>
      </c>
      <c r="AV200" s="15" t="s">
        <v>141</v>
      </c>
      <c r="AW200" s="15" t="s">
        <v>28</v>
      </c>
      <c r="AX200" s="15" t="s">
        <v>80</v>
      </c>
      <c r="AY200" s="179" t="s">
        <v>135</v>
      </c>
    </row>
    <row r="201" spans="1:65" s="12" customFormat="1" ht="22.9" customHeight="1">
      <c r="B201" s="135"/>
      <c r="D201" s="136" t="s">
        <v>71</v>
      </c>
      <c r="E201" s="145" t="s">
        <v>224</v>
      </c>
      <c r="F201" s="145" t="s">
        <v>626</v>
      </c>
      <c r="J201" s="146">
        <f>BK201</f>
        <v>0</v>
      </c>
      <c r="L201" s="135"/>
      <c r="M201" s="139"/>
      <c r="N201" s="140"/>
      <c r="O201" s="140"/>
      <c r="P201" s="141">
        <f>SUM(P202:P252)</f>
        <v>81.918000000000035</v>
      </c>
      <c r="Q201" s="140"/>
      <c r="R201" s="141">
        <f>SUM(R202:R252)</f>
        <v>1.5172533000000001</v>
      </c>
      <c r="S201" s="140"/>
      <c r="T201" s="142">
        <f>SUM(T202:T252)</f>
        <v>1.536</v>
      </c>
      <c r="AR201" s="136" t="s">
        <v>80</v>
      </c>
      <c r="AT201" s="143" t="s">
        <v>71</v>
      </c>
      <c r="AU201" s="143" t="s">
        <v>80</v>
      </c>
      <c r="AY201" s="136" t="s">
        <v>135</v>
      </c>
      <c r="BK201" s="144">
        <f>SUM(BK202:BK252)</f>
        <v>0</v>
      </c>
    </row>
    <row r="202" spans="1:65" s="2" customFormat="1" ht="16.5" customHeight="1">
      <c r="A202" s="30"/>
      <c r="B202" s="147"/>
      <c r="C202" s="148" t="s">
        <v>329</v>
      </c>
      <c r="D202" s="148" t="s">
        <v>137</v>
      </c>
      <c r="E202" s="149" t="s">
        <v>627</v>
      </c>
      <c r="F202" s="150" t="s">
        <v>628</v>
      </c>
      <c r="G202" s="151" t="s">
        <v>162</v>
      </c>
      <c r="H202" s="152">
        <v>2</v>
      </c>
      <c r="I202" s="153"/>
      <c r="J202" s="153">
        <f>ROUND(I202*H202,2)</f>
        <v>0</v>
      </c>
      <c r="K202" s="154"/>
      <c r="L202" s="31"/>
      <c r="M202" s="155" t="s">
        <v>1</v>
      </c>
      <c r="N202" s="156" t="s">
        <v>37</v>
      </c>
      <c r="O202" s="157">
        <v>0.31</v>
      </c>
      <c r="P202" s="157">
        <f>O202*H202</f>
        <v>0.62</v>
      </c>
      <c r="Q202" s="157">
        <v>0</v>
      </c>
      <c r="R202" s="157">
        <f>Q202*H202</f>
        <v>0</v>
      </c>
      <c r="S202" s="157">
        <v>0</v>
      </c>
      <c r="T202" s="158">
        <f>S202*H202</f>
        <v>0</v>
      </c>
      <c r="U202" s="30"/>
      <c r="V202" s="30"/>
      <c r="W202" s="30"/>
      <c r="X202" s="30"/>
      <c r="Y202" s="30"/>
      <c r="Z202" s="30"/>
      <c r="AA202" s="30"/>
      <c r="AB202" s="30"/>
      <c r="AC202" s="30"/>
      <c r="AD202" s="30"/>
      <c r="AE202" s="30"/>
      <c r="AR202" s="159" t="s">
        <v>141</v>
      </c>
      <c r="AT202" s="159" t="s">
        <v>137</v>
      </c>
      <c r="AU202" s="159" t="s">
        <v>82</v>
      </c>
      <c r="AY202" s="18" t="s">
        <v>135</v>
      </c>
      <c r="BE202" s="160">
        <f>IF(N202="základní",J202,0)</f>
        <v>0</v>
      </c>
      <c r="BF202" s="160">
        <f>IF(N202="snížená",J202,0)</f>
        <v>0</v>
      </c>
      <c r="BG202" s="160">
        <f>IF(N202="zákl. přenesená",J202,0)</f>
        <v>0</v>
      </c>
      <c r="BH202" s="160">
        <f>IF(N202="sníž. přenesená",J202,0)</f>
        <v>0</v>
      </c>
      <c r="BI202" s="160">
        <f>IF(N202="nulová",J202,0)</f>
        <v>0</v>
      </c>
      <c r="BJ202" s="18" t="s">
        <v>80</v>
      </c>
      <c r="BK202" s="160">
        <f>ROUND(I202*H202,2)</f>
        <v>0</v>
      </c>
      <c r="BL202" s="18" t="s">
        <v>141</v>
      </c>
      <c r="BM202" s="159" t="s">
        <v>629</v>
      </c>
    </row>
    <row r="203" spans="1:65" s="2" customFormat="1" ht="16.5" customHeight="1">
      <c r="A203" s="30"/>
      <c r="B203" s="147"/>
      <c r="C203" s="189" t="s">
        <v>334</v>
      </c>
      <c r="D203" s="189" t="s">
        <v>228</v>
      </c>
      <c r="E203" s="190" t="s">
        <v>630</v>
      </c>
      <c r="F203" s="191" t="s">
        <v>631</v>
      </c>
      <c r="G203" s="192" t="s">
        <v>162</v>
      </c>
      <c r="H203" s="193">
        <v>2.0299999999999998</v>
      </c>
      <c r="I203" s="194"/>
      <c r="J203" s="194">
        <f>ROUND(I203*H203,2)</f>
        <v>0</v>
      </c>
      <c r="K203" s="195"/>
      <c r="L203" s="196"/>
      <c r="M203" s="197" t="s">
        <v>1</v>
      </c>
      <c r="N203" s="198" t="s">
        <v>37</v>
      </c>
      <c r="O203" s="157">
        <v>0</v>
      </c>
      <c r="P203" s="157">
        <f>O203*H203</f>
        <v>0</v>
      </c>
      <c r="Q203" s="157">
        <v>2.1199999999999999E-3</v>
      </c>
      <c r="R203" s="157">
        <f>Q203*H203</f>
        <v>4.3035999999999994E-3</v>
      </c>
      <c r="S203" s="157">
        <v>0</v>
      </c>
      <c r="T203" s="158">
        <f>S203*H203</f>
        <v>0</v>
      </c>
      <c r="U203" s="30"/>
      <c r="V203" s="30"/>
      <c r="W203" s="30"/>
      <c r="X203" s="30"/>
      <c r="Y203" s="30"/>
      <c r="Z203" s="30"/>
      <c r="AA203" s="30"/>
      <c r="AB203" s="30"/>
      <c r="AC203" s="30"/>
      <c r="AD203" s="30"/>
      <c r="AE203" s="30"/>
      <c r="AR203" s="159" t="s">
        <v>224</v>
      </c>
      <c r="AT203" s="159" t="s">
        <v>228</v>
      </c>
      <c r="AU203" s="159" t="s">
        <v>82</v>
      </c>
      <c r="AY203" s="18" t="s">
        <v>135</v>
      </c>
      <c r="BE203" s="160">
        <f>IF(N203="základní",J203,0)</f>
        <v>0</v>
      </c>
      <c r="BF203" s="160">
        <f>IF(N203="snížená",J203,0)</f>
        <v>0</v>
      </c>
      <c r="BG203" s="160">
        <f>IF(N203="zákl. přenesená",J203,0)</f>
        <v>0</v>
      </c>
      <c r="BH203" s="160">
        <f>IF(N203="sníž. přenesená",J203,0)</f>
        <v>0</v>
      </c>
      <c r="BI203" s="160">
        <f>IF(N203="nulová",J203,0)</f>
        <v>0</v>
      </c>
      <c r="BJ203" s="18" t="s">
        <v>80</v>
      </c>
      <c r="BK203" s="160">
        <f>ROUND(I203*H203,2)</f>
        <v>0</v>
      </c>
      <c r="BL203" s="18" t="s">
        <v>141</v>
      </c>
      <c r="BM203" s="159" t="s">
        <v>632</v>
      </c>
    </row>
    <row r="204" spans="1:65" s="2" customFormat="1" ht="29.25">
      <c r="A204" s="30"/>
      <c r="B204" s="31"/>
      <c r="C204" s="30"/>
      <c r="D204" s="161" t="s">
        <v>143</v>
      </c>
      <c r="E204" s="30"/>
      <c r="F204" s="162" t="s">
        <v>633</v>
      </c>
      <c r="G204" s="30"/>
      <c r="H204" s="30"/>
      <c r="I204" s="30"/>
      <c r="J204" s="30"/>
      <c r="K204" s="30"/>
      <c r="L204" s="31"/>
      <c r="M204" s="163"/>
      <c r="N204" s="164"/>
      <c r="O204" s="56"/>
      <c r="P204" s="56"/>
      <c r="Q204" s="56"/>
      <c r="R204" s="56"/>
      <c r="S204" s="56"/>
      <c r="T204" s="57"/>
      <c r="U204" s="30"/>
      <c r="V204" s="30"/>
      <c r="W204" s="30"/>
      <c r="X204" s="30"/>
      <c r="Y204" s="30"/>
      <c r="Z204" s="30"/>
      <c r="AA204" s="30"/>
      <c r="AB204" s="30"/>
      <c r="AC204" s="30"/>
      <c r="AD204" s="30"/>
      <c r="AE204" s="30"/>
      <c r="AT204" s="18" t="s">
        <v>143</v>
      </c>
      <c r="AU204" s="18" t="s">
        <v>82</v>
      </c>
    </row>
    <row r="205" spans="1:65" s="14" customFormat="1">
      <c r="B205" s="171"/>
      <c r="D205" s="161" t="s">
        <v>145</v>
      </c>
      <c r="F205" s="173" t="s">
        <v>634</v>
      </c>
      <c r="H205" s="174">
        <v>2.0299999999999998</v>
      </c>
      <c r="L205" s="171"/>
      <c r="M205" s="175"/>
      <c r="N205" s="176"/>
      <c r="O205" s="176"/>
      <c r="P205" s="176"/>
      <c r="Q205" s="176"/>
      <c r="R205" s="176"/>
      <c r="S205" s="176"/>
      <c r="T205" s="177"/>
      <c r="AT205" s="172" t="s">
        <v>145</v>
      </c>
      <c r="AU205" s="172" t="s">
        <v>82</v>
      </c>
      <c r="AV205" s="14" t="s">
        <v>82</v>
      </c>
      <c r="AW205" s="14" t="s">
        <v>3</v>
      </c>
      <c r="AX205" s="14" t="s">
        <v>80</v>
      </c>
      <c r="AY205" s="172" t="s">
        <v>135</v>
      </c>
    </row>
    <row r="206" spans="1:65" s="2" customFormat="1" ht="16.5" customHeight="1">
      <c r="A206" s="30"/>
      <c r="B206" s="147"/>
      <c r="C206" s="148" t="s">
        <v>341</v>
      </c>
      <c r="D206" s="148" t="s">
        <v>137</v>
      </c>
      <c r="E206" s="149" t="s">
        <v>635</v>
      </c>
      <c r="F206" s="150" t="s">
        <v>636</v>
      </c>
      <c r="G206" s="151" t="s">
        <v>162</v>
      </c>
      <c r="H206" s="152">
        <v>71</v>
      </c>
      <c r="I206" s="153"/>
      <c r="J206" s="153">
        <f>ROUND(I206*H206,2)</f>
        <v>0</v>
      </c>
      <c r="K206" s="154"/>
      <c r="L206" s="31"/>
      <c r="M206" s="155" t="s">
        <v>1</v>
      </c>
      <c r="N206" s="156" t="s">
        <v>37</v>
      </c>
      <c r="O206" s="157">
        <v>0.34100000000000003</v>
      </c>
      <c r="P206" s="157">
        <f>O206*H206</f>
        <v>24.211000000000002</v>
      </c>
      <c r="Q206" s="157">
        <v>0</v>
      </c>
      <c r="R206" s="157">
        <f>Q206*H206</f>
        <v>0</v>
      </c>
      <c r="S206" s="157">
        <v>0</v>
      </c>
      <c r="T206" s="158">
        <f>S206*H206</f>
        <v>0</v>
      </c>
      <c r="U206" s="30"/>
      <c r="V206" s="30"/>
      <c r="W206" s="30"/>
      <c r="X206" s="30"/>
      <c r="Y206" s="30"/>
      <c r="Z206" s="30"/>
      <c r="AA206" s="30"/>
      <c r="AB206" s="30"/>
      <c r="AC206" s="30"/>
      <c r="AD206" s="30"/>
      <c r="AE206" s="30"/>
      <c r="AR206" s="159" t="s">
        <v>141</v>
      </c>
      <c r="AT206" s="159" t="s">
        <v>137</v>
      </c>
      <c r="AU206" s="159" t="s">
        <v>82</v>
      </c>
      <c r="AY206" s="18" t="s">
        <v>135</v>
      </c>
      <c r="BE206" s="160">
        <f>IF(N206="základní",J206,0)</f>
        <v>0</v>
      </c>
      <c r="BF206" s="160">
        <f>IF(N206="snížená",J206,0)</f>
        <v>0</v>
      </c>
      <c r="BG206" s="160">
        <f>IF(N206="zákl. přenesená",J206,0)</f>
        <v>0</v>
      </c>
      <c r="BH206" s="160">
        <f>IF(N206="sníž. přenesená",J206,0)</f>
        <v>0</v>
      </c>
      <c r="BI206" s="160">
        <f>IF(N206="nulová",J206,0)</f>
        <v>0</v>
      </c>
      <c r="BJ206" s="18" t="s">
        <v>80</v>
      </c>
      <c r="BK206" s="160">
        <f>ROUND(I206*H206,2)</f>
        <v>0</v>
      </c>
      <c r="BL206" s="18" t="s">
        <v>141</v>
      </c>
      <c r="BM206" s="159" t="s">
        <v>637</v>
      </c>
    </row>
    <row r="207" spans="1:65" s="2" customFormat="1" ht="16.5" customHeight="1">
      <c r="A207" s="30"/>
      <c r="B207" s="147"/>
      <c r="C207" s="189" t="s">
        <v>348</v>
      </c>
      <c r="D207" s="189" t="s">
        <v>228</v>
      </c>
      <c r="E207" s="190" t="s">
        <v>638</v>
      </c>
      <c r="F207" s="191" t="s">
        <v>639</v>
      </c>
      <c r="G207" s="192" t="s">
        <v>162</v>
      </c>
      <c r="H207" s="193">
        <v>71</v>
      </c>
      <c r="I207" s="194"/>
      <c r="J207" s="194">
        <f>ROUND(I207*H207,2)</f>
        <v>0</v>
      </c>
      <c r="K207" s="195"/>
      <c r="L207" s="196"/>
      <c r="M207" s="197" t="s">
        <v>1</v>
      </c>
      <c r="N207" s="198" t="s">
        <v>37</v>
      </c>
      <c r="O207" s="157">
        <v>0</v>
      </c>
      <c r="P207" s="157">
        <f>O207*H207</f>
        <v>0</v>
      </c>
      <c r="Q207" s="157">
        <v>3.14E-3</v>
      </c>
      <c r="R207" s="157">
        <f>Q207*H207</f>
        <v>0.22294</v>
      </c>
      <c r="S207" s="157">
        <v>0</v>
      </c>
      <c r="T207" s="158">
        <f>S207*H207</f>
        <v>0</v>
      </c>
      <c r="U207" s="30"/>
      <c r="V207" s="30"/>
      <c r="W207" s="30"/>
      <c r="X207" s="30"/>
      <c r="Y207" s="30"/>
      <c r="Z207" s="30"/>
      <c r="AA207" s="30"/>
      <c r="AB207" s="30"/>
      <c r="AC207" s="30"/>
      <c r="AD207" s="30"/>
      <c r="AE207" s="30"/>
      <c r="AR207" s="159" t="s">
        <v>224</v>
      </c>
      <c r="AT207" s="159" t="s">
        <v>228</v>
      </c>
      <c r="AU207" s="159" t="s">
        <v>82</v>
      </c>
      <c r="AY207" s="18" t="s">
        <v>135</v>
      </c>
      <c r="BE207" s="160">
        <f>IF(N207="základní",J207,0)</f>
        <v>0</v>
      </c>
      <c r="BF207" s="160">
        <f>IF(N207="snížená",J207,0)</f>
        <v>0</v>
      </c>
      <c r="BG207" s="160">
        <f>IF(N207="zákl. přenesená",J207,0)</f>
        <v>0</v>
      </c>
      <c r="BH207" s="160">
        <f>IF(N207="sníž. přenesená",J207,0)</f>
        <v>0</v>
      </c>
      <c r="BI207" s="160">
        <f>IF(N207="nulová",J207,0)</f>
        <v>0</v>
      </c>
      <c r="BJ207" s="18" t="s">
        <v>80</v>
      </c>
      <c r="BK207" s="160">
        <f>ROUND(I207*H207,2)</f>
        <v>0</v>
      </c>
      <c r="BL207" s="18" t="s">
        <v>141</v>
      </c>
      <c r="BM207" s="159" t="s">
        <v>640</v>
      </c>
    </row>
    <row r="208" spans="1:65" s="2" customFormat="1" ht="58.5">
      <c r="A208" s="30"/>
      <c r="B208" s="31"/>
      <c r="C208" s="30"/>
      <c r="D208" s="161" t="s">
        <v>143</v>
      </c>
      <c r="E208" s="30"/>
      <c r="F208" s="162" t="s">
        <v>641</v>
      </c>
      <c r="G208" s="30"/>
      <c r="H208" s="30"/>
      <c r="I208" s="30"/>
      <c r="J208" s="30"/>
      <c r="K208" s="30"/>
      <c r="L208" s="31"/>
      <c r="M208" s="163"/>
      <c r="N208" s="164"/>
      <c r="O208" s="56"/>
      <c r="P208" s="56"/>
      <c r="Q208" s="56"/>
      <c r="R208" s="56"/>
      <c r="S208" s="56"/>
      <c r="T208" s="57"/>
      <c r="U208" s="30"/>
      <c r="V208" s="30"/>
      <c r="W208" s="30"/>
      <c r="X208" s="30"/>
      <c r="Y208" s="30"/>
      <c r="Z208" s="30"/>
      <c r="AA208" s="30"/>
      <c r="AB208" s="30"/>
      <c r="AC208" s="30"/>
      <c r="AD208" s="30"/>
      <c r="AE208" s="30"/>
      <c r="AT208" s="18" t="s">
        <v>143</v>
      </c>
      <c r="AU208" s="18" t="s">
        <v>82</v>
      </c>
    </row>
    <row r="209" spans="1:65" s="2" customFormat="1" ht="21.75" customHeight="1">
      <c r="A209" s="30"/>
      <c r="B209" s="147"/>
      <c r="C209" s="148" t="s">
        <v>352</v>
      </c>
      <c r="D209" s="148" t="s">
        <v>137</v>
      </c>
      <c r="E209" s="149" t="s">
        <v>642</v>
      </c>
      <c r="F209" s="150" t="s">
        <v>643</v>
      </c>
      <c r="G209" s="151" t="s">
        <v>162</v>
      </c>
      <c r="H209" s="152">
        <v>29</v>
      </c>
      <c r="I209" s="153"/>
      <c r="J209" s="153">
        <f>ROUND(I209*H209,2)</f>
        <v>0</v>
      </c>
      <c r="K209" s="154"/>
      <c r="L209" s="31"/>
      <c r="M209" s="155" t="s">
        <v>1</v>
      </c>
      <c r="N209" s="156" t="s">
        <v>37</v>
      </c>
      <c r="O209" s="157">
        <v>0.29199999999999998</v>
      </c>
      <c r="P209" s="157">
        <f>O209*H209</f>
        <v>8.468</v>
      </c>
      <c r="Q209" s="157">
        <v>1.0000000000000001E-5</v>
      </c>
      <c r="R209" s="157">
        <f>Q209*H209</f>
        <v>2.9E-4</v>
      </c>
      <c r="S209" s="157">
        <v>0</v>
      </c>
      <c r="T209" s="158">
        <f>S209*H209</f>
        <v>0</v>
      </c>
      <c r="U209" s="30"/>
      <c r="V209" s="30"/>
      <c r="W209" s="30"/>
      <c r="X209" s="30"/>
      <c r="Y209" s="30"/>
      <c r="Z209" s="30"/>
      <c r="AA209" s="30"/>
      <c r="AB209" s="30"/>
      <c r="AC209" s="30"/>
      <c r="AD209" s="30"/>
      <c r="AE209" s="30"/>
      <c r="AR209" s="159" t="s">
        <v>141</v>
      </c>
      <c r="AT209" s="159" t="s">
        <v>137</v>
      </c>
      <c r="AU209" s="159" t="s">
        <v>82</v>
      </c>
      <c r="AY209" s="18" t="s">
        <v>135</v>
      </c>
      <c r="BE209" s="160">
        <f>IF(N209="základní",J209,0)</f>
        <v>0</v>
      </c>
      <c r="BF209" s="160">
        <f>IF(N209="snížená",J209,0)</f>
        <v>0</v>
      </c>
      <c r="BG209" s="160">
        <f>IF(N209="zákl. přenesená",J209,0)</f>
        <v>0</v>
      </c>
      <c r="BH209" s="160">
        <f>IF(N209="sníž. přenesená",J209,0)</f>
        <v>0</v>
      </c>
      <c r="BI209" s="160">
        <f>IF(N209="nulová",J209,0)</f>
        <v>0</v>
      </c>
      <c r="BJ209" s="18" t="s">
        <v>80</v>
      </c>
      <c r="BK209" s="160">
        <f>ROUND(I209*H209,2)</f>
        <v>0</v>
      </c>
      <c r="BL209" s="18" t="s">
        <v>141</v>
      </c>
      <c r="BM209" s="159" t="s">
        <v>644</v>
      </c>
    </row>
    <row r="210" spans="1:65" s="14" customFormat="1">
      <c r="B210" s="171"/>
      <c r="D210" s="161" t="s">
        <v>145</v>
      </c>
      <c r="E210" s="172" t="s">
        <v>1</v>
      </c>
      <c r="F210" s="173" t="s">
        <v>645</v>
      </c>
      <c r="H210" s="174">
        <v>29</v>
      </c>
      <c r="L210" s="171"/>
      <c r="M210" s="175"/>
      <c r="N210" s="176"/>
      <c r="O210" s="176"/>
      <c r="P210" s="176"/>
      <c r="Q210" s="176"/>
      <c r="R210" s="176"/>
      <c r="S210" s="176"/>
      <c r="T210" s="177"/>
      <c r="AT210" s="172" t="s">
        <v>145</v>
      </c>
      <c r="AU210" s="172" t="s">
        <v>82</v>
      </c>
      <c r="AV210" s="14" t="s">
        <v>82</v>
      </c>
      <c r="AW210" s="14" t="s">
        <v>28</v>
      </c>
      <c r="AX210" s="14" t="s">
        <v>80</v>
      </c>
      <c r="AY210" s="172" t="s">
        <v>135</v>
      </c>
    </row>
    <row r="211" spans="1:65" s="2" customFormat="1" ht="16.5" customHeight="1">
      <c r="A211" s="30"/>
      <c r="B211" s="147"/>
      <c r="C211" s="189" t="s">
        <v>357</v>
      </c>
      <c r="D211" s="189" t="s">
        <v>228</v>
      </c>
      <c r="E211" s="190" t="s">
        <v>646</v>
      </c>
      <c r="F211" s="191" t="s">
        <v>647</v>
      </c>
      <c r="G211" s="192" t="s">
        <v>162</v>
      </c>
      <c r="H211" s="193">
        <v>29.87</v>
      </c>
      <c r="I211" s="194"/>
      <c r="J211" s="194">
        <f>ROUND(I211*H211,2)</f>
        <v>0</v>
      </c>
      <c r="K211" s="195"/>
      <c r="L211" s="196"/>
      <c r="M211" s="197" t="s">
        <v>1</v>
      </c>
      <c r="N211" s="198" t="s">
        <v>37</v>
      </c>
      <c r="O211" s="157">
        <v>0</v>
      </c>
      <c r="P211" s="157">
        <f>O211*H211</f>
        <v>0</v>
      </c>
      <c r="Q211" s="157">
        <v>4.3099999999999996E-3</v>
      </c>
      <c r="R211" s="157">
        <f>Q211*H211</f>
        <v>0.12873969999999998</v>
      </c>
      <c r="S211" s="157">
        <v>0</v>
      </c>
      <c r="T211" s="158">
        <f>S211*H211</f>
        <v>0</v>
      </c>
      <c r="U211" s="30"/>
      <c r="V211" s="30"/>
      <c r="W211" s="30"/>
      <c r="X211" s="30"/>
      <c r="Y211" s="30"/>
      <c r="Z211" s="30"/>
      <c r="AA211" s="30"/>
      <c r="AB211" s="30"/>
      <c r="AC211" s="30"/>
      <c r="AD211" s="30"/>
      <c r="AE211" s="30"/>
      <c r="AR211" s="159" t="s">
        <v>224</v>
      </c>
      <c r="AT211" s="159" t="s">
        <v>228</v>
      </c>
      <c r="AU211" s="159" t="s">
        <v>82</v>
      </c>
      <c r="AY211" s="18" t="s">
        <v>135</v>
      </c>
      <c r="BE211" s="160">
        <f>IF(N211="základní",J211,0)</f>
        <v>0</v>
      </c>
      <c r="BF211" s="160">
        <f>IF(N211="snížená",J211,0)</f>
        <v>0</v>
      </c>
      <c r="BG211" s="160">
        <f>IF(N211="zákl. přenesená",J211,0)</f>
        <v>0</v>
      </c>
      <c r="BH211" s="160">
        <f>IF(N211="sníž. přenesená",J211,0)</f>
        <v>0</v>
      </c>
      <c r="BI211" s="160">
        <f>IF(N211="nulová",J211,0)</f>
        <v>0</v>
      </c>
      <c r="BJ211" s="18" t="s">
        <v>80</v>
      </c>
      <c r="BK211" s="160">
        <f>ROUND(I211*H211,2)</f>
        <v>0</v>
      </c>
      <c r="BL211" s="18" t="s">
        <v>141</v>
      </c>
      <c r="BM211" s="159" t="s">
        <v>648</v>
      </c>
    </row>
    <row r="212" spans="1:65" s="14" customFormat="1">
      <c r="B212" s="171"/>
      <c r="D212" s="161" t="s">
        <v>145</v>
      </c>
      <c r="F212" s="173" t="s">
        <v>649</v>
      </c>
      <c r="H212" s="174">
        <v>29.87</v>
      </c>
      <c r="L212" s="171"/>
      <c r="M212" s="175"/>
      <c r="N212" s="176"/>
      <c r="O212" s="176"/>
      <c r="P212" s="176"/>
      <c r="Q212" s="176"/>
      <c r="R212" s="176"/>
      <c r="S212" s="176"/>
      <c r="T212" s="177"/>
      <c r="AT212" s="172" t="s">
        <v>145</v>
      </c>
      <c r="AU212" s="172" t="s">
        <v>82</v>
      </c>
      <c r="AV212" s="14" t="s">
        <v>82</v>
      </c>
      <c r="AW212" s="14" t="s">
        <v>3</v>
      </c>
      <c r="AX212" s="14" t="s">
        <v>80</v>
      </c>
      <c r="AY212" s="172" t="s">
        <v>135</v>
      </c>
    </row>
    <row r="213" spans="1:65" s="2" customFormat="1" ht="16.5" customHeight="1">
      <c r="A213" s="30"/>
      <c r="B213" s="147"/>
      <c r="C213" s="148" t="s">
        <v>362</v>
      </c>
      <c r="D213" s="148" t="s">
        <v>137</v>
      </c>
      <c r="E213" s="149" t="s">
        <v>650</v>
      </c>
      <c r="F213" s="150" t="s">
        <v>651</v>
      </c>
      <c r="G213" s="151" t="s">
        <v>355</v>
      </c>
      <c r="H213" s="152">
        <v>2</v>
      </c>
      <c r="I213" s="153"/>
      <c r="J213" s="153">
        <f t="shared" ref="J213:J238" si="0">ROUND(I213*H213,2)</f>
        <v>0</v>
      </c>
      <c r="K213" s="154"/>
      <c r="L213" s="31"/>
      <c r="M213" s="155" t="s">
        <v>1</v>
      </c>
      <c r="N213" s="156" t="s">
        <v>37</v>
      </c>
      <c r="O213" s="157">
        <v>1.5269999999999999</v>
      </c>
      <c r="P213" s="157">
        <f t="shared" ref="P213:P238" si="1">O213*H213</f>
        <v>3.0539999999999998</v>
      </c>
      <c r="Q213" s="157">
        <v>0</v>
      </c>
      <c r="R213" s="157">
        <f t="shared" ref="R213:R238" si="2">Q213*H213</f>
        <v>0</v>
      </c>
      <c r="S213" s="157">
        <v>0</v>
      </c>
      <c r="T213" s="158">
        <f t="shared" ref="T213:T238" si="3">S213*H213</f>
        <v>0</v>
      </c>
      <c r="U213" s="30"/>
      <c r="V213" s="30"/>
      <c r="W213" s="30"/>
      <c r="X213" s="30"/>
      <c r="Y213" s="30"/>
      <c r="Z213" s="30"/>
      <c r="AA213" s="30"/>
      <c r="AB213" s="30"/>
      <c r="AC213" s="30"/>
      <c r="AD213" s="30"/>
      <c r="AE213" s="30"/>
      <c r="AR213" s="159" t="s">
        <v>141</v>
      </c>
      <c r="AT213" s="159" t="s">
        <v>137</v>
      </c>
      <c r="AU213" s="159" t="s">
        <v>82</v>
      </c>
      <c r="AY213" s="18" t="s">
        <v>135</v>
      </c>
      <c r="BE213" s="160">
        <f t="shared" ref="BE213:BE238" si="4">IF(N213="základní",J213,0)</f>
        <v>0</v>
      </c>
      <c r="BF213" s="160">
        <f t="shared" ref="BF213:BF238" si="5">IF(N213="snížená",J213,0)</f>
        <v>0</v>
      </c>
      <c r="BG213" s="160">
        <f t="shared" ref="BG213:BG238" si="6">IF(N213="zákl. přenesená",J213,0)</f>
        <v>0</v>
      </c>
      <c r="BH213" s="160">
        <f t="shared" ref="BH213:BH238" si="7">IF(N213="sníž. přenesená",J213,0)</f>
        <v>0</v>
      </c>
      <c r="BI213" s="160">
        <f t="shared" ref="BI213:BI238" si="8">IF(N213="nulová",J213,0)</f>
        <v>0</v>
      </c>
      <c r="BJ213" s="18" t="s">
        <v>80</v>
      </c>
      <c r="BK213" s="160">
        <f t="shared" ref="BK213:BK238" si="9">ROUND(I213*H213,2)</f>
        <v>0</v>
      </c>
      <c r="BL213" s="18" t="s">
        <v>141</v>
      </c>
      <c r="BM213" s="159" t="s">
        <v>652</v>
      </c>
    </row>
    <row r="214" spans="1:65" s="2" customFormat="1" ht="24.2" customHeight="1">
      <c r="A214" s="30"/>
      <c r="B214" s="147"/>
      <c r="C214" s="189" t="s">
        <v>366</v>
      </c>
      <c r="D214" s="189" t="s">
        <v>228</v>
      </c>
      <c r="E214" s="190" t="s">
        <v>653</v>
      </c>
      <c r="F214" s="191" t="s">
        <v>654</v>
      </c>
      <c r="G214" s="192" t="s">
        <v>355</v>
      </c>
      <c r="H214" s="193">
        <v>2</v>
      </c>
      <c r="I214" s="194"/>
      <c r="J214" s="194">
        <f t="shared" si="0"/>
        <v>0</v>
      </c>
      <c r="K214" s="195"/>
      <c r="L214" s="196"/>
      <c r="M214" s="197" t="s">
        <v>1</v>
      </c>
      <c r="N214" s="198" t="s">
        <v>37</v>
      </c>
      <c r="O214" s="157">
        <v>0</v>
      </c>
      <c r="P214" s="157">
        <f t="shared" si="1"/>
        <v>0</v>
      </c>
      <c r="Q214" s="157">
        <v>4.1999999999999997E-3</v>
      </c>
      <c r="R214" s="157">
        <f t="shared" si="2"/>
        <v>8.3999999999999995E-3</v>
      </c>
      <c r="S214" s="157">
        <v>0</v>
      </c>
      <c r="T214" s="158">
        <f t="shared" si="3"/>
        <v>0</v>
      </c>
      <c r="U214" s="30"/>
      <c r="V214" s="30"/>
      <c r="W214" s="30"/>
      <c r="X214" s="30"/>
      <c r="Y214" s="30"/>
      <c r="Z214" s="30"/>
      <c r="AA214" s="30"/>
      <c r="AB214" s="30"/>
      <c r="AC214" s="30"/>
      <c r="AD214" s="30"/>
      <c r="AE214" s="30"/>
      <c r="AR214" s="159" t="s">
        <v>224</v>
      </c>
      <c r="AT214" s="159" t="s">
        <v>228</v>
      </c>
      <c r="AU214" s="159" t="s">
        <v>82</v>
      </c>
      <c r="AY214" s="18" t="s">
        <v>135</v>
      </c>
      <c r="BE214" s="160">
        <f t="shared" si="4"/>
        <v>0</v>
      </c>
      <c r="BF214" s="160">
        <f t="shared" si="5"/>
        <v>0</v>
      </c>
      <c r="BG214" s="160">
        <f t="shared" si="6"/>
        <v>0</v>
      </c>
      <c r="BH214" s="160">
        <f t="shared" si="7"/>
        <v>0</v>
      </c>
      <c r="BI214" s="160">
        <f t="shared" si="8"/>
        <v>0</v>
      </c>
      <c r="BJ214" s="18" t="s">
        <v>80</v>
      </c>
      <c r="BK214" s="160">
        <f t="shared" si="9"/>
        <v>0</v>
      </c>
      <c r="BL214" s="18" t="s">
        <v>141</v>
      </c>
      <c r="BM214" s="159" t="s">
        <v>655</v>
      </c>
    </row>
    <row r="215" spans="1:65" s="2" customFormat="1" ht="16.5" customHeight="1">
      <c r="A215" s="30"/>
      <c r="B215" s="147"/>
      <c r="C215" s="148" t="s">
        <v>370</v>
      </c>
      <c r="D215" s="148" t="s">
        <v>137</v>
      </c>
      <c r="E215" s="149" t="s">
        <v>656</v>
      </c>
      <c r="F215" s="150" t="s">
        <v>657</v>
      </c>
      <c r="G215" s="151" t="s">
        <v>355</v>
      </c>
      <c r="H215" s="152">
        <v>1</v>
      </c>
      <c r="I215" s="153"/>
      <c r="J215" s="153">
        <f t="shared" si="0"/>
        <v>0</v>
      </c>
      <c r="K215" s="154"/>
      <c r="L215" s="31"/>
      <c r="M215" s="155" t="s">
        <v>1</v>
      </c>
      <c r="N215" s="156" t="s">
        <v>37</v>
      </c>
      <c r="O215" s="157">
        <v>0.622</v>
      </c>
      <c r="P215" s="157">
        <f t="shared" si="1"/>
        <v>0.622</v>
      </c>
      <c r="Q215" s="157">
        <v>0</v>
      </c>
      <c r="R215" s="157">
        <f t="shared" si="2"/>
        <v>0</v>
      </c>
      <c r="S215" s="157">
        <v>0</v>
      </c>
      <c r="T215" s="158">
        <f t="shared" si="3"/>
        <v>0</v>
      </c>
      <c r="U215" s="30"/>
      <c r="V215" s="30"/>
      <c r="W215" s="30"/>
      <c r="X215" s="30"/>
      <c r="Y215" s="30"/>
      <c r="Z215" s="30"/>
      <c r="AA215" s="30"/>
      <c r="AB215" s="30"/>
      <c r="AC215" s="30"/>
      <c r="AD215" s="30"/>
      <c r="AE215" s="30"/>
      <c r="AR215" s="159" t="s">
        <v>141</v>
      </c>
      <c r="AT215" s="159" t="s">
        <v>137</v>
      </c>
      <c r="AU215" s="159" t="s">
        <v>82</v>
      </c>
      <c r="AY215" s="18" t="s">
        <v>135</v>
      </c>
      <c r="BE215" s="160">
        <f t="shared" si="4"/>
        <v>0</v>
      </c>
      <c r="BF215" s="160">
        <f t="shared" si="5"/>
        <v>0</v>
      </c>
      <c r="BG215" s="160">
        <f t="shared" si="6"/>
        <v>0</v>
      </c>
      <c r="BH215" s="160">
        <f t="shared" si="7"/>
        <v>0</v>
      </c>
      <c r="BI215" s="160">
        <f t="shared" si="8"/>
        <v>0</v>
      </c>
      <c r="BJ215" s="18" t="s">
        <v>80</v>
      </c>
      <c r="BK215" s="160">
        <f t="shared" si="9"/>
        <v>0</v>
      </c>
      <c r="BL215" s="18" t="s">
        <v>141</v>
      </c>
      <c r="BM215" s="159" t="s">
        <v>658</v>
      </c>
    </row>
    <row r="216" spans="1:65" s="2" customFormat="1" ht="16.5" customHeight="1">
      <c r="A216" s="30"/>
      <c r="B216" s="147"/>
      <c r="C216" s="189" t="s">
        <v>376</v>
      </c>
      <c r="D216" s="189" t="s">
        <v>228</v>
      </c>
      <c r="E216" s="190" t="s">
        <v>659</v>
      </c>
      <c r="F216" s="191" t="s">
        <v>660</v>
      </c>
      <c r="G216" s="192" t="s">
        <v>355</v>
      </c>
      <c r="H216" s="193">
        <v>1</v>
      </c>
      <c r="I216" s="194"/>
      <c r="J216" s="194">
        <f t="shared" si="0"/>
        <v>0</v>
      </c>
      <c r="K216" s="195"/>
      <c r="L216" s="196"/>
      <c r="M216" s="197" t="s">
        <v>1</v>
      </c>
      <c r="N216" s="198" t="s">
        <v>37</v>
      </c>
      <c r="O216" s="157">
        <v>0</v>
      </c>
      <c r="P216" s="157">
        <f t="shared" si="1"/>
        <v>0</v>
      </c>
      <c r="Q216" s="157">
        <v>9.1E-4</v>
      </c>
      <c r="R216" s="157">
        <f t="shared" si="2"/>
        <v>9.1E-4</v>
      </c>
      <c r="S216" s="157">
        <v>0</v>
      </c>
      <c r="T216" s="158">
        <f t="shared" si="3"/>
        <v>0</v>
      </c>
      <c r="U216" s="30"/>
      <c r="V216" s="30"/>
      <c r="W216" s="30"/>
      <c r="X216" s="30"/>
      <c r="Y216" s="30"/>
      <c r="Z216" s="30"/>
      <c r="AA216" s="30"/>
      <c r="AB216" s="30"/>
      <c r="AC216" s="30"/>
      <c r="AD216" s="30"/>
      <c r="AE216" s="30"/>
      <c r="AR216" s="159" t="s">
        <v>224</v>
      </c>
      <c r="AT216" s="159" t="s">
        <v>228</v>
      </c>
      <c r="AU216" s="159" t="s">
        <v>82</v>
      </c>
      <c r="AY216" s="18" t="s">
        <v>135</v>
      </c>
      <c r="BE216" s="160">
        <f t="shared" si="4"/>
        <v>0</v>
      </c>
      <c r="BF216" s="160">
        <f t="shared" si="5"/>
        <v>0</v>
      </c>
      <c r="BG216" s="160">
        <f t="shared" si="6"/>
        <v>0</v>
      </c>
      <c r="BH216" s="160">
        <f t="shared" si="7"/>
        <v>0</v>
      </c>
      <c r="BI216" s="160">
        <f t="shared" si="8"/>
        <v>0</v>
      </c>
      <c r="BJ216" s="18" t="s">
        <v>80</v>
      </c>
      <c r="BK216" s="160">
        <f t="shared" si="9"/>
        <v>0</v>
      </c>
      <c r="BL216" s="18" t="s">
        <v>141</v>
      </c>
      <c r="BM216" s="159" t="s">
        <v>661</v>
      </c>
    </row>
    <row r="217" spans="1:65" s="2" customFormat="1" ht="16.5" customHeight="1">
      <c r="A217" s="30"/>
      <c r="B217" s="147"/>
      <c r="C217" s="148" t="s">
        <v>383</v>
      </c>
      <c r="D217" s="148" t="s">
        <v>137</v>
      </c>
      <c r="E217" s="149" t="s">
        <v>662</v>
      </c>
      <c r="F217" s="150" t="s">
        <v>663</v>
      </c>
      <c r="G217" s="151" t="s">
        <v>355</v>
      </c>
      <c r="H217" s="152">
        <v>3</v>
      </c>
      <c r="I217" s="153"/>
      <c r="J217" s="153">
        <f t="shared" si="0"/>
        <v>0</v>
      </c>
      <c r="K217" s="154"/>
      <c r="L217" s="31"/>
      <c r="M217" s="155" t="s">
        <v>1</v>
      </c>
      <c r="N217" s="156" t="s">
        <v>37</v>
      </c>
      <c r="O217" s="157">
        <v>0.625</v>
      </c>
      <c r="P217" s="157">
        <f t="shared" si="1"/>
        <v>1.875</v>
      </c>
      <c r="Q217" s="157">
        <v>0</v>
      </c>
      <c r="R217" s="157">
        <f t="shared" si="2"/>
        <v>0</v>
      </c>
      <c r="S217" s="157">
        <v>0</v>
      </c>
      <c r="T217" s="158">
        <f t="shared" si="3"/>
        <v>0</v>
      </c>
      <c r="U217" s="30"/>
      <c r="V217" s="30"/>
      <c r="W217" s="30"/>
      <c r="X217" s="30"/>
      <c r="Y217" s="30"/>
      <c r="Z217" s="30"/>
      <c r="AA217" s="30"/>
      <c r="AB217" s="30"/>
      <c r="AC217" s="30"/>
      <c r="AD217" s="30"/>
      <c r="AE217" s="30"/>
      <c r="AR217" s="159" t="s">
        <v>141</v>
      </c>
      <c r="AT217" s="159" t="s">
        <v>137</v>
      </c>
      <c r="AU217" s="159" t="s">
        <v>82</v>
      </c>
      <c r="AY217" s="18" t="s">
        <v>135</v>
      </c>
      <c r="BE217" s="160">
        <f t="shared" si="4"/>
        <v>0</v>
      </c>
      <c r="BF217" s="160">
        <f t="shared" si="5"/>
        <v>0</v>
      </c>
      <c r="BG217" s="160">
        <f t="shared" si="6"/>
        <v>0</v>
      </c>
      <c r="BH217" s="160">
        <f t="shared" si="7"/>
        <v>0</v>
      </c>
      <c r="BI217" s="160">
        <f t="shared" si="8"/>
        <v>0</v>
      </c>
      <c r="BJ217" s="18" t="s">
        <v>80</v>
      </c>
      <c r="BK217" s="160">
        <f t="shared" si="9"/>
        <v>0</v>
      </c>
      <c r="BL217" s="18" t="s">
        <v>141</v>
      </c>
      <c r="BM217" s="159" t="s">
        <v>664</v>
      </c>
    </row>
    <row r="218" spans="1:65" s="2" customFormat="1" ht="16.5" customHeight="1">
      <c r="A218" s="30"/>
      <c r="B218" s="147"/>
      <c r="C218" s="189" t="s">
        <v>387</v>
      </c>
      <c r="D218" s="189" t="s">
        <v>228</v>
      </c>
      <c r="E218" s="190" t="s">
        <v>665</v>
      </c>
      <c r="F218" s="191" t="s">
        <v>666</v>
      </c>
      <c r="G218" s="192" t="s">
        <v>355</v>
      </c>
      <c r="H218" s="193">
        <v>1</v>
      </c>
      <c r="I218" s="194"/>
      <c r="J218" s="194">
        <f t="shared" si="0"/>
        <v>0</v>
      </c>
      <c r="K218" s="195"/>
      <c r="L218" s="196"/>
      <c r="M218" s="197" t="s">
        <v>1</v>
      </c>
      <c r="N218" s="198" t="s">
        <v>37</v>
      </c>
      <c r="O218" s="157">
        <v>0</v>
      </c>
      <c r="P218" s="157">
        <f t="shared" si="1"/>
        <v>0</v>
      </c>
      <c r="Q218" s="157">
        <v>4.8000000000000001E-4</v>
      </c>
      <c r="R218" s="157">
        <f t="shared" si="2"/>
        <v>4.8000000000000001E-4</v>
      </c>
      <c r="S218" s="157">
        <v>0</v>
      </c>
      <c r="T218" s="158">
        <f t="shared" si="3"/>
        <v>0</v>
      </c>
      <c r="U218" s="30"/>
      <c r="V218" s="30"/>
      <c r="W218" s="30"/>
      <c r="X218" s="30"/>
      <c r="Y218" s="30"/>
      <c r="Z218" s="30"/>
      <c r="AA218" s="30"/>
      <c r="AB218" s="30"/>
      <c r="AC218" s="30"/>
      <c r="AD218" s="30"/>
      <c r="AE218" s="30"/>
      <c r="AR218" s="159" t="s">
        <v>224</v>
      </c>
      <c r="AT218" s="159" t="s">
        <v>228</v>
      </c>
      <c r="AU218" s="159" t="s">
        <v>82</v>
      </c>
      <c r="AY218" s="18" t="s">
        <v>135</v>
      </c>
      <c r="BE218" s="160">
        <f t="shared" si="4"/>
        <v>0</v>
      </c>
      <c r="BF218" s="160">
        <f t="shared" si="5"/>
        <v>0</v>
      </c>
      <c r="BG218" s="160">
        <f t="shared" si="6"/>
        <v>0</v>
      </c>
      <c r="BH218" s="160">
        <f t="shared" si="7"/>
        <v>0</v>
      </c>
      <c r="BI218" s="160">
        <f t="shared" si="8"/>
        <v>0</v>
      </c>
      <c r="BJ218" s="18" t="s">
        <v>80</v>
      </c>
      <c r="BK218" s="160">
        <f t="shared" si="9"/>
        <v>0</v>
      </c>
      <c r="BL218" s="18" t="s">
        <v>141</v>
      </c>
      <c r="BM218" s="159" t="s">
        <v>667</v>
      </c>
    </row>
    <row r="219" spans="1:65" s="2" customFormat="1" ht="16.5" customHeight="1">
      <c r="A219" s="30"/>
      <c r="B219" s="147"/>
      <c r="C219" s="189" t="s">
        <v>392</v>
      </c>
      <c r="D219" s="189" t="s">
        <v>228</v>
      </c>
      <c r="E219" s="190" t="s">
        <v>668</v>
      </c>
      <c r="F219" s="191" t="s">
        <v>669</v>
      </c>
      <c r="G219" s="192" t="s">
        <v>355</v>
      </c>
      <c r="H219" s="193">
        <v>1</v>
      </c>
      <c r="I219" s="194"/>
      <c r="J219" s="194">
        <f t="shared" si="0"/>
        <v>0</v>
      </c>
      <c r="K219" s="195"/>
      <c r="L219" s="196"/>
      <c r="M219" s="197" t="s">
        <v>1</v>
      </c>
      <c r="N219" s="198" t="s">
        <v>37</v>
      </c>
      <c r="O219" s="157">
        <v>0</v>
      </c>
      <c r="P219" s="157">
        <f t="shared" si="1"/>
        <v>0</v>
      </c>
      <c r="Q219" s="157">
        <v>3.5999999999999999E-3</v>
      </c>
      <c r="R219" s="157">
        <f t="shared" si="2"/>
        <v>3.5999999999999999E-3</v>
      </c>
      <c r="S219" s="157">
        <v>0</v>
      </c>
      <c r="T219" s="158">
        <f t="shared" si="3"/>
        <v>0</v>
      </c>
      <c r="U219" s="30"/>
      <c r="V219" s="30"/>
      <c r="W219" s="30"/>
      <c r="X219" s="30"/>
      <c r="Y219" s="30"/>
      <c r="Z219" s="30"/>
      <c r="AA219" s="30"/>
      <c r="AB219" s="30"/>
      <c r="AC219" s="30"/>
      <c r="AD219" s="30"/>
      <c r="AE219" s="30"/>
      <c r="AR219" s="159" t="s">
        <v>224</v>
      </c>
      <c r="AT219" s="159" t="s">
        <v>228</v>
      </c>
      <c r="AU219" s="159" t="s">
        <v>82</v>
      </c>
      <c r="AY219" s="18" t="s">
        <v>135</v>
      </c>
      <c r="BE219" s="160">
        <f t="shared" si="4"/>
        <v>0</v>
      </c>
      <c r="BF219" s="160">
        <f t="shared" si="5"/>
        <v>0</v>
      </c>
      <c r="BG219" s="160">
        <f t="shared" si="6"/>
        <v>0</v>
      </c>
      <c r="BH219" s="160">
        <f t="shared" si="7"/>
        <v>0</v>
      </c>
      <c r="BI219" s="160">
        <f t="shared" si="8"/>
        <v>0</v>
      </c>
      <c r="BJ219" s="18" t="s">
        <v>80</v>
      </c>
      <c r="BK219" s="160">
        <f t="shared" si="9"/>
        <v>0</v>
      </c>
      <c r="BL219" s="18" t="s">
        <v>141</v>
      </c>
      <c r="BM219" s="159" t="s">
        <v>670</v>
      </c>
    </row>
    <row r="220" spans="1:65" s="2" customFormat="1" ht="16.5" customHeight="1">
      <c r="A220" s="30"/>
      <c r="B220" s="147"/>
      <c r="C220" s="189" t="s">
        <v>395</v>
      </c>
      <c r="D220" s="189" t="s">
        <v>228</v>
      </c>
      <c r="E220" s="190" t="s">
        <v>671</v>
      </c>
      <c r="F220" s="191" t="s">
        <v>672</v>
      </c>
      <c r="G220" s="192" t="s">
        <v>355</v>
      </c>
      <c r="H220" s="193">
        <v>1</v>
      </c>
      <c r="I220" s="194"/>
      <c r="J220" s="194">
        <f t="shared" si="0"/>
        <v>0</v>
      </c>
      <c r="K220" s="195"/>
      <c r="L220" s="196"/>
      <c r="M220" s="197" t="s">
        <v>1</v>
      </c>
      <c r="N220" s="198" t="s">
        <v>37</v>
      </c>
      <c r="O220" s="157">
        <v>0</v>
      </c>
      <c r="P220" s="157">
        <f t="shared" si="1"/>
        <v>0</v>
      </c>
      <c r="Q220" s="157">
        <v>3.8999999999999999E-4</v>
      </c>
      <c r="R220" s="157">
        <f t="shared" si="2"/>
        <v>3.8999999999999999E-4</v>
      </c>
      <c r="S220" s="157">
        <v>0</v>
      </c>
      <c r="T220" s="158">
        <f t="shared" si="3"/>
        <v>0</v>
      </c>
      <c r="U220" s="30"/>
      <c r="V220" s="30"/>
      <c r="W220" s="30"/>
      <c r="X220" s="30"/>
      <c r="Y220" s="30"/>
      <c r="Z220" s="30"/>
      <c r="AA220" s="30"/>
      <c r="AB220" s="30"/>
      <c r="AC220" s="30"/>
      <c r="AD220" s="30"/>
      <c r="AE220" s="30"/>
      <c r="AR220" s="159" t="s">
        <v>224</v>
      </c>
      <c r="AT220" s="159" t="s">
        <v>228</v>
      </c>
      <c r="AU220" s="159" t="s">
        <v>82</v>
      </c>
      <c r="AY220" s="18" t="s">
        <v>135</v>
      </c>
      <c r="BE220" s="160">
        <f t="shared" si="4"/>
        <v>0</v>
      </c>
      <c r="BF220" s="160">
        <f t="shared" si="5"/>
        <v>0</v>
      </c>
      <c r="BG220" s="160">
        <f t="shared" si="6"/>
        <v>0</v>
      </c>
      <c r="BH220" s="160">
        <f t="shared" si="7"/>
        <v>0</v>
      </c>
      <c r="BI220" s="160">
        <f t="shared" si="8"/>
        <v>0</v>
      </c>
      <c r="BJ220" s="18" t="s">
        <v>80</v>
      </c>
      <c r="BK220" s="160">
        <f t="shared" si="9"/>
        <v>0</v>
      </c>
      <c r="BL220" s="18" t="s">
        <v>141</v>
      </c>
      <c r="BM220" s="159" t="s">
        <v>673</v>
      </c>
    </row>
    <row r="221" spans="1:65" s="2" customFormat="1" ht="16.5" customHeight="1">
      <c r="A221" s="30"/>
      <c r="B221" s="147"/>
      <c r="C221" s="148" t="s">
        <v>403</v>
      </c>
      <c r="D221" s="148" t="s">
        <v>137</v>
      </c>
      <c r="E221" s="149" t="s">
        <v>674</v>
      </c>
      <c r="F221" s="150" t="s">
        <v>675</v>
      </c>
      <c r="G221" s="151" t="s">
        <v>355</v>
      </c>
      <c r="H221" s="152">
        <v>4</v>
      </c>
      <c r="I221" s="153"/>
      <c r="J221" s="153">
        <f t="shared" si="0"/>
        <v>0</v>
      </c>
      <c r="K221" s="154"/>
      <c r="L221" s="31"/>
      <c r="M221" s="155" t="s">
        <v>1</v>
      </c>
      <c r="N221" s="156" t="s">
        <v>37</v>
      </c>
      <c r="O221" s="157">
        <v>0.67500000000000004</v>
      </c>
      <c r="P221" s="157">
        <f t="shared" si="1"/>
        <v>2.7</v>
      </c>
      <c r="Q221" s="157">
        <v>0</v>
      </c>
      <c r="R221" s="157">
        <f t="shared" si="2"/>
        <v>0</v>
      </c>
      <c r="S221" s="157">
        <v>0</v>
      </c>
      <c r="T221" s="158">
        <f t="shared" si="3"/>
        <v>0</v>
      </c>
      <c r="U221" s="30"/>
      <c r="V221" s="30"/>
      <c r="W221" s="30"/>
      <c r="X221" s="30"/>
      <c r="Y221" s="30"/>
      <c r="Z221" s="30"/>
      <c r="AA221" s="30"/>
      <c r="AB221" s="30"/>
      <c r="AC221" s="30"/>
      <c r="AD221" s="30"/>
      <c r="AE221" s="30"/>
      <c r="AR221" s="159" t="s">
        <v>141</v>
      </c>
      <c r="AT221" s="159" t="s">
        <v>137</v>
      </c>
      <c r="AU221" s="159" t="s">
        <v>82</v>
      </c>
      <c r="AY221" s="18" t="s">
        <v>135</v>
      </c>
      <c r="BE221" s="160">
        <f t="shared" si="4"/>
        <v>0</v>
      </c>
      <c r="BF221" s="160">
        <f t="shared" si="5"/>
        <v>0</v>
      </c>
      <c r="BG221" s="160">
        <f t="shared" si="6"/>
        <v>0</v>
      </c>
      <c r="BH221" s="160">
        <f t="shared" si="7"/>
        <v>0</v>
      </c>
      <c r="BI221" s="160">
        <f t="shared" si="8"/>
        <v>0</v>
      </c>
      <c r="BJ221" s="18" t="s">
        <v>80</v>
      </c>
      <c r="BK221" s="160">
        <f t="shared" si="9"/>
        <v>0</v>
      </c>
      <c r="BL221" s="18" t="s">
        <v>141</v>
      </c>
      <c r="BM221" s="159" t="s">
        <v>676</v>
      </c>
    </row>
    <row r="222" spans="1:65" s="2" customFormat="1" ht="16.5" customHeight="1">
      <c r="A222" s="30"/>
      <c r="B222" s="147"/>
      <c r="C222" s="189" t="s">
        <v>409</v>
      </c>
      <c r="D222" s="189" t="s">
        <v>228</v>
      </c>
      <c r="E222" s="190" t="s">
        <v>677</v>
      </c>
      <c r="F222" s="191" t="s">
        <v>678</v>
      </c>
      <c r="G222" s="192" t="s">
        <v>355</v>
      </c>
      <c r="H222" s="193">
        <v>1</v>
      </c>
      <c r="I222" s="194"/>
      <c r="J222" s="194">
        <f t="shared" si="0"/>
        <v>0</v>
      </c>
      <c r="K222" s="195"/>
      <c r="L222" s="196"/>
      <c r="M222" s="197" t="s">
        <v>1</v>
      </c>
      <c r="N222" s="198" t="s">
        <v>37</v>
      </c>
      <c r="O222" s="157">
        <v>0</v>
      </c>
      <c r="P222" s="157">
        <f t="shared" si="1"/>
        <v>0</v>
      </c>
      <c r="Q222" s="157">
        <v>8.0000000000000004E-4</v>
      </c>
      <c r="R222" s="157">
        <f t="shared" si="2"/>
        <v>8.0000000000000004E-4</v>
      </c>
      <c r="S222" s="157">
        <v>0</v>
      </c>
      <c r="T222" s="158">
        <f t="shared" si="3"/>
        <v>0</v>
      </c>
      <c r="U222" s="30"/>
      <c r="V222" s="30"/>
      <c r="W222" s="30"/>
      <c r="X222" s="30"/>
      <c r="Y222" s="30"/>
      <c r="Z222" s="30"/>
      <c r="AA222" s="30"/>
      <c r="AB222" s="30"/>
      <c r="AC222" s="30"/>
      <c r="AD222" s="30"/>
      <c r="AE222" s="30"/>
      <c r="AR222" s="159" t="s">
        <v>224</v>
      </c>
      <c r="AT222" s="159" t="s">
        <v>228</v>
      </c>
      <c r="AU222" s="159" t="s">
        <v>82</v>
      </c>
      <c r="AY222" s="18" t="s">
        <v>135</v>
      </c>
      <c r="BE222" s="160">
        <f t="shared" si="4"/>
        <v>0</v>
      </c>
      <c r="BF222" s="160">
        <f t="shared" si="5"/>
        <v>0</v>
      </c>
      <c r="BG222" s="160">
        <f t="shared" si="6"/>
        <v>0</v>
      </c>
      <c r="BH222" s="160">
        <f t="shared" si="7"/>
        <v>0</v>
      </c>
      <c r="BI222" s="160">
        <f t="shared" si="8"/>
        <v>0</v>
      </c>
      <c r="BJ222" s="18" t="s">
        <v>80</v>
      </c>
      <c r="BK222" s="160">
        <f t="shared" si="9"/>
        <v>0</v>
      </c>
      <c r="BL222" s="18" t="s">
        <v>141</v>
      </c>
      <c r="BM222" s="159" t="s">
        <v>679</v>
      </c>
    </row>
    <row r="223" spans="1:65" s="2" customFormat="1" ht="16.5" customHeight="1">
      <c r="A223" s="30"/>
      <c r="B223" s="147"/>
      <c r="C223" s="189" t="s">
        <v>414</v>
      </c>
      <c r="D223" s="189" t="s">
        <v>228</v>
      </c>
      <c r="E223" s="190" t="s">
        <v>680</v>
      </c>
      <c r="F223" s="191" t="s">
        <v>681</v>
      </c>
      <c r="G223" s="192" t="s">
        <v>355</v>
      </c>
      <c r="H223" s="193">
        <v>1</v>
      </c>
      <c r="I223" s="194"/>
      <c r="J223" s="194">
        <f t="shared" si="0"/>
        <v>0</v>
      </c>
      <c r="K223" s="195"/>
      <c r="L223" s="196"/>
      <c r="M223" s="197" t="s">
        <v>1</v>
      </c>
      <c r="N223" s="198" t="s">
        <v>37</v>
      </c>
      <c r="O223" s="157">
        <v>0</v>
      </c>
      <c r="P223" s="157">
        <f t="shared" si="1"/>
        <v>0</v>
      </c>
      <c r="Q223" s="157">
        <v>7.2000000000000005E-4</v>
      </c>
      <c r="R223" s="157">
        <f t="shared" si="2"/>
        <v>7.2000000000000005E-4</v>
      </c>
      <c r="S223" s="157">
        <v>0</v>
      </c>
      <c r="T223" s="158">
        <f t="shared" si="3"/>
        <v>0</v>
      </c>
      <c r="U223" s="30"/>
      <c r="V223" s="30"/>
      <c r="W223" s="30"/>
      <c r="X223" s="30"/>
      <c r="Y223" s="30"/>
      <c r="Z223" s="30"/>
      <c r="AA223" s="30"/>
      <c r="AB223" s="30"/>
      <c r="AC223" s="30"/>
      <c r="AD223" s="30"/>
      <c r="AE223" s="30"/>
      <c r="AR223" s="159" t="s">
        <v>224</v>
      </c>
      <c r="AT223" s="159" t="s">
        <v>228</v>
      </c>
      <c r="AU223" s="159" t="s">
        <v>82</v>
      </c>
      <c r="AY223" s="18" t="s">
        <v>135</v>
      </c>
      <c r="BE223" s="160">
        <f t="shared" si="4"/>
        <v>0</v>
      </c>
      <c r="BF223" s="160">
        <f t="shared" si="5"/>
        <v>0</v>
      </c>
      <c r="BG223" s="160">
        <f t="shared" si="6"/>
        <v>0</v>
      </c>
      <c r="BH223" s="160">
        <f t="shared" si="7"/>
        <v>0</v>
      </c>
      <c r="BI223" s="160">
        <f t="shared" si="8"/>
        <v>0</v>
      </c>
      <c r="BJ223" s="18" t="s">
        <v>80</v>
      </c>
      <c r="BK223" s="160">
        <f t="shared" si="9"/>
        <v>0</v>
      </c>
      <c r="BL223" s="18" t="s">
        <v>141</v>
      </c>
      <c r="BM223" s="159" t="s">
        <v>682</v>
      </c>
    </row>
    <row r="224" spans="1:65" s="2" customFormat="1" ht="16.5" customHeight="1">
      <c r="A224" s="30"/>
      <c r="B224" s="147"/>
      <c r="C224" s="189" t="s">
        <v>421</v>
      </c>
      <c r="D224" s="189" t="s">
        <v>228</v>
      </c>
      <c r="E224" s="190" t="s">
        <v>683</v>
      </c>
      <c r="F224" s="191" t="s">
        <v>684</v>
      </c>
      <c r="G224" s="192" t="s">
        <v>355</v>
      </c>
      <c r="H224" s="193">
        <v>1</v>
      </c>
      <c r="I224" s="194"/>
      <c r="J224" s="194">
        <f t="shared" si="0"/>
        <v>0</v>
      </c>
      <c r="K224" s="195"/>
      <c r="L224" s="196"/>
      <c r="M224" s="197" t="s">
        <v>1</v>
      </c>
      <c r="N224" s="198" t="s">
        <v>37</v>
      </c>
      <c r="O224" s="157">
        <v>0</v>
      </c>
      <c r="P224" s="157">
        <f t="shared" si="1"/>
        <v>0</v>
      </c>
      <c r="Q224" s="157">
        <v>4.0000000000000001E-3</v>
      </c>
      <c r="R224" s="157">
        <f t="shared" si="2"/>
        <v>4.0000000000000001E-3</v>
      </c>
      <c r="S224" s="157">
        <v>0</v>
      </c>
      <c r="T224" s="158">
        <f t="shared" si="3"/>
        <v>0</v>
      </c>
      <c r="U224" s="30"/>
      <c r="V224" s="30"/>
      <c r="W224" s="30"/>
      <c r="X224" s="30"/>
      <c r="Y224" s="30"/>
      <c r="Z224" s="30"/>
      <c r="AA224" s="30"/>
      <c r="AB224" s="30"/>
      <c r="AC224" s="30"/>
      <c r="AD224" s="30"/>
      <c r="AE224" s="30"/>
      <c r="AR224" s="159" t="s">
        <v>224</v>
      </c>
      <c r="AT224" s="159" t="s">
        <v>228</v>
      </c>
      <c r="AU224" s="159" t="s">
        <v>82</v>
      </c>
      <c r="AY224" s="18" t="s">
        <v>135</v>
      </c>
      <c r="BE224" s="160">
        <f t="shared" si="4"/>
        <v>0</v>
      </c>
      <c r="BF224" s="160">
        <f t="shared" si="5"/>
        <v>0</v>
      </c>
      <c r="BG224" s="160">
        <f t="shared" si="6"/>
        <v>0</v>
      </c>
      <c r="BH224" s="160">
        <f t="shared" si="7"/>
        <v>0</v>
      </c>
      <c r="BI224" s="160">
        <f t="shared" si="8"/>
        <v>0</v>
      </c>
      <c r="BJ224" s="18" t="s">
        <v>80</v>
      </c>
      <c r="BK224" s="160">
        <f t="shared" si="9"/>
        <v>0</v>
      </c>
      <c r="BL224" s="18" t="s">
        <v>141</v>
      </c>
      <c r="BM224" s="159" t="s">
        <v>685</v>
      </c>
    </row>
    <row r="225" spans="1:65" s="2" customFormat="1" ht="16.5" customHeight="1">
      <c r="A225" s="30"/>
      <c r="B225" s="147"/>
      <c r="C225" s="189" t="s">
        <v>427</v>
      </c>
      <c r="D225" s="189" t="s">
        <v>228</v>
      </c>
      <c r="E225" s="190" t="s">
        <v>686</v>
      </c>
      <c r="F225" s="191" t="s">
        <v>687</v>
      </c>
      <c r="G225" s="192" t="s">
        <v>355</v>
      </c>
      <c r="H225" s="193">
        <v>1</v>
      </c>
      <c r="I225" s="194"/>
      <c r="J225" s="194">
        <f t="shared" si="0"/>
        <v>0</v>
      </c>
      <c r="K225" s="195"/>
      <c r="L225" s="196"/>
      <c r="M225" s="197" t="s">
        <v>1</v>
      </c>
      <c r="N225" s="198" t="s">
        <v>37</v>
      </c>
      <c r="O225" s="157">
        <v>0</v>
      </c>
      <c r="P225" s="157">
        <f t="shared" si="1"/>
        <v>0</v>
      </c>
      <c r="Q225" s="157">
        <v>7.2000000000000005E-4</v>
      </c>
      <c r="R225" s="157">
        <f t="shared" si="2"/>
        <v>7.2000000000000005E-4</v>
      </c>
      <c r="S225" s="157">
        <v>0</v>
      </c>
      <c r="T225" s="158">
        <f t="shared" si="3"/>
        <v>0</v>
      </c>
      <c r="U225" s="30"/>
      <c r="V225" s="30"/>
      <c r="W225" s="30"/>
      <c r="X225" s="30"/>
      <c r="Y225" s="30"/>
      <c r="Z225" s="30"/>
      <c r="AA225" s="30"/>
      <c r="AB225" s="30"/>
      <c r="AC225" s="30"/>
      <c r="AD225" s="30"/>
      <c r="AE225" s="30"/>
      <c r="AR225" s="159" t="s">
        <v>224</v>
      </c>
      <c r="AT225" s="159" t="s">
        <v>228</v>
      </c>
      <c r="AU225" s="159" t="s">
        <v>82</v>
      </c>
      <c r="AY225" s="18" t="s">
        <v>135</v>
      </c>
      <c r="BE225" s="160">
        <f t="shared" si="4"/>
        <v>0</v>
      </c>
      <c r="BF225" s="160">
        <f t="shared" si="5"/>
        <v>0</v>
      </c>
      <c r="BG225" s="160">
        <f t="shared" si="6"/>
        <v>0</v>
      </c>
      <c r="BH225" s="160">
        <f t="shared" si="7"/>
        <v>0</v>
      </c>
      <c r="BI225" s="160">
        <f t="shared" si="8"/>
        <v>0</v>
      </c>
      <c r="BJ225" s="18" t="s">
        <v>80</v>
      </c>
      <c r="BK225" s="160">
        <f t="shared" si="9"/>
        <v>0</v>
      </c>
      <c r="BL225" s="18" t="s">
        <v>141</v>
      </c>
      <c r="BM225" s="159" t="s">
        <v>688</v>
      </c>
    </row>
    <row r="226" spans="1:65" s="2" customFormat="1" ht="16.5" customHeight="1">
      <c r="A226" s="30"/>
      <c r="B226" s="147"/>
      <c r="C226" s="148" t="s">
        <v>431</v>
      </c>
      <c r="D226" s="148" t="s">
        <v>137</v>
      </c>
      <c r="E226" s="149" t="s">
        <v>689</v>
      </c>
      <c r="F226" s="150" t="s">
        <v>690</v>
      </c>
      <c r="G226" s="151" t="s">
        <v>355</v>
      </c>
      <c r="H226" s="152">
        <v>1</v>
      </c>
      <c r="I226" s="153"/>
      <c r="J226" s="153">
        <f t="shared" si="0"/>
        <v>0</v>
      </c>
      <c r="K226" s="154"/>
      <c r="L226" s="31"/>
      <c r="M226" s="155" t="s">
        <v>1</v>
      </c>
      <c r="N226" s="156" t="s">
        <v>37</v>
      </c>
      <c r="O226" s="157">
        <v>0.77300000000000002</v>
      </c>
      <c r="P226" s="157">
        <f t="shared" si="1"/>
        <v>0.77300000000000002</v>
      </c>
      <c r="Q226" s="157">
        <v>0</v>
      </c>
      <c r="R226" s="157">
        <f t="shared" si="2"/>
        <v>0</v>
      </c>
      <c r="S226" s="157">
        <v>0</v>
      </c>
      <c r="T226" s="158">
        <f t="shared" si="3"/>
        <v>0</v>
      </c>
      <c r="U226" s="30"/>
      <c r="V226" s="30"/>
      <c r="W226" s="30"/>
      <c r="X226" s="30"/>
      <c r="Y226" s="30"/>
      <c r="Z226" s="30"/>
      <c r="AA226" s="30"/>
      <c r="AB226" s="30"/>
      <c r="AC226" s="30"/>
      <c r="AD226" s="30"/>
      <c r="AE226" s="30"/>
      <c r="AR226" s="159" t="s">
        <v>141</v>
      </c>
      <c r="AT226" s="159" t="s">
        <v>137</v>
      </c>
      <c r="AU226" s="159" t="s">
        <v>82</v>
      </c>
      <c r="AY226" s="18" t="s">
        <v>135</v>
      </c>
      <c r="BE226" s="160">
        <f t="shared" si="4"/>
        <v>0</v>
      </c>
      <c r="BF226" s="160">
        <f t="shared" si="5"/>
        <v>0</v>
      </c>
      <c r="BG226" s="160">
        <f t="shared" si="6"/>
        <v>0</v>
      </c>
      <c r="BH226" s="160">
        <f t="shared" si="7"/>
        <v>0</v>
      </c>
      <c r="BI226" s="160">
        <f t="shared" si="8"/>
        <v>0</v>
      </c>
      <c r="BJ226" s="18" t="s">
        <v>80</v>
      </c>
      <c r="BK226" s="160">
        <f t="shared" si="9"/>
        <v>0</v>
      </c>
      <c r="BL226" s="18" t="s">
        <v>141</v>
      </c>
      <c r="BM226" s="159" t="s">
        <v>691</v>
      </c>
    </row>
    <row r="227" spans="1:65" s="2" customFormat="1" ht="16.5" customHeight="1">
      <c r="A227" s="30"/>
      <c r="B227" s="147"/>
      <c r="C227" s="189" t="s">
        <v>692</v>
      </c>
      <c r="D227" s="189" t="s">
        <v>228</v>
      </c>
      <c r="E227" s="190" t="s">
        <v>693</v>
      </c>
      <c r="F227" s="191" t="s">
        <v>694</v>
      </c>
      <c r="G227" s="192" t="s">
        <v>355</v>
      </c>
      <c r="H227" s="193">
        <v>1</v>
      </c>
      <c r="I227" s="194"/>
      <c r="J227" s="194">
        <f t="shared" si="0"/>
        <v>0</v>
      </c>
      <c r="K227" s="195"/>
      <c r="L227" s="196"/>
      <c r="M227" s="197" t="s">
        <v>1</v>
      </c>
      <c r="N227" s="198" t="s">
        <v>37</v>
      </c>
      <c r="O227" s="157">
        <v>0</v>
      </c>
      <c r="P227" s="157">
        <f t="shared" si="1"/>
        <v>0</v>
      </c>
      <c r="Q227" s="157">
        <v>2.2300000000000002E-3</v>
      </c>
      <c r="R227" s="157">
        <f t="shared" si="2"/>
        <v>2.2300000000000002E-3</v>
      </c>
      <c r="S227" s="157">
        <v>0</v>
      </c>
      <c r="T227" s="158">
        <f t="shared" si="3"/>
        <v>0</v>
      </c>
      <c r="U227" s="30"/>
      <c r="V227" s="30"/>
      <c r="W227" s="30"/>
      <c r="X227" s="30"/>
      <c r="Y227" s="30"/>
      <c r="Z227" s="30"/>
      <c r="AA227" s="30"/>
      <c r="AB227" s="30"/>
      <c r="AC227" s="30"/>
      <c r="AD227" s="30"/>
      <c r="AE227" s="30"/>
      <c r="AR227" s="159" t="s">
        <v>224</v>
      </c>
      <c r="AT227" s="159" t="s">
        <v>228</v>
      </c>
      <c r="AU227" s="159" t="s">
        <v>82</v>
      </c>
      <c r="AY227" s="18" t="s">
        <v>135</v>
      </c>
      <c r="BE227" s="160">
        <f t="shared" si="4"/>
        <v>0</v>
      </c>
      <c r="BF227" s="160">
        <f t="shared" si="5"/>
        <v>0</v>
      </c>
      <c r="BG227" s="160">
        <f t="shared" si="6"/>
        <v>0</v>
      </c>
      <c r="BH227" s="160">
        <f t="shared" si="7"/>
        <v>0</v>
      </c>
      <c r="BI227" s="160">
        <f t="shared" si="8"/>
        <v>0</v>
      </c>
      <c r="BJ227" s="18" t="s">
        <v>80</v>
      </c>
      <c r="BK227" s="160">
        <f t="shared" si="9"/>
        <v>0</v>
      </c>
      <c r="BL227" s="18" t="s">
        <v>141</v>
      </c>
      <c r="BM227" s="159" t="s">
        <v>695</v>
      </c>
    </row>
    <row r="228" spans="1:65" s="2" customFormat="1" ht="16.5" customHeight="1">
      <c r="A228" s="30"/>
      <c r="B228" s="147"/>
      <c r="C228" s="148" t="s">
        <v>696</v>
      </c>
      <c r="D228" s="148" t="s">
        <v>137</v>
      </c>
      <c r="E228" s="149" t="s">
        <v>697</v>
      </c>
      <c r="F228" s="150" t="s">
        <v>698</v>
      </c>
      <c r="G228" s="151" t="s">
        <v>355</v>
      </c>
      <c r="H228" s="152">
        <v>2</v>
      </c>
      <c r="I228" s="153"/>
      <c r="J228" s="153">
        <f t="shared" si="0"/>
        <v>0</v>
      </c>
      <c r="K228" s="154"/>
      <c r="L228" s="31"/>
      <c r="M228" s="155" t="s">
        <v>1</v>
      </c>
      <c r="N228" s="156" t="s">
        <v>37</v>
      </c>
      <c r="O228" s="157">
        <v>0.57899999999999996</v>
      </c>
      <c r="P228" s="157">
        <f t="shared" si="1"/>
        <v>1.1579999999999999</v>
      </c>
      <c r="Q228" s="157">
        <v>0</v>
      </c>
      <c r="R228" s="157">
        <f t="shared" si="2"/>
        <v>0</v>
      </c>
      <c r="S228" s="157">
        <v>0</v>
      </c>
      <c r="T228" s="158">
        <f t="shared" si="3"/>
        <v>0</v>
      </c>
      <c r="U228" s="30"/>
      <c r="V228" s="30"/>
      <c r="W228" s="30"/>
      <c r="X228" s="30"/>
      <c r="Y228" s="30"/>
      <c r="Z228" s="30"/>
      <c r="AA228" s="30"/>
      <c r="AB228" s="30"/>
      <c r="AC228" s="30"/>
      <c r="AD228" s="30"/>
      <c r="AE228" s="30"/>
      <c r="AR228" s="159" t="s">
        <v>141</v>
      </c>
      <c r="AT228" s="159" t="s">
        <v>137</v>
      </c>
      <c r="AU228" s="159" t="s">
        <v>82</v>
      </c>
      <c r="AY228" s="18" t="s">
        <v>135</v>
      </c>
      <c r="BE228" s="160">
        <f t="shared" si="4"/>
        <v>0</v>
      </c>
      <c r="BF228" s="160">
        <f t="shared" si="5"/>
        <v>0</v>
      </c>
      <c r="BG228" s="160">
        <f t="shared" si="6"/>
        <v>0</v>
      </c>
      <c r="BH228" s="160">
        <f t="shared" si="7"/>
        <v>0</v>
      </c>
      <c r="BI228" s="160">
        <f t="shared" si="8"/>
        <v>0</v>
      </c>
      <c r="BJ228" s="18" t="s">
        <v>80</v>
      </c>
      <c r="BK228" s="160">
        <f t="shared" si="9"/>
        <v>0</v>
      </c>
      <c r="BL228" s="18" t="s">
        <v>141</v>
      </c>
      <c r="BM228" s="159" t="s">
        <v>699</v>
      </c>
    </row>
    <row r="229" spans="1:65" s="2" customFormat="1" ht="16.5" customHeight="1">
      <c r="A229" s="30"/>
      <c r="B229" s="147"/>
      <c r="C229" s="189" t="s">
        <v>700</v>
      </c>
      <c r="D229" s="189" t="s">
        <v>228</v>
      </c>
      <c r="E229" s="190" t="s">
        <v>701</v>
      </c>
      <c r="F229" s="191" t="s">
        <v>702</v>
      </c>
      <c r="G229" s="192" t="s">
        <v>355</v>
      </c>
      <c r="H229" s="193">
        <v>2</v>
      </c>
      <c r="I229" s="194"/>
      <c r="J229" s="194">
        <f t="shared" si="0"/>
        <v>0</v>
      </c>
      <c r="K229" s="195"/>
      <c r="L229" s="196"/>
      <c r="M229" s="197" t="s">
        <v>1</v>
      </c>
      <c r="N229" s="198" t="s">
        <v>37</v>
      </c>
      <c r="O229" s="157">
        <v>0</v>
      </c>
      <c r="P229" s="157">
        <f t="shared" si="1"/>
        <v>0</v>
      </c>
      <c r="Q229" s="157">
        <v>7.2000000000000005E-4</v>
      </c>
      <c r="R229" s="157">
        <f t="shared" si="2"/>
        <v>1.4400000000000001E-3</v>
      </c>
      <c r="S229" s="157">
        <v>0</v>
      </c>
      <c r="T229" s="158">
        <f t="shared" si="3"/>
        <v>0</v>
      </c>
      <c r="U229" s="30"/>
      <c r="V229" s="30"/>
      <c r="W229" s="30"/>
      <c r="X229" s="30"/>
      <c r="Y229" s="30"/>
      <c r="Z229" s="30"/>
      <c r="AA229" s="30"/>
      <c r="AB229" s="30"/>
      <c r="AC229" s="30"/>
      <c r="AD229" s="30"/>
      <c r="AE229" s="30"/>
      <c r="AR229" s="159" t="s">
        <v>224</v>
      </c>
      <c r="AT229" s="159" t="s">
        <v>228</v>
      </c>
      <c r="AU229" s="159" t="s">
        <v>82</v>
      </c>
      <c r="AY229" s="18" t="s">
        <v>135</v>
      </c>
      <c r="BE229" s="160">
        <f t="shared" si="4"/>
        <v>0</v>
      </c>
      <c r="BF229" s="160">
        <f t="shared" si="5"/>
        <v>0</v>
      </c>
      <c r="BG229" s="160">
        <f t="shared" si="6"/>
        <v>0</v>
      </c>
      <c r="BH229" s="160">
        <f t="shared" si="7"/>
        <v>0</v>
      </c>
      <c r="BI229" s="160">
        <f t="shared" si="8"/>
        <v>0</v>
      </c>
      <c r="BJ229" s="18" t="s">
        <v>80</v>
      </c>
      <c r="BK229" s="160">
        <f t="shared" si="9"/>
        <v>0</v>
      </c>
      <c r="BL229" s="18" t="s">
        <v>141</v>
      </c>
      <c r="BM229" s="159" t="s">
        <v>703</v>
      </c>
    </row>
    <row r="230" spans="1:65" s="2" customFormat="1" ht="16.5" customHeight="1">
      <c r="A230" s="30"/>
      <c r="B230" s="147"/>
      <c r="C230" s="148" t="s">
        <v>704</v>
      </c>
      <c r="D230" s="148" t="s">
        <v>137</v>
      </c>
      <c r="E230" s="149" t="s">
        <v>705</v>
      </c>
      <c r="F230" s="150" t="s">
        <v>706</v>
      </c>
      <c r="G230" s="151" t="s">
        <v>355</v>
      </c>
      <c r="H230" s="152">
        <v>4</v>
      </c>
      <c r="I230" s="153"/>
      <c r="J230" s="153">
        <f t="shared" si="0"/>
        <v>0</v>
      </c>
      <c r="K230" s="154"/>
      <c r="L230" s="31"/>
      <c r="M230" s="155" t="s">
        <v>1</v>
      </c>
      <c r="N230" s="156" t="s">
        <v>37</v>
      </c>
      <c r="O230" s="157">
        <v>0.61899999999999999</v>
      </c>
      <c r="P230" s="157">
        <f t="shared" si="1"/>
        <v>2.476</v>
      </c>
      <c r="Q230" s="157">
        <v>0</v>
      </c>
      <c r="R230" s="157">
        <f t="shared" si="2"/>
        <v>0</v>
      </c>
      <c r="S230" s="157">
        <v>0</v>
      </c>
      <c r="T230" s="158">
        <f t="shared" si="3"/>
        <v>0</v>
      </c>
      <c r="U230" s="30"/>
      <c r="V230" s="30"/>
      <c r="W230" s="30"/>
      <c r="X230" s="30"/>
      <c r="Y230" s="30"/>
      <c r="Z230" s="30"/>
      <c r="AA230" s="30"/>
      <c r="AB230" s="30"/>
      <c r="AC230" s="30"/>
      <c r="AD230" s="30"/>
      <c r="AE230" s="30"/>
      <c r="AR230" s="159" t="s">
        <v>141</v>
      </c>
      <c r="AT230" s="159" t="s">
        <v>137</v>
      </c>
      <c r="AU230" s="159" t="s">
        <v>82</v>
      </c>
      <c r="AY230" s="18" t="s">
        <v>135</v>
      </c>
      <c r="BE230" s="160">
        <f t="shared" si="4"/>
        <v>0</v>
      </c>
      <c r="BF230" s="160">
        <f t="shared" si="5"/>
        <v>0</v>
      </c>
      <c r="BG230" s="160">
        <f t="shared" si="6"/>
        <v>0</v>
      </c>
      <c r="BH230" s="160">
        <f t="shared" si="7"/>
        <v>0</v>
      </c>
      <c r="BI230" s="160">
        <f t="shared" si="8"/>
        <v>0</v>
      </c>
      <c r="BJ230" s="18" t="s">
        <v>80</v>
      </c>
      <c r="BK230" s="160">
        <f t="shared" si="9"/>
        <v>0</v>
      </c>
      <c r="BL230" s="18" t="s">
        <v>141</v>
      </c>
      <c r="BM230" s="159" t="s">
        <v>707</v>
      </c>
    </row>
    <row r="231" spans="1:65" s="2" customFormat="1" ht="16.5" customHeight="1">
      <c r="A231" s="30"/>
      <c r="B231" s="147"/>
      <c r="C231" s="189" t="s">
        <v>708</v>
      </c>
      <c r="D231" s="189" t="s">
        <v>228</v>
      </c>
      <c r="E231" s="190" t="s">
        <v>709</v>
      </c>
      <c r="F231" s="191" t="s">
        <v>710</v>
      </c>
      <c r="G231" s="192" t="s">
        <v>355</v>
      </c>
      <c r="H231" s="193">
        <v>4</v>
      </c>
      <c r="I231" s="194"/>
      <c r="J231" s="194">
        <f t="shared" si="0"/>
        <v>0</v>
      </c>
      <c r="K231" s="195"/>
      <c r="L231" s="196"/>
      <c r="M231" s="197" t="s">
        <v>1</v>
      </c>
      <c r="N231" s="198" t="s">
        <v>37</v>
      </c>
      <c r="O231" s="157">
        <v>0</v>
      </c>
      <c r="P231" s="157">
        <f t="shared" si="1"/>
        <v>0</v>
      </c>
      <c r="Q231" s="157">
        <v>1.2099999999999999E-3</v>
      </c>
      <c r="R231" s="157">
        <f t="shared" si="2"/>
        <v>4.8399999999999997E-3</v>
      </c>
      <c r="S231" s="157">
        <v>0</v>
      </c>
      <c r="T231" s="158">
        <f t="shared" si="3"/>
        <v>0</v>
      </c>
      <c r="U231" s="30"/>
      <c r="V231" s="30"/>
      <c r="W231" s="30"/>
      <c r="X231" s="30"/>
      <c r="Y231" s="30"/>
      <c r="Z231" s="30"/>
      <c r="AA231" s="30"/>
      <c r="AB231" s="30"/>
      <c r="AC231" s="30"/>
      <c r="AD231" s="30"/>
      <c r="AE231" s="30"/>
      <c r="AR231" s="159" t="s">
        <v>224</v>
      </c>
      <c r="AT231" s="159" t="s">
        <v>228</v>
      </c>
      <c r="AU231" s="159" t="s">
        <v>82</v>
      </c>
      <c r="AY231" s="18" t="s">
        <v>135</v>
      </c>
      <c r="BE231" s="160">
        <f t="shared" si="4"/>
        <v>0</v>
      </c>
      <c r="BF231" s="160">
        <f t="shared" si="5"/>
        <v>0</v>
      </c>
      <c r="BG231" s="160">
        <f t="shared" si="6"/>
        <v>0</v>
      </c>
      <c r="BH231" s="160">
        <f t="shared" si="7"/>
        <v>0</v>
      </c>
      <c r="BI231" s="160">
        <f t="shared" si="8"/>
        <v>0</v>
      </c>
      <c r="BJ231" s="18" t="s">
        <v>80</v>
      </c>
      <c r="BK231" s="160">
        <f t="shared" si="9"/>
        <v>0</v>
      </c>
      <c r="BL231" s="18" t="s">
        <v>141</v>
      </c>
      <c r="BM231" s="159" t="s">
        <v>711</v>
      </c>
    </row>
    <row r="232" spans="1:65" s="2" customFormat="1" ht="16.5" customHeight="1">
      <c r="A232" s="30"/>
      <c r="B232" s="147"/>
      <c r="C232" s="148" t="s">
        <v>712</v>
      </c>
      <c r="D232" s="148" t="s">
        <v>137</v>
      </c>
      <c r="E232" s="149" t="s">
        <v>713</v>
      </c>
      <c r="F232" s="150" t="s">
        <v>714</v>
      </c>
      <c r="G232" s="151" t="s">
        <v>140</v>
      </c>
      <c r="H232" s="152">
        <v>0.8</v>
      </c>
      <c r="I232" s="153"/>
      <c r="J232" s="153">
        <f t="shared" si="0"/>
        <v>0</v>
      </c>
      <c r="K232" s="154"/>
      <c r="L232" s="31"/>
      <c r="M232" s="155" t="s">
        <v>1</v>
      </c>
      <c r="N232" s="156" t="s">
        <v>37</v>
      </c>
      <c r="O232" s="157">
        <v>3.81</v>
      </c>
      <c r="P232" s="157">
        <f t="shared" si="1"/>
        <v>3.048</v>
      </c>
      <c r="Q232" s="157">
        <v>0</v>
      </c>
      <c r="R232" s="157">
        <f t="shared" si="2"/>
        <v>0</v>
      </c>
      <c r="S232" s="157">
        <v>1.92</v>
      </c>
      <c r="T232" s="158">
        <f t="shared" si="3"/>
        <v>1.536</v>
      </c>
      <c r="U232" s="30"/>
      <c r="V232" s="30"/>
      <c r="W232" s="30"/>
      <c r="X232" s="30"/>
      <c r="Y232" s="30"/>
      <c r="Z232" s="30"/>
      <c r="AA232" s="30"/>
      <c r="AB232" s="30"/>
      <c r="AC232" s="30"/>
      <c r="AD232" s="30"/>
      <c r="AE232" s="30"/>
      <c r="AR232" s="159" t="s">
        <v>141</v>
      </c>
      <c r="AT232" s="159" t="s">
        <v>137</v>
      </c>
      <c r="AU232" s="159" t="s">
        <v>82</v>
      </c>
      <c r="AY232" s="18" t="s">
        <v>135</v>
      </c>
      <c r="BE232" s="160">
        <f t="shared" si="4"/>
        <v>0</v>
      </c>
      <c r="BF232" s="160">
        <f t="shared" si="5"/>
        <v>0</v>
      </c>
      <c r="BG232" s="160">
        <f t="shared" si="6"/>
        <v>0</v>
      </c>
      <c r="BH232" s="160">
        <f t="shared" si="7"/>
        <v>0</v>
      </c>
      <c r="BI232" s="160">
        <f t="shared" si="8"/>
        <v>0</v>
      </c>
      <c r="BJ232" s="18" t="s">
        <v>80</v>
      </c>
      <c r="BK232" s="160">
        <f t="shared" si="9"/>
        <v>0</v>
      </c>
      <c r="BL232" s="18" t="s">
        <v>141</v>
      </c>
      <c r="BM232" s="159" t="s">
        <v>715</v>
      </c>
    </row>
    <row r="233" spans="1:65" s="2" customFormat="1" ht="16.5" customHeight="1">
      <c r="A233" s="30"/>
      <c r="B233" s="147"/>
      <c r="C233" s="148" t="s">
        <v>716</v>
      </c>
      <c r="D233" s="148" t="s">
        <v>137</v>
      </c>
      <c r="E233" s="149" t="s">
        <v>717</v>
      </c>
      <c r="F233" s="150" t="s">
        <v>718</v>
      </c>
      <c r="G233" s="151" t="s">
        <v>355</v>
      </c>
      <c r="H233" s="152">
        <v>1</v>
      </c>
      <c r="I233" s="153"/>
      <c r="J233" s="153">
        <f t="shared" si="0"/>
        <v>0</v>
      </c>
      <c r="K233" s="154"/>
      <c r="L233" s="31"/>
      <c r="M233" s="155" t="s">
        <v>1</v>
      </c>
      <c r="N233" s="156" t="s">
        <v>37</v>
      </c>
      <c r="O233" s="157">
        <v>1.554</v>
      </c>
      <c r="P233" s="157">
        <f t="shared" si="1"/>
        <v>1.554</v>
      </c>
      <c r="Q233" s="157">
        <v>1.6199999999999999E-3</v>
      </c>
      <c r="R233" s="157">
        <f t="shared" si="2"/>
        <v>1.6199999999999999E-3</v>
      </c>
      <c r="S233" s="157">
        <v>0</v>
      </c>
      <c r="T233" s="158">
        <f t="shared" si="3"/>
        <v>0</v>
      </c>
      <c r="U233" s="30"/>
      <c r="V233" s="30"/>
      <c r="W233" s="30"/>
      <c r="X233" s="30"/>
      <c r="Y233" s="30"/>
      <c r="Z233" s="30"/>
      <c r="AA233" s="30"/>
      <c r="AB233" s="30"/>
      <c r="AC233" s="30"/>
      <c r="AD233" s="30"/>
      <c r="AE233" s="30"/>
      <c r="AR233" s="159" t="s">
        <v>141</v>
      </c>
      <c r="AT233" s="159" t="s">
        <v>137</v>
      </c>
      <c r="AU233" s="159" t="s">
        <v>82</v>
      </c>
      <c r="AY233" s="18" t="s">
        <v>135</v>
      </c>
      <c r="BE233" s="160">
        <f t="shared" si="4"/>
        <v>0</v>
      </c>
      <c r="BF233" s="160">
        <f t="shared" si="5"/>
        <v>0</v>
      </c>
      <c r="BG233" s="160">
        <f t="shared" si="6"/>
        <v>0</v>
      </c>
      <c r="BH233" s="160">
        <f t="shared" si="7"/>
        <v>0</v>
      </c>
      <c r="BI233" s="160">
        <f t="shared" si="8"/>
        <v>0</v>
      </c>
      <c r="BJ233" s="18" t="s">
        <v>80</v>
      </c>
      <c r="BK233" s="160">
        <f t="shared" si="9"/>
        <v>0</v>
      </c>
      <c r="BL233" s="18" t="s">
        <v>141</v>
      </c>
      <c r="BM233" s="159" t="s">
        <v>719</v>
      </c>
    </row>
    <row r="234" spans="1:65" s="2" customFormat="1" ht="16.5" customHeight="1">
      <c r="A234" s="30"/>
      <c r="B234" s="147"/>
      <c r="C234" s="189" t="s">
        <v>720</v>
      </c>
      <c r="D234" s="189" t="s">
        <v>228</v>
      </c>
      <c r="E234" s="190" t="s">
        <v>721</v>
      </c>
      <c r="F234" s="191" t="s">
        <v>722</v>
      </c>
      <c r="G234" s="192" t="s">
        <v>355</v>
      </c>
      <c r="H234" s="193">
        <v>1</v>
      </c>
      <c r="I234" s="194"/>
      <c r="J234" s="194">
        <f t="shared" si="0"/>
        <v>0</v>
      </c>
      <c r="K234" s="195"/>
      <c r="L234" s="196"/>
      <c r="M234" s="197" t="s">
        <v>1</v>
      </c>
      <c r="N234" s="198" t="s">
        <v>37</v>
      </c>
      <c r="O234" s="157">
        <v>0</v>
      </c>
      <c r="P234" s="157">
        <f t="shared" si="1"/>
        <v>0</v>
      </c>
      <c r="Q234" s="157">
        <v>1.555E-2</v>
      </c>
      <c r="R234" s="157">
        <f t="shared" si="2"/>
        <v>1.555E-2</v>
      </c>
      <c r="S234" s="157">
        <v>0</v>
      </c>
      <c r="T234" s="158">
        <f t="shared" si="3"/>
        <v>0</v>
      </c>
      <c r="U234" s="30"/>
      <c r="V234" s="30"/>
      <c r="W234" s="30"/>
      <c r="X234" s="30"/>
      <c r="Y234" s="30"/>
      <c r="Z234" s="30"/>
      <c r="AA234" s="30"/>
      <c r="AB234" s="30"/>
      <c r="AC234" s="30"/>
      <c r="AD234" s="30"/>
      <c r="AE234" s="30"/>
      <c r="AR234" s="159" t="s">
        <v>224</v>
      </c>
      <c r="AT234" s="159" t="s">
        <v>228</v>
      </c>
      <c r="AU234" s="159" t="s">
        <v>82</v>
      </c>
      <c r="AY234" s="18" t="s">
        <v>135</v>
      </c>
      <c r="BE234" s="160">
        <f t="shared" si="4"/>
        <v>0</v>
      </c>
      <c r="BF234" s="160">
        <f t="shared" si="5"/>
        <v>0</v>
      </c>
      <c r="BG234" s="160">
        <f t="shared" si="6"/>
        <v>0</v>
      </c>
      <c r="BH234" s="160">
        <f t="shared" si="7"/>
        <v>0</v>
      </c>
      <c r="BI234" s="160">
        <f t="shared" si="8"/>
        <v>0</v>
      </c>
      <c r="BJ234" s="18" t="s">
        <v>80</v>
      </c>
      <c r="BK234" s="160">
        <f t="shared" si="9"/>
        <v>0</v>
      </c>
      <c r="BL234" s="18" t="s">
        <v>141</v>
      </c>
      <c r="BM234" s="159" t="s">
        <v>723</v>
      </c>
    </row>
    <row r="235" spans="1:65" s="2" customFormat="1" ht="16.5" customHeight="1">
      <c r="A235" s="30"/>
      <c r="B235" s="147"/>
      <c r="C235" s="189" t="s">
        <v>724</v>
      </c>
      <c r="D235" s="189" t="s">
        <v>228</v>
      </c>
      <c r="E235" s="190" t="s">
        <v>725</v>
      </c>
      <c r="F235" s="191" t="s">
        <v>726</v>
      </c>
      <c r="G235" s="192" t="s">
        <v>355</v>
      </c>
      <c r="H235" s="193">
        <v>1</v>
      </c>
      <c r="I235" s="194"/>
      <c r="J235" s="194">
        <f t="shared" si="0"/>
        <v>0</v>
      </c>
      <c r="K235" s="195"/>
      <c r="L235" s="196"/>
      <c r="M235" s="197" t="s">
        <v>1</v>
      </c>
      <c r="N235" s="198" t="s">
        <v>37</v>
      </c>
      <c r="O235" s="157">
        <v>0</v>
      </c>
      <c r="P235" s="157">
        <f t="shared" si="1"/>
        <v>0</v>
      </c>
      <c r="Q235" s="157">
        <v>3.5000000000000001E-3</v>
      </c>
      <c r="R235" s="157">
        <f t="shared" si="2"/>
        <v>3.5000000000000001E-3</v>
      </c>
      <c r="S235" s="157">
        <v>0</v>
      </c>
      <c r="T235" s="158">
        <f t="shared" si="3"/>
        <v>0</v>
      </c>
      <c r="U235" s="30"/>
      <c r="V235" s="30"/>
      <c r="W235" s="30"/>
      <c r="X235" s="30"/>
      <c r="Y235" s="30"/>
      <c r="Z235" s="30"/>
      <c r="AA235" s="30"/>
      <c r="AB235" s="30"/>
      <c r="AC235" s="30"/>
      <c r="AD235" s="30"/>
      <c r="AE235" s="30"/>
      <c r="AR235" s="159" t="s">
        <v>224</v>
      </c>
      <c r="AT235" s="159" t="s">
        <v>228</v>
      </c>
      <c r="AU235" s="159" t="s">
        <v>82</v>
      </c>
      <c r="AY235" s="18" t="s">
        <v>135</v>
      </c>
      <c r="BE235" s="160">
        <f t="shared" si="4"/>
        <v>0</v>
      </c>
      <c r="BF235" s="160">
        <f t="shared" si="5"/>
        <v>0</v>
      </c>
      <c r="BG235" s="160">
        <f t="shared" si="6"/>
        <v>0</v>
      </c>
      <c r="BH235" s="160">
        <f t="shared" si="7"/>
        <v>0</v>
      </c>
      <c r="BI235" s="160">
        <f t="shared" si="8"/>
        <v>0</v>
      </c>
      <c r="BJ235" s="18" t="s">
        <v>80</v>
      </c>
      <c r="BK235" s="160">
        <f t="shared" si="9"/>
        <v>0</v>
      </c>
      <c r="BL235" s="18" t="s">
        <v>141</v>
      </c>
      <c r="BM235" s="159" t="s">
        <v>727</v>
      </c>
    </row>
    <row r="236" spans="1:65" s="2" customFormat="1" ht="16.5" customHeight="1">
      <c r="A236" s="30"/>
      <c r="B236" s="147"/>
      <c r="C236" s="148" t="s">
        <v>728</v>
      </c>
      <c r="D236" s="148" t="s">
        <v>137</v>
      </c>
      <c r="E236" s="149" t="s">
        <v>729</v>
      </c>
      <c r="F236" s="150" t="s">
        <v>730</v>
      </c>
      <c r="G236" s="151" t="s">
        <v>162</v>
      </c>
      <c r="H236" s="152">
        <v>2</v>
      </c>
      <c r="I236" s="153"/>
      <c r="J236" s="153">
        <f t="shared" si="0"/>
        <v>0</v>
      </c>
      <c r="K236" s="154"/>
      <c r="L236" s="31"/>
      <c r="M236" s="155" t="s">
        <v>1</v>
      </c>
      <c r="N236" s="156" t="s">
        <v>37</v>
      </c>
      <c r="O236" s="157">
        <v>4.3999999999999997E-2</v>
      </c>
      <c r="P236" s="157">
        <f t="shared" si="1"/>
        <v>8.7999999999999995E-2</v>
      </c>
      <c r="Q236" s="157">
        <v>0</v>
      </c>
      <c r="R236" s="157">
        <f t="shared" si="2"/>
        <v>0</v>
      </c>
      <c r="S236" s="157">
        <v>0</v>
      </c>
      <c r="T236" s="158">
        <f t="shared" si="3"/>
        <v>0</v>
      </c>
      <c r="U236" s="30"/>
      <c r="V236" s="30"/>
      <c r="W236" s="30"/>
      <c r="X236" s="30"/>
      <c r="Y236" s="30"/>
      <c r="Z236" s="30"/>
      <c r="AA236" s="30"/>
      <c r="AB236" s="30"/>
      <c r="AC236" s="30"/>
      <c r="AD236" s="30"/>
      <c r="AE236" s="30"/>
      <c r="AR236" s="159" t="s">
        <v>141</v>
      </c>
      <c r="AT236" s="159" t="s">
        <v>137</v>
      </c>
      <c r="AU236" s="159" t="s">
        <v>82</v>
      </c>
      <c r="AY236" s="18" t="s">
        <v>135</v>
      </c>
      <c r="BE236" s="160">
        <f t="shared" si="4"/>
        <v>0</v>
      </c>
      <c r="BF236" s="160">
        <f t="shared" si="5"/>
        <v>0</v>
      </c>
      <c r="BG236" s="160">
        <f t="shared" si="6"/>
        <v>0</v>
      </c>
      <c r="BH236" s="160">
        <f t="shared" si="7"/>
        <v>0</v>
      </c>
      <c r="BI236" s="160">
        <f t="shared" si="8"/>
        <v>0</v>
      </c>
      <c r="BJ236" s="18" t="s">
        <v>80</v>
      </c>
      <c r="BK236" s="160">
        <f t="shared" si="9"/>
        <v>0</v>
      </c>
      <c r="BL236" s="18" t="s">
        <v>141</v>
      </c>
      <c r="BM236" s="159" t="s">
        <v>731</v>
      </c>
    </row>
    <row r="237" spans="1:65" s="2" customFormat="1" ht="16.5" customHeight="1">
      <c r="A237" s="30"/>
      <c r="B237" s="147"/>
      <c r="C237" s="148" t="s">
        <v>732</v>
      </c>
      <c r="D237" s="148" t="s">
        <v>137</v>
      </c>
      <c r="E237" s="149" t="s">
        <v>733</v>
      </c>
      <c r="F237" s="150" t="s">
        <v>734</v>
      </c>
      <c r="G237" s="151" t="s">
        <v>162</v>
      </c>
      <c r="H237" s="152">
        <v>71</v>
      </c>
      <c r="I237" s="153"/>
      <c r="J237" s="153">
        <f t="shared" si="0"/>
        <v>0</v>
      </c>
      <c r="K237" s="154"/>
      <c r="L237" s="31"/>
      <c r="M237" s="155" t="s">
        <v>1</v>
      </c>
      <c r="N237" s="156" t="s">
        <v>37</v>
      </c>
      <c r="O237" s="157">
        <v>4.3999999999999997E-2</v>
      </c>
      <c r="P237" s="157">
        <f t="shared" si="1"/>
        <v>3.1239999999999997</v>
      </c>
      <c r="Q237" s="157">
        <v>0</v>
      </c>
      <c r="R237" s="157">
        <f t="shared" si="2"/>
        <v>0</v>
      </c>
      <c r="S237" s="157">
        <v>0</v>
      </c>
      <c r="T237" s="158">
        <f t="shared" si="3"/>
        <v>0</v>
      </c>
      <c r="U237" s="30"/>
      <c r="V237" s="30"/>
      <c r="W237" s="30"/>
      <c r="X237" s="30"/>
      <c r="Y237" s="30"/>
      <c r="Z237" s="30"/>
      <c r="AA237" s="30"/>
      <c r="AB237" s="30"/>
      <c r="AC237" s="30"/>
      <c r="AD237" s="30"/>
      <c r="AE237" s="30"/>
      <c r="AR237" s="159" t="s">
        <v>141</v>
      </c>
      <c r="AT237" s="159" t="s">
        <v>137</v>
      </c>
      <c r="AU237" s="159" t="s">
        <v>82</v>
      </c>
      <c r="AY237" s="18" t="s">
        <v>135</v>
      </c>
      <c r="BE237" s="160">
        <f t="shared" si="4"/>
        <v>0</v>
      </c>
      <c r="BF237" s="160">
        <f t="shared" si="5"/>
        <v>0</v>
      </c>
      <c r="BG237" s="160">
        <f t="shared" si="6"/>
        <v>0</v>
      </c>
      <c r="BH237" s="160">
        <f t="shared" si="7"/>
        <v>0</v>
      </c>
      <c r="BI237" s="160">
        <f t="shared" si="8"/>
        <v>0</v>
      </c>
      <c r="BJ237" s="18" t="s">
        <v>80</v>
      </c>
      <c r="BK237" s="160">
        <f t="shared" si="9"/>
        <v>0</v>
      </c>
      <c r="BL237" s="18" t="s">
        <v>141</v>
      </c>
      <c r="BM237" s="159" t="s">
        <v>735</v>
      </c>
    </row>
    <row r="238" spans="1:65" s="2" customFormat="1" ht="16.5" customHeight="1">
      <c r="A238" s="30"/>
      <c r="B238" s="147"/>
      <c r="C238" s="148" t="s">
        <v>736</v>
      </c>
      <c r="D238" s="148" t="s">
        <v>137</v>
      </c>
      <c r="E238" s="149" t="s">
        <v>737</v>
      </c>
      <c r="F238" s="150" t="s">
        <v>738</v>
      </c>
      <c r="G238" s="151" t="s">
        <v>162</v>
      </c>
      <c r="H238" s="152">
        <v>73</v>
      </c>
      <c r="I238" s="153"/>
      <c r="J238" s="153">
        <f t="shared" si="0"/>
        <v>0</v>
      </c>
      <c r="K238" s="154"/>
      <c r="L238" s="31"/>
      <c r="M238" s="155" t="s">
        <v>1</v>
      </c>
      <c r="N238" s="156" t="s">
        <v>37</v>
      </c>
      <c r="O238" s="157">
        <v>7.9000000000000001E-2</v>
      </c>
      <c r="P238" s="157">
        <f t="shared" si="1"/>
        <v>5.7670000000000003</v>
      </c>
      <c r="Q238" s="157">
        <v>0</v>
      </c>
      <c r="R238" s="157">
        <f t="shared" si="2"/>
        <v>0</v>
      </c>
      <c r="S238" s="157">
        <v>0</v>
      </c>
      <c r="T238" s="158">
        <f t="shared" si="3"/>
        <v>0</v>
      </c>
      <c r="U238" s="30"/>
      <c r="V238" s="30"/>
      <c r="W238" s="30"/>
      <c r="X238" s="30"/>
      <c r="Y238" s="30"/>
      <c r="Z238" s="30"/>
      <c r="AA238" s="30"/>
      <c r="AB238" s="30"/>
      <c r="AC238" s="30"/>
      <c r="AD238" s="30"/>
      <c r="AE238" s="30"/>
      <c r="AR238" s="159" t="s">
        <v>141</v>
      </c>
      <c r="AT238" s="159" t="s">
        <v>137</v>
      </c>
      <c r="AU238" s="159" t="s">
        <v>82</v>
      </c>
      <c r="AY238" s="18" t="s">
        <v>135</v>
      </c>
      <c r="BE238" s="160">
        <f t="shared" si="4"/>
        <v>0</v>
      </c>
      <c r="BF238" s="160">
        <f t="shared" si="5"/>
        <v>0</v>
      </c>
      <c r="BG238" s="160">
        <f t="shared" si="6"/>
        <v>0</v>
      </c>
      <c r="BH238" s="160">
        <f t="shared" si="7"/>
        <v>0</v>
      </c>
      <c r="BI238" s="160">
        <f t="shared" si="8"/>
        <v>0</v>
      </c>
      <c r="BJ238" s="18" t="s">
        <v>80</v>
      </c>
      <c r="BK238" s="160">
        <f t="shared" si="9"/>
        <v>0</v>
      </c>
      <c r="BL238" s="18" t="s">
        <v>141</v>
      </c>
      <c r="BM238" s="159" t="s">
        <v>739</v>
      </c>
    </row>
    <row r="239" spans="1:65" s="14" customFormat="1">
      <c r="B239" s="171"/>
      <c r="D239" s="161" t="s">
        <v>145</v>
      </c>
      <c r="E239" s="172" t="s">
        <v>1</v>
      </c>
      <c r="F239" s="173" t="s">
        <v>740</v>
      </c>
      <c r="H239" s="174">
        <v>73</v>
      </c>
      <c r="L239" s="171"/>
      <c r="M239" s="175"/>
      <c r="N239" s="176"/>
      <c r="O239" s="176"/>
      <c r="P239" s="176"/>
      <c r="Q239" s="176"/>
      <c r="R239" s="176"/>
      <c r="S239" s="176"/>
      <c r="T239" s="177"/>
      <c r="AT239" s="172" t="s">
        <v>145</v>
      </c>
      <c r="AU239" s="172" t="s">
        <v>82</v>
      </c>
      <c r="AV239" s="14" t="s">
        <v>82</v>
      </c>
      <c r="AW239" s="14" t="s">
        <v>28</v>
      </c>
      <c r="AX239" s="14" t="s">
        <v>80</v>
      </c>
      <c r="AY239" s="172" t="s">
        <v>135</v>
      </c>
    </row>
    <row r="240" spans="1:65" s="2" customFormat="1" ht="16.5" customHeight="1">
      <c r="A240" s="30"/>
      <c r="B240" s="147"/>
      <c r="C240" s="148" t="s">
        <v>741</v>
      </c>
      <c r="D240" s="148" t="s">
        <v>137</v>
      </c>
      <c r="E240" s="149" t="s">
        <v>742</v>
      </c>
      <c r="F240" s="150" t="s">
        <v>743</v>
      </c>
      <c r="G240" s="151" t="s">
        <v>355</v>
      </c>
      <c r="H240" s="152">
        <v>1</v>
      </c>
      <c r="I240" s="153"/>
      <c r="J240" s="153">
        <f>ROUND(I240*H240,2)</f>
        <v>0</v>
      </c>
      <c r="K240" s="154"/>
      <c r="L240" s="31"/>
      <c r="M240" s="155" t="s">
        <v>1</v>
      </c>
      <c r="N240" s="156" t="s">
        <v>37</v>
      </c>
      <c r="O240" s="157">
        <v>0.25</v>
      </c>
      <c r="P240" s="157">
        <f>O240*H240</f>
        <v>0.25</v>
      </c>
      <c r="Q240" s="157">
        <v>6.2E-4</v>
      </c>
      <c r="R240" s="157">
        <f>Q240*H240</f>
        <v>6.2E-4</v>
      </c>
      <c r="S240" s="157">
        <v>0</v>
      </c>
      <c r="T240" s="158">
        <f>S240*H240</f>
        <v>0</v>
      </c>
      <c r="U240" s="30"/>
      <c r="V240" s="30"/>
      <c r="W240" s="30"/>
      <c r="X240" s="30"/>
      <c r="Y240" s="30"/>
      <c r="Z240" s="30"/>
      <c r="AA240" s="30"/>
      <c r="AB240" s="30"/>
      <c r="AC240" s="30"/>
      <c r="AD240" s="30"/>
      <c r="AE240" s="30"/>
      <c r="AR240" s="159" t="s">
        <v>141</v>
      </c>
      <c r="AT240" s="159" t="s">
        <v>137</v>
      </c>
      <c r="AU240" s="159" t="s">
        <v>82</v>
      </c>
      <c r="AY240" s="18" t="s">
        <v>135</v>
      </c>
      <c r="BE240" s="160">
        <f>IF(N240="základní",J240,0)</f>
        <v>0</v>
      </c>
      <c r="BF240" s="160">
        <f>IF(N240="snížená",J240,0)</f>
        <v>0</v>
      </c>
      <c r="BG240" s="160">
        <f>IF(N240="zákl. přenesená",J240,0)</f>
        <v>0</v>
      </c>
      <c r="BH240" s="160">
        <f>IF(N240="sníž. přenesená",J240,0)</f>
        <v>0</v>
      </c>
      <c r="BI240" s="160">
        <f>IF(N240="nulová",J240,0)</f>
        <v>0</v>
      </c>
      <c r="BJ240" s="18" t="s">
        <v>80</v>
      </c>
      <c r="BK240" s="160">
        <f>ROUND(I240*H240,2)</f>
        <v>0</v>
      </c>
      <c r="BL240" s="18" t="s">
        <v>141</v>
      </c>
      <c r="BM240" s="159" t="s">
        <v>744</v>
      </c>
    </row>
    <row r="241" spans="1:65" s="2" customFormat="1" ht="19.5">
      <c r="A241" s="30"/>
      <c r="B241" s="31"/>
      <c r="C241" s="30"/>
      <c r="D241" s="161" t="s">
        <v>143</v>
      </c>
      <c r="E241" s="30"/>
      <c r="F241" s="162" t="s">
        <v>745</v>
      </c>
      <c r="G241" s="30"/>
      <c r="H241" s="30"/>
      <c r="I241" s="30"/>
      <c r="J241" s="30"/>
      <c r="K241" s="30"/>
      <c r="L241" s="31"/>
      <c r="M241" s="163"/>
      <c r="N241" s="164"/>
      <c r="O241" s="56"/>
      <c r="P241" s="56"/>
      <c r="Q241" s="56"/>
      <c r="R241" s="56"/>
      <c r="S241" s="56"/>
      <c r="T241" s="57"/>
      <c r="U241" s="30"/>
      <c r="V241" s="30"/>
      <c r="W241" s="30"/>
      <c r="X241" s="30"/>
      <c r="Y241" s="30"/>
      <c r="Z241" s="30"/>
      <c r="AA241" s="30"/>
      <c r="AB241" s="30"/>
      <c r="AC241" s="30"/>
      <c r="AD241" s="30"/>
      <c r="AE241" s="30"/>
      <c r="AT241" s="18" t="s">
        <v>143</v>
      </c>
      <c r="AU241" s="18" t="s">
        <v>82</v>
      </c>
    </row>
    <row r="242" spans="1:65" s="2" customFormat="1" ht="16.5" customHeight="1">
      <c r="A242" s="30"/>
      <c r="B242" s="147"/>
      <c r="C242" s="148" t="s">
        <v>746</v>
      </c>
      <c r="D242" s="148" t="s">
        <v>137</v>
      </c>
      <c r="E242" s="149" t="s">
        <v>747</v>
      </c>
      <c r="F242" s="150" t="s">
        <v>748</v>
      </c>
      <c r="G242" s="151" t="s">
        <v>355</v>
      </c>
      <c r="H242" s="152">
        <v>1</v>
      </c>
      <c r="I242" s="153"/>
      <c r="J242" s="153">
        <f>ROUND(I242*H242,2)</f>
        <v>0</v>
      </c>
      <c r="K242" s="154"/>
      <c r="L242" s="31"/>
      <c r="M242" s="155" t="s">
        <v>1</v>
      </c>
      <c r="N242" s="156" t="s">
        <v>37</v>
      </c>
      <c r="O242" s="157">
        <v>0.86299999999999999</v>
      </c>
      <c r="P242" s="157">
        <f>O242*H242</f>
        <v>0.86299999999999999</v>
      </c>
      <c r="Q242" s="157">
        <v>0.12303</v>
      </c>
      <c r="R242" s="157">
        <f>Q242*H242</f>
        <v>0.12303</v>
      </c>
      <c r="S242" s="157">
        <v>0</v>
      </c>
      <c r="T242" s="158">
        <f>S242*H242</f>
        <v>0</v>
      </c>
      <c r="U242" s="30"/>
      <c r="V242" s="30"/>
      <c r="W242" s="30"/>
      <c r="X242" s="30"/>
      <c r="Y242" s="30"/>
      <c r="Z242" s="30"/>
      <c r="AA242" s="30"/>
      <c r="AB242" s="30"/>
      <c r="AC242" s="30"/>
      <c r="AD242" s="30"/>
      <c r="AE242" s="30"/>
      <c r="AR242" s="159" t="s">
        <v>141</v>
      </c>
      <c r="AT242" s="159" t="s">
        <v>137</v>
      </c>
      <c r="AU242" s="159" t="s">
        <v>82</v>
      </c>
      <c r="AY242" s="18" t="s">
        <v>135</v>
      </c>
      <c r="BE242" s="160">
        <f>IF(N242="základní",J242,0)</f>
        <v>0</v>
      </c>
      <c r="BF242" s="160">
        <f>IF(N242="snížená",J242,0)</f>
        <v>0</v>
      </c>
      <c r="BG242" s="160">
        <f>IF(N242="zákl. přenesená",J242,0)</f>
        <v>0</v>
      </c>
      <c r="BH242" s="160">
        <f>IF(N242="sníž. přenesená",J242,0)</f>
        <v>0</v>
      </c>
      <c r="BI242" s="160">
        <f>IF(N242="nulová",J242,0)</f>
        <v>0</v>
      </c>
      <c r="BJ242" s="18" t="s">
        <v>80</v>
      </c>
      <c r="BK242" s="160">
        <f>ROUND(I242*H242,2)</f>
        <v>0</v>
      </c>
      <c r="BL242" s="18" t="s">
        <v>141</v>
      </c>
      <c r="BM242" s="159" t="s">
        <v>749</v>
      </c>
    </row>
    <row r="243" spans="1:65" s="2" customFormat="1" ht="16.5" customHeight="1">
      <c r="A243" s="30"/>
      <c r="B243" s="147"/>
      <c r="C243" s="189" t="s">
        <v>750</v>
      </c>
      <c r="D243" s="189" t="s">
        <v>228</v>
      </c>
      <c r="E243" s="190" t="s">
        <v>751</v>
      </c>
      <c r="F243" s="191" t="s">
        <v>752</v>
      </c>
      <c r="G243" s="192" t="s">
        <v>355</v>
      </c>
      <c r="H243" s="193">
        <v>1</v>
      </c>
      <c r="I243" s="194"/>
      <c r="J243" s="194">
        <f>ROUND(I243*H243,2)</f>
        <v>0</v>
      </c>
      <c r="K243" s="195"/>
      <c r="L243" s="196"/>
      <c r="M243" s="197" t="s">
        <v>1</v>
      </c>
      <c r="N243" s="198" t="s">
        <v>37</v>
      </c>
      <c r="O243" s="157">
        <v>0</v>
      </c>
      <c r="P243" s="157">
        <f>O243*H243</f>
        <v>0</v>
      </c>
      <c r="Q243" s="157">
        <v>6.8999999999999999E-3</v>
      </c>
      <c r="R243" s="157">
        <f>Q243*H243</f>
        <v>6.8999999999999999E-3</v>
      </c>
      <c r="S243" s="157">
        <v>0</v>
      </c>
      <c r="T243" s="158">
        <f>S243*H243</f>
        <v>0</v>
      </c>
      <c r="U243" s="30"/>
      <c r="V243" s="30"/>
      <c r="W243" s="30"/>
      <c r="X243" s="30"/>
      <c r="Y243" s="30"/>
      <c r="Z243" s="30"/>
      <c r="AA243" s="30"/>
      <c r="AB243" s="30"/>
      <c r="AC243" s="30"/>
      <c r="AD243" s="30"/>
      <c r="AE243" s="30"/>
      <c r="AR243" s="159" t="s">
        <v>224</v>
      </c>
      <c r="AT243" s="159" t="s">
        <v>228</v>
      </c>
      <c r="AU243" s="159" t="s">
        <v>82</v>
      </c>
      <c r="AY243" s="18" t="s">
        <v>135</v>
      </c>
      <c r="BE243" s="160">
        <f>IF(N243="základní",J243,0)</f>
        <v>0</v>
      </c>
      <c r="BF243" s="160">
        <f>IF(N243="snížená",J243,0)</f>
        <v>0</v>
      </c>
      <c r="BG243" s="160">
        <f>IF(N243="zákl. přenesená",J243,0)</f>
        <v>0</v>
      </c>
      <c r="BH243" s="160">
        <f>IF(N243="sníž. přenesená",J243,0)</f>
        <v>0</v>
      </c>
      <c r="BI243" s="160">
        <f>IF(N243="nulová",J243,0)</f>
        <v>0</v>
      </c>
      <c r="BJ243" s="18" t="s">
        <v>80</v>
      </c>
      <c r="BK243" s="160">
        <f>ROUND(I243*H243,2)</f>
        <v>0</v>
      </c>
      <c r="BL243" s="18" t="s">
        <v>141</v>
      </c>
      <c r="BM243" s="159" t="s">
        <v>753</v>
      </c>
    </row>
    <row r="244" spans="1:65" s="2" customFormat="1" ht="16.5" customHeight="1">
      <c r="A244" s="30"/>
      <c r="B244" s="147"/>
      <c r="C244" s="189" t="s">
        <v>754</v>
      </c>
      <c r="D244" s="189" t="s">
        <v>228</v>
      </c>
      <c r="E244" s="190" t="s">
        <v>755</v>
      </c>
      <c r="F244" s="191" t="s">
        <v>756</v>
      </c>
      <c r="G244" s="192" t="s">
        <v>355</v>
      </c>
      <c r="H244" s="193">
        <v>1</v>
      </c>
      <c r="I244" s="194"/>
      <c r="J244" s="194">
        <f>ROUND(I244*H244,2)</f>
        <v>0</v>
      </c>
      <c r="K244" s="195"/>
      <c r="L244" s="196"/>
      <c r="M244" s="197" t="s">
        <v>1</v>
      </c>
      <c r="N244" s="198" t="s">
        <v>37</v>
      </c>
      <c r="O244" s="157">
        <v>0</v>
      </c>
      <c r="P244" s="157">
        <f>O244*H244</f>
        <v>0</v>
      </c>
      <c r="Q244" s="157">
        <v>8.9999999999999998E-4</v>
      </c>
      <c r="R244" s="157">
        <f>Q244*H244</f>
        <v>8.9999999999999998E-4</v>
      </c>
      <c r="S244" s="157">
        <v>0</v>
      </c>
      <c r="T244" s="158">
        <f>S244*H244</f>
        <v>0</v>
      </c>
      <c r="U244" s="30"/>
      <c r="V244" s="30"/>
      <c r="W244" s="30"/>
      <c r="X244" s="30"/>
      <c r="Y244" s="30"/>
      <c r="Z244" s="30"/>
      <c r="AA244" s="30"/>
      <c r="AB244" s="30"/>
      <c r="AC244" s="30"/>
      <c r="AD244" s="30"/>
      <c r="AE244" s="30"/>
      <c r="AR244" s="159" t="s">
        <v>224</v>
      </c>
      <c r="AT244" s="159" t="s">
        <v>228</v>
      </c>
      <c r="AU244" s="159" t="s">
        <v>82</v>
      </c>
      <c r="AY244" s="18" t="s">
        <v>135</v>
      </c>
      <c r="BE244" s="160">
        <f>IF(N244="základní",J244,0)</f>
        <v>0</v>
      </c>
      <c r="BF244" s="160">
        <f>IF(N244="snížená",J244,0)</f>
        <v>0</v>
      </c>
      <c r="BG244" s="160">
        <f>IF(N244="zákl. přenesená",J244,0)</f>
        <v>0</v>
      </c>
      <c r="BH244" s="160">
        <f>IF(N244="sníž. přenesená",J244,0)</f>
        <v>0</v>
      </c>
      <c r="BI244" s="160">
        <f>IF(N244="nulová",J244,0)</f>
        <v>0</v>
      </c>
      <c r="BJ244" s="18" t="s">
        <v>80</v>
      </c>
      <c r="BK244" s="160">
        <f>ROUND(I244*H244,2)</f>
        <v>0</v>
      </c>
      <c r="BL244" s="18" t="s">
        <v>141</v>
      </c>
      <c r="BM244" s="159" t="s">
        <v>757</v>
      </c>
    </row>
    <row r="245" spans="1:65" s="2" customFormat="1" ht="19.5">
      <c r="A245" s="30"/>
      <c r="B245" s="31"/>
      <c r="C245" s="30"/>
      <c r="D245" s="161" t="s">
        <v>143</v>
      </c>
      <c r="E245" s="30"/>
      <c r="F245" s="162" t="s">
        <v>758</v>
      </c>
      <c r="G245" s="30"/>
      <c r="H245" s="30"/>
      <c r="I245" s="30"/>
      <c r="J245" s="30"/>
      <c r="K245" s="30"/>
      <c r="L245" s="31"/>
      <c r="M245" s="163"/>
      <c r="N245" s="164"/>
      <c r="O245" s="56"/>
      <c r="P245" s="56"/>
      <c r="Q245" s="56"/>
      <c r="R245" s="56"/>
      <c r="S245" s="56"/>
      <c r="T245" s="57"/>
      <c r="U245" s="30"/>
      <c r="V245" s="30"/>
      <c r="W245" s="30"/>
      <c r="X245" s="30"/>
      <c r="Y245" s="30"/>
      <c r="Z245" s="30"/>
      <c r="AA245" s="30"/>
      <c r="AB245" s="30"/>
      <c r="AC245" s="30"/>
      <c r="AD245" s="30"/>
      <c r="AE245" s="30"/>
      <c r="AT245" s="18" t="s">
        <v>143</v>
      </c>
      <c r="AU245" s="18" t="s">
        <v>82</v>
      </c>
    </row>
    <row r="246" spans="1:65" s="2" customFormat="1" ht="16.5" customHeight="1">
      <c r="A246" s="30"/>
      <c r="B246" s="147"/>
      <c r="C246" s="148" t="s">
        <v>759</v>
      </c>
      <c r="D246" s="148" t="s">
        <v>137</v>
      </c>
      <c r="E246" s="149" t="s">
        <v>760</v>
      </c>
      <c r="F246" s="150" t="s">
        <v>761</v>
      </c>
      <c r="G246" s="151" t="s">
        <v>355</v>
      </c>
      <c r="H246" s="152">
        <v>1</v>
      </c>
      <c r="I246" s="153"/>
      <c r="J246" s="153">
        <f>ROUND(I246*H246,2)</f>
        <v>0</v>
      </c>
      <c r="K246" s="154"/>
      <c r="L246" s="31"/>
      <c r="M246" s="155" t="s">
        <v>1</v>
      </c>
      <c r="N246" s="156" t="s">
        <v>37</v>
      </c>
      <c r="O246" s="157">
        <v>0.16700000000000001</v>
      </c>
      <c r="P246" s="157">
        <f>O246*H246</f>
        <v>0.16700000000000001</v>
      </c>
      <c r="Q246" s="157">
        <v>2.4240000000000001E-2</v>
      </c>
      <c r="R246" s="157">
        <f>Q246*H246</f>
        <v>2.4240000000000001E-2</v>
      </c>
      <c r="S246" s="157">
        <v>0</v>
      </c>
      <c r="T246" s="158">
        <f>S246*H246</f>
        <v>0</v>
      </c>
      <c r="U246" s="30"/>
      <c r="V246" s="30"/>
      <c r="W246" s="30"/>
      <c r="X246" s="30"/>
      <c r="Y246" s="30"/>
      <c r="Z246" s="30"/>
      <c r="AA246" s="30"/>
      <c r="AB246" s="30"/>
      <c r="AC246" s="30"/>
      <c r="AD246" s="30"/>
      <c r="AE246" s="30"/>
      <c r="AR246" s="159" t="s">
        <v>141</v>
      </c>
      <c r="AT246" s="159" t="s">
        <v>137</v>
      </c>
      <c r="AU246" s="159" t="s">
        <v>82</v>
      </c>
      <c r="AY246" s="18" t="s">
        <v>135</v>
      </c>
      <c r="BE246" s="160">
        <f>IF(N246="základní",J246,0)</f>
        <v>0</v>
      </c>
      <c r="BF246" s="160">
        <f>IF(N246="snížená",J246,0)</f>
        <v>0</v>
      </c>
      <c r="BG246" s="160">
        <f>IF(N246="zákl. přenesená",J246,0)</f>
        <v>0</v>
      </c>
      <c r="BH246" s="160">
        <f>IF(N246="sníž. přenesená",J246,0)</f>
        <v>0</v>
      </c>
      <c r="BI246" s="160">
        <f>IF(N246="nulová",J246,0)</f>
        <v>0</v>
      </c>
      <c r="BJ246" s="18" t="s">
        <v>80</v>
      </c>
      <c r="BK246" s="160">
        <f>ROUND(I246*H246,2)</f>
        <v>0</v>
      </c>
      <c r="BL246" s="18" t="s">
        <v>141</v>
      </c>
      <c r="BM246" s="159" t="s">
        <v>762</v>
      </c>
    </row>
    <row r="247" spans="1:65" s="2" customFormat="1" ht="19.5">
      <c r="A247" s="30"/>
      <c r="B247" s="31"/>
      <c r="C247" s="30"/>
      <c r="D247" s="161" t="s">
        <v>143</v>
      </c>
      <c r="E247" s="30"/>
      <c r="F247" s="162" t="s">
        <v>763</v>
      </c>
      <c r="G247" s="30"/>
      <c r="H247" s="30"/>
      <c r="I247" s="30"/>
      <c r="J247" s="30"/>
      <c r="K247" s="30"/>
      <c r="L247" s="31"/>
      <c r="M247" s="163"/>
      <c r="N247" s="164"/>
      <c r="O247" s="56"/>
      <c r="P247" s="56"/>
      <c r="Q247" s="56"/>
      <c r="R247" s="56"/>
      <c r="S247" s="56"/>
      <c r="T247" s="57"/>
      <c r="U247" s="30"/>
      <c r="V247" s="30"/>
      <c r="W247" s="30"/>
      <c r="X247" s="30"/>
      <c r="Y247" s="30"/>
      <c r="Z247" s="30"/>
      <c r="AA247" s="30"/>
      <c r="AB247" s="30"/>
      <c r="AC247" s="30"/>
      <c r="AD247" s="30"/>
      <c r="AE247" s="30"/>
      <c r="AT247" s="18" t="s">
        <v>143</v>
      </c>
      <c r="AU247" s="18" t="s">
        <v>82</v>
      </c>
    </row>
    <row r="248" spans="1:65" s="2" customFormat="1" ht="16.5" customHeight="1">
      <c r="A248" s="30"/>
      <c r="B248" s="147"/>
      <c r="C248" s="148" t="s">
        <v>764</v>
      </c>
      <c r="D248" s="148" t="s">
        <v>137</v>
      </c>
      <c r="E248" s="149" t="s">
        <v>765</v>
      </c>
      <c r="F248" s="150" t="s">
        <v>766</v>
      </c>
      <c r="G248" s="151" t="s">
        <v>355</v>
      </c>
      <c r="H248" s="152">
        <v>1</v>
      </c>
      <c r="I248" s="153"/>
      <c r="J248" s="153">
        <f>ROUND(I248*H248,2)</f>
        <v>0</v>
      </c>
      <c r="K248" s="154"/>
      <c r="L248" s="31"/>
      <c r="M248" s="155" t="s">
        <v>1</v>
      </c>
      <c r="N248" s="156" t="s">
        <v>37</v>
      </c>
      <c r="O248" s="157">
        <v>0.33300000000000002</v>
      </c>
      <c r="P248" s="157">
        <f>O248*H248</f>
        <v>0.33300000000000002</v>
      </c>
      <c r="Q248" s="157">
        <v>0</v>
      </c>
      <c r="R248" s="157">
        <f>Q248*H248</f>
        <v>0</v>
      </c>
      <c r="S248" s="157">
        <v>0</v>
      </c>
      <c r="T248" s="158">
        <f>S248*H248</f>
        <v>0</v>
      </c>
      <c r="U248" s="30"/>
      <c r="V248" s="30"/>
      <c r="W248" s="30"/>
      <c r="X248" s="30"/>
      <c r="Y248" s="30"/>
      <c r="Z248" s="30"/>
      <c r="AA248" s="30"/>
      <c r="AB248" s="30"/>
      <c r="AC248" s="30"/>
      <c r="AD248" s="30"/>
      <c r="AE248" s="30"/>
      <c r="AR248" s="159" t="s">
        <v>141</v>
      </c>
      <c r="AT248" s="159" t="s">
        <v>137</v>
      </c>
      <c r="AU248" s="159" t="s">
        <v>82</v>
      </c>
      <c r="AY248" s="18" t="s">
        <v>135</v>
      </c>
      <c r="BE248" s="160">
        <f>IF(N248="základní",J248,0)</f>
        <v>0</v>
      </c>
      <c r="BF248" s="160">
        <f>IF(N248="snížená",J248,0)</f>
        <v>0</v>
      </c>
      <c r="BG248" s="160">
        <f>IF(N248="zákl. přenesená",J248,0)</f>
        <v>0</v>
      </c>
      <c r="BH248" s="160">
        <f>IF(N248="sníž. přenesená",J248,0)</f>
        <v>0</v>
      </c>
      <c r="BI248" s="160">
        <f>IF(N248="nulová",J248,0)</f>
        <v>0</v>
      </c>
      <c r="BJ248" s="18" t="s">
        <v>80</v>
      </c>
      <c r="BK248" s="160">
        <f>ROUND(I248*H248,2)</f>
        <v>0</v>
      </c>
      <c r="BL248" s="18" t="s">
        <v>141</v>
      </c>
      <c r="BM248" s="159" t="s">
        <v>767</v>
      </c>
    </row>
    <row r="249" spans="1:65" s="2" customFormat="1" ht="29.25">
      <c r="A249" s="30"/>
      <c r="B249" s="31"/>
      <c r="C249" s="30"/>
      <c r="D249" s="161" t="s">
        <v>143</v>
      </c>
      <c r="E249" s="30"/>
      <c r="F249" s="162" t="s">
        <v>768</v>
      </c>
      <c r="G249" s="30"/>
      <c r="H249" s="30"/>
      <c r="I249" s="30"/>
      <c r="J249" s="30"/>
      <c r="K249" s="30"/>
      <c r="L249" s="31"/>
      <c r="M249" s="163"/>
      <c r="N249" s="164"/>
      <c r="O249" s="56"/>
      <c r="P249" s="56"/>
      <c r="Q249" s="56"/>
      <c r="R249" s="56"/>
      <c r="S249" s="56"/>
      <c r="T249" s="57"/>
      <c r="U249" s="30"/>
      <c r="V249" s="30"/>
      <c r="W249" s="30"/>
      <c r="X249" s="30"/>
      <c r="Y249" s="30"/>
      <c r="Z249" s="30"/>
      <c r="AA249" s="30"/>
      <c r="AB249" s="30"/>
      <c r="AC249" s="30"/>
      <c r="AD249" s="30"/>
      <c r="AE249" s="30"/>
      <c r="AT249" s="18" t="s">
        <v>143</v>
      </c>
      <c r="AU249" s="18" t="s">
        <v>82</v>
      </c>
    </row>
    <row r="250" spans="1:65" s="2" customFormat="1" ht="16.5" customHeight="1">
      <c r="A250" s="30"/>
      <c r="B250" s="147"/>
      <c r="C250" s="148" t="s">
        <v>769</v>
      </c>
      <c r="D250" s="148" t="s">
        <v>137</v>
      </c>
      <c r="E250" s="149" t="s">
        <v>770</v>
      </c>
      <c r="F250" s="150" t="s">
        <v>771</v>
      </c>
      <c r="G250" s="151" t="s">
        <v>355</v>
      </c>
      <c r="H250" s="152">
        <v>1</v>
      </c>
      <c r="I250" s="153"/>
      <c r="J250" s="153">
        <f>ROUND(I250*H250,2)</f>
        <v>0</v>
      </c>
      <c r="K250" s="154"/>
      <c r="L250" s="31"/>
      <c r="M250" s="155" t="s">
        <v>1</v>
      </c>
      <c r="N250" s="156" t="s">
        <v>37</v>
      </c>
      <c r="O250" s="157">
        <v>0.16700000000000001</v>
      </c>
      <c r="P250" s="157">
        <f>O250*H250</f>
        <v>0.16700000000000001</v>
      </c>
      <c r="Q250" s="157">
        <v>3.7350000000000001E-2</v>
      </c>
      <c r="R250" s="157">
        <f>Q250*H250</f>
        <v>3.7350000000000001E-2</v>
      </c>
      <c r="S250" s="157">
        <v>0</v>
      </c>
      <c r="T250" s="158">
        <f>S250*H250</f>
        <v>0</v>
      </c>
      <c r="U250" s="30"/>
      <c r="V250" s="30"/>
      <c r="W250" s="30"/>
      <c r="X250" s="30"/>
      <c r="Y250" s="30"/>
      <c r="Z250" s="30"/>
      <c r="AA250" s="30"/>
      <c r="AB250" s="30"/>
      <c r="AC250" s="30"/>
      <c r="AD250" s="30"/>
      <c r="AE250" s="30"/>
      <c r="AR250" s="159" t="s">
        <v>141</v>
      </c>
      <c r="AT250" s="159" t="s">
        <v>137</v>
      </c>
      <c r="AU250" s="159" t="s">
        <v>82</v>
      </c>
      <c r="AY250" s="18" t="s">
        <v>135</v>
      </c>
      <c r="BE250" s="160">
        <f>IF(N250="základní",J250,0)</f>
        <v>0</v>
      </c>
      <c r="BF250" s="160">
        <f>IF(N250="snížená",J250,0)</f>
        <v>0</v>
      </c>
      <c r="BG250" s="160">
        <f>IF(N250="zákl. přenesená",J250,0)</f>
        <v>0</v>
      </c>
      <c r="BH250" s="160">
        <f>IF(N250="sníž. přenesená",J250,0)</f>
        <v>0</v>
      </c>
      <c r="BI250" s="160">
        <f>IF(N250="nulová",J250,0)</f>
        <v>0</v>
      </c>
      <c r="BJ250" s="18" t="s">
        <v>80</v>
      </c>
      <c r="BK250" s="160">
        <f>ROUND(I250*H250,2)</f>
        <v>0</v>
      </c>
      <c r="BL250" s="18" t="s">
        <v>141</v>
      </c>
      <c r="BM250" s="159" t="s">
        <v>772</v>
      </c>
    </row>
    <row r="251" spans="1:65" s="2" customFormat="1" ht="29.25">
      <c r="A251" s="30"/>
      <c r="B251" s="31"/>
      <c r="C251" s="30"/>
      <c r="D251" s="161" t="s">
        <v>143</v>
      </c>
      <c r="E251" s="30"/>
      <c r="F251" s="162" t="s">
        <v>773</v>
      </c>
      <c r="G251" s="30"/>
      <c r="H251" s="30"/>
      <c r="I251" s="30"/>
      <c r="J251" s="30"/>
      <c r="K251" s="30"/>
      <c r="L251" s="31"/>
      <c r="M251" s="163"/>
      <c r="N251" s="164"/>
      <c r="O251" s="56"/>
      <c r="P251" s="56"/>
      <c r="Q251" s="56"/>
      <c r="R251" s="56"/>
      <c r="S251" s="56"/>
      <c r="T251" s="57"/>
      <c r="U251" s="30"/>
      <c r="V251" s="30"/>
      <c r="W251" s="30"/>
      <c r="X251" s="30"/>
      <c r="Y251" s="30"/>
      <c r="Z251" s="30"/>
      <c r="AA251" s="30"/>
      <c r="AB251" s="30"/>
      <c r="AC251" s="30"/>
      <c r="AD251" s="30"/>
      <c r="AE251" s="30"/>
      <c r="AT251" s="18" t="s">
        <v>143</v>
      </c>
      <c r="AU251" s="18" t="s">
        <v>82</v>
      </c>
    </row>
    <row r="252" spans="1:65" s="2" customFormat="1" ht="16.5" customHeight="1">
      <c r="A252" s="30"/>
      <c r="B252" s="147"/>
      <c r="C252" s="148" t="s">
        <v>774</v>
      </c>
      <c r="D252" s="148" t="s">
        <v>137</v>
      </c>
      <c r="E252" s="149" t="s">
        <v>775</v>
      </c>
      <c r="F252" s="150" t="s">
        <v>776</v>
      </c>
      <c r="G252" s="151" t="s">
        <v>355</v>
      </c>
      <c r="H252" s="152">
        <v>2</v>
      </c>
      <c r="I252" s="153"/>
      <c r="J252" s="153">
        <f>ROUND(I252*H252,2)</f>
        <v>0</v>
      </c>
      <c r="K252" s="154"/>
      <c r="L252" s="31"/>
      <c r="M252" s="155" t="s">
        <v>1</v>
      </c>
      <c r="N252" s="156" t="s">
        <v>37</v>
      </c>
      <c r="O252" s="157">
        <v>10.3</v>
      </c>
      <c r="P252" s="157">
        <f>O252*H252</f>
        <v>20.6</v>
      </c>
      <c r="Q252" s="157">
        <v>0.45937</v>
      </c>
      <c r="R252" s="157">
        <f>Q252*H252</f>
        <v>0.91874</v>
      </c>
      <c r="S252" s="157">
        <v>0</v>
      </c>
      <c r="T252" s="158">
        <f>S252*H252</f>
        <v>0</v>
      </c>
      <c r="U252" s="30"/>
      <c r="V252" s="30"/>
      <c r="W252" s="30"/>
      <c r="X252" s="30"/>
      <c r="Y252" s="30"/>
      <c r="Z252" s="30"/>
      <c r="AA252" s="30"/>
      <c r="AB252" s="30"/>
      <c r="AC252" s="30"/>
      <c r="AD252" s="30"/>
      <c r="AE252" s="30"/>
      <c r="AR252" s="159" t="s">
        <v>141</v>
      </c>
      <c r="AT252" s="159" t="s">
        <v>137</v>
      </c>
      <c r="AU252" s="159" t="s">
        <v>82</v>
      </c>
      <c r="AY252" s="18" t="s">
        <v>135</v>
      </c>
      <c r="BE252" s="160">
        <f>IF(N252="základní",J252,0)</f>
        <v>0</v>
      </c>
      <c r="BF252" s="160">
        <f>IF(N252="snížená",J252,0)</f>
        <v>0</v>
      </c>
      <c r="BG252" s="160">
        <f>IF(N252="zákl. přenesená",J252,0)</f>
        <v>0</v>
      </c>
      <c r="BH252" s="160">
        <f>IF(N252="sníž. přenesená",J252,0)</f>
        <v>0</v>
      </c>
      <c r="BI252" s="160">
        <f>IF(N252="nulová",J252,0)</f>
        <v>0</v>
      </c>
      <c r="BJ252" s="18" t="s">
        <v>80</v>
      </c>
      <c r="BK252" s="160">
        <f>ROUND(I252*H252,2)</f>
        <v>0</v>
      </c>
      <c r="BL252" s="18" t="s">
        <v>141</v>
      </c>
      <c r="BM252" s="159" t="s">
        <v>777</v>
      </c>
    </row>
    <row r="253" spans="1:65" s="12" customFormat="1" ht="22.9" customHeight="1">
      <c r="B253" s="135"/>
      <c r="D253" s="136" t="s">
        <v>71</v>
      </c>
      <c r="E253" s="145" t="s">
        <v>149</v>
      </c>
      <c r="F253" s="145" t="s">
        <v>150</v>
      </c>
      <c r="J253" s="146">
        <f>BK253</f>
        <v>0</v>
      </c>
      <c r="L253" s="135"/>
      <c r="M253" s="139"/>
      <c r="N253" s="140"/>
      <c r="O253" s="140"/>
      <c r="P253" s="141">
        <f>SUM(P254:P255)</f>
        <v>0.64000000000000012</v>
      </c>
      <c r="Q253" s="140"/>
      <c r="R253" s="141">
        <f>SUM(R254:R255)</f>
        <v>6.3200000000000007E-4</v>
      </c>
      <c r="S253" s="140"/>
      <c r="T253" s="142">
        <f>SUM(T254:T255)</f>
        <v>1.3800000000000002E-2</v>
      </c>
      <c r="AR253" s="136" t="s">
        <v>80</v>
      </c>
      <c r="AT253" s="143" t="s">
        <v>71</v>
      </c>
      <c r="AU253" s="143" t="s">
        <v>80</v>
      </c>
      <c r="AY253" s="136" t="s">
        <v>135</v>
      </c>
      <c r="BK253" s="144">
        <f>SUM(BK254:BK255)</f>
        <v>0</v>
      </c>
    </row>
    <row r="254" spans="1:65" s="2" customFormat="1" ht="16.5" customHeight="1">
      <c r="A254" s="30"/>
      <c r="B254" s="147"/>
      <c r="C254" s="148" t="s">
        <v>778</v>
      </c>
      <c r="D254" s="148" t="s">
        <v>137</v>
      </c>
      <c r="E254" s="149" t="s">
        <v>779</v>
      </c>
      <c r="F254" s="150" t="s">
        <v>780</v>
      </c>
      <c r="G254" s="151" t="s">
        <v>162</v>
      </c>
      <c r="H254" s="152">
        <v>0.2</v>
      </c>
      <c r="I254" s="153"/>
      <c r="J254" s="153">
        <f>ROUND(I254*H254,2)</f>
        <v>0</v>
      </c>
      <c r="K254" s="154"/>
      <c r="L254" s="31"/>
      <c r="M254" s="155" t="s">
        <v>1</v>
      </c>
      <c r="N254" s="156" t="s">
        <v>37</v>
      </c>
      <c r="O254" s="157">
        <v>3.2</v>
      </c>
      <c r="P254" s="157">
        <f>O254*H254</f>
        <v>0.64000000000000012</v>
      </c>
      <c r="Q254" s="157">
        <v>3.16E-3</v>
      </c>
      <c r="R254" s="157">
        <f>Q254*H254</f>
        <v>6.3200000000000007E-4</v>
      </c>
      <c r="S254" s="157">
        <v>6.9000000000000006E-2</v>
      </c>
      <c r="T254" s="158">
        <f>S254*H254</f>
        <v>1.3800000000000002E-2</v>
      </c>
      <c r="U254" s="30"/>
      <c r="V254" s="30"/>
      <c r="W254" s="30"/>
      <c r="X254" s="30"/>
      <c r="Y254" s="30"/>
      <c r="Z254" s="30"/>
      <c r="AA254" s="30"/>
      <c r="AB254" s="30"/>
      <c r="AC254" s="30"/>
      <c r="AD254" s="30"/>
      <c r="AE254" s="30"/>
      <c r="AR254" s="159" t="s">
        <v>141</v>
      </c>
      <c r="AT254" s="159" t="s">
        <v>137</v>
      </c>
      <c r="AU254" s="159" t="s">
        <v>82</v>
      </c>
      <c r="AY254" s="18" t="s">
        <v>135</v>
      </c>
      <c r="BE254" s="160">
        <f>IF(N254="základní",J254,0)</f>
        <v>0</v>
      </c>
      <c r="BF254" s="160">
        <f>IF(N254="snížená",J254,0)</f>
        <v>0</v>
      </c>
      <c r="BG254" s="160">
        <f>IF(N254="zákl. přenesená",J254,0)</f>
        <v>0</v>
      </c>
      <c r="BH254" s="160">
        <f>IF(N254="sníž. přenesená",J254,0)</f>
        <v>0</v>
      </c>
      <c r="BI254" s="160">
        <f>IF(N254="nulová",J254,0)</f>
        <v>0</v>
      </c>
      <c r="BJ254" s="18" t="s">
        <v>80</v>
      </c>
      <c r="BK254" s="160">
        <f>ROUND(I254*H254,2)</f>
        <v>0</v>
      </c>
      <c r="BL254" s="18" t="s">
        <v>141</v>
      </c>
      <c r="BM254" s="159" t="s">
        <v>781</v>
      </c>
    </row>
    <row r="255" spans="1:65" s="2" customFormat="1" ht="16.5" customHeight="1">
      <c r="A255" s="30"/>
      <c r="B255" s="147"/>
      <c r="C255" s="148" t="s">
        <v>782</v>
      </c>
      <c r="D255" s="148" t="s">
        <v>137</v>
      </c>
      <c r="E255" s="149" t="s">
        <v>783</v>
      </c>
      <c r="F255" s="150" t="s">
        <v>784</v>
      </c>
      <c r="G255" s="151" t="s">
        <v>360</v>
      </c>
      <c r="H255" s="152">
        <v>1</v>
      </c>
      <c r="I255" s="153"/>
      <c r="J255" s="153">
        <f>ROUND(I255*H255,2)</f>
        <v>0</v>
      </c>
      <c r="K255" s="154"/>
      <c r="L255" s="31"/>
      <c r="M255" s="155" t="s">
        <v>1</v>
      </c>
      <c r="N255" s="156" t="s">
        <v>37</v>
      </c>
      <c r="O255" s="157">
        <v>0</v>
      </c>
      <c r="P255" s="157">
        <f>O255*H255</f>
        <v>0</v>
      </c>
      <c r="Q255" s="157">
        <v>0</v>
      </c>
      <c r="R255" s="157">
        <f>Q255*H255</f>
        <v>0</v>
      </c>
      <c r="S255" s="157">
        <v>0</v>
      </c>
      <c r="T255" s="158">
        <f>S255*H255</f>
        <v>0</v>
      </c>
      <c r="U255" s="30"/>
      <c r="V255" s="30"/>
      <c r="W255" s="30"/>
      <c r="X255" s="30"/>
      <c r="Y255" s="30"/>
      <c r="Z255" s="30"/>
      <c r="AA255" s="30"/>
      <c r="AB255" s="30"/>
      <c r="AC255" s="30"/>
      <c r="AD255" s="30"/>
      <c r="AE255" s="30"/>
      <c r="AR255" s="159" t="s">
        <v>141</v>
      </c>
      <c r="AT255" s="159" t="s">
        <v>137</v>
      </c>
      <c r="AU255" s="159" t="s">
        <v>82</v>
      </c>
      <c r="AY255" s="18" t="s">
        <v>135</v>
      </c>
      <c r="BE255" s="160">
        <f>IF(N255="základní",J255,0)</f>
        <v>0</v>
      </c>
      <c r="BF255" s="160">
        <f>IF(N255="snížená",J255,0)</f>
        <v>0</v>
      </c>
      <c r="BG255" s="160">
        <f>IF(N255="zákl. přenesená",J255,0)</f>
        <v>0</v>
      </c>
      <c r="BH255" s="160">
        <f>IF(N255="sníž. přenesená",J255,0)</f>
        <v>0</v>
      </c>
      <c r="BI255" s="160">
        <f>IF(N255="nulová",J255,0)</f>
        <v>0</v>
      </c>
      <c r="BJ255" s="18" t="s">
        <v>80</v>
      </c>
      <c r="BK255" s="160">
        <f>ROUND(I255*H255,2)</f>
        <v>0</v>
      </c>
      <c r="BL255" s="18" t="s">
        <v>141</v>
      </c>
      <c r="BM255" s="159" t="s">
        <v>785</v>
      </c>
    </row>
    <row r="256" spans="1:65" s="12" customFormat="1" ht="22.9" customHeight="1">
      <c r="B256" s="135"/>
      <c r="D256" s="136" t="s">
        <v>71</v>
      </c>
      <c r="E256" s="145" t="s">
        <v>786</v>
      </c>
      <c r="F256" s="145" t="s">
        <v>180</v>
      </c>
      <c r="J256" s="146">
        <f>BK256</f>
        <v>0</v>
      </c>
      <c r="L256" s="135"/>
      <c r="M256" s="139"/>
      <c r="N256" s="140"/>
      <c r="O256" s="140"/>
      <c r="P256" s="141">
        <f>P257</f>
        <v>59.160039999999995</v>
      </c>
      <c r="Q256" s="140"/>
      <c r="R256" s="141">
        <f>R257</f>
        <v>0</v>
      </c>
      <c r="S256" s="140"/>
      <c r="T256" s="142">
        <f>T257</f>
        <v>0</v>
      </c>
      <c r="AR256" s="136" t="s">
        <v>80</v>
      </c>
      <c r="AT256" s="143" t="s">
        <v>71</v>
      </c>
      <c r="AU256" s="143" t="s">
        <v>80</v>
      </c>
      <c r="AY256" s="136" t="s">
        <v>135</v>
      </c>
      <c r="BK256" s="144">
        <f>BK257</f>
        <v>0</v>
      </c>
    </row>
    <row r="257" spans="1:65" s="2" customFormat="1" ht="16.5" customHeight="1">
      <c r="A257" s="30"/>
      <c r="B257" s="147"/>
      <c r="C257" s="148" t="s">
        <v>787</v>
      </c>
      <c r="D257" s="148" t="s">
        <v>137</v>
      </c>
      <c r="E257" s="149" t="s">
        <v>788</v>
      </c>
      <c r="F257" s="150" t="s">
        <v>789</v>
      </c>
      <c r="G257" s="151" t="s">
        <v>168</v>
      </c>
      <c r="H257" s="152">
        <v>39.972999999999999</v>
      </c>
      <c r="I257" s="153"/>
      <c r="J257" s="153">
        <f>ROUND(I257*H257,2)</f>
        <v>0</v>
      </c>
      <c r="K257" s="154"/>
      <c r="L257" s="31"/>
      <c r="M257" s="155" t="s">
        <v>1</v>
      </c>
      <c r="N257" s="156" t="s">
        <v>37</v>
      </c>
      <c r="O257" s="157">
        <v>1.48</v>
      </c>
      <c r="P257" s="157">
        <f>O257*H257</f>
        <v>59.160039999999995</v>
      </c>
      <c r="Q257" s="157">
        <v>0</v>
      </c>
      <c r="R257" s="157">
        <f>Q257*H257</f>
        <v>0</v>
      </c>
      <c r="S257" s="157">
        <v>0</v>
      </c>
      <c r="T257" s="158">
        <f>S257*H257</f>
        <v>0</v>
      </c>
      <c r="U257" s="30"/>
      <c r="V257" s="30"/>
      <c r="W257" s="30"/>
      <c r="X257" s="30"/>
      <c r="Y257" s="30"/>
      <c r="Z257" s="30"/>
      <c r="AA257" s="30"/>
      <c r="AB257" s="30"/>
      <c r="AC257" s="30"/>
      <c r="AD257" s="30"/>
      <c r="AE257" s="30"/>
      <c r="AR257" s="159" t="s">
        <v>141</v>
      </c>
      <c r="AT257" s="159" t="s">
        <v>137</v>
      </c>
      <c r="AU257" s="159" t="s">
        <v>82</v>
      </c>
      <c r="AY257" s="18" t="s">
        <v>135</v>
      </c>
      <c r="BE257" s="160">
        <f>IF(N257="základní",J257,0)</f>
        <v>0</v>
      </c>
      <c r="BF257" s="160">
        <f>IF(N257="snížená",J257,0)</f>
        <v>0</v>
      </c>
      <c r="BG257" s="160">
        <f>IF(N257="zákl. přenesená",J257,0)</f>
        <v>0</v>
      </c>
      <c r="BH257" s="160">
        <f>IF(N257="sníž. přenesená",J257,0)</f>
        <v>0</v>
      </c>
      <c r="BI257" s="160">
        <f>IF(N257="nulová",J257,0)</f>
        <v>0</v>
      </c>
      <c r="BJ257" s="18" t="s">
        <v>80</v>
      </c>
      <c r="BK257" s="160">
        <f>ROUND(I257*H257,2)</f>
        <v>0</v>
      </c>
      <c r="BL257" s="18" t="s">
        <v>141</v>
      </c>
      <c r="BM257" s="159" t="s">
        <v>790</v>
      </c>
    </row>
    <row r="258" spans="1:65" s="12" customFormat="1" ht="22.9" customHeight="1">
      <c r="B258" s="135"/>
      <c r="D258" s="136" t="s">
        <v>71</v>
      </c>
      <c r="E258" s="145" t="s">
        <v>164</v>
      </c>
      <c r="F258" s="145" t="s">
        <v>382</v>
      </c>
      <c r="J258" s="146">
        <f>BK258</f>
        <v>0</v>
      </c>
      <c r="L258" s="135"/>
      <c r="M258" s="139"/>
      <c r="N258" s="140"/>
      <c r="O258" s="140"/>
      <c r="P258" s="141">
        <f>SUM(P259:P264)</f>
        <v>0.32084999999999997</v>
      </c>
      <c r="Q258" s="140"/>
      <c r="R258" s="141">
        <f>SUM(R259:R264)</f>
        <v>0</v>
      </c>
      <c r="S258" s="140"/>
      <c r="T258" s="142">
        <f>SUM(T259:T264)</f>
        <v>0</v>
      </c>
      <c r="AR258" s="136" t="s">
        <v>80</v>
      </c>
      <c r="AT258" s="143" t="s">
        <v>71</v>
      </c>
      <c r="AU258" s="143" t="s">
        <v>80</v>
      </c>
      <c r="AY258" s="136" t="s">
        <v>135</v>
      </c>
      <c r="BK258" s="144">
        <f>SUM(BK259:BK264)</f>
        <v>0</v>
      </c>
    </row>
    <row r="259" spans="1:65" s="2" customFormat="1" ht="16.5" customHeight="1">
      <c r="A259" s="30"/>
      <c r="B259" s="147"/>
      <c r="C259" s="148" t="s">
        <v>791</v>
      </c>
      <c r="D259" s="148" t="s">
        <v>137</v>
      </c>
      <c r="E259" s="149" t="s">
        <v>166</v>
      </c>
      <c r="F259" s="150" t="s">
        <v>167</v>
      </c>
      <c r="G259" s="151" t="s">
        <v>168</v>
      </c>
      <c r="H259" s="152">
        <v>1.55</v>
      </c>
      <c r="I259" s="153"/>
      <c r="J259" s="153">
        <f>ROUND(I259*H259,2)</f>
        <v>0</v>
      </c>
      <c r="K259" s="154"/>
      <c r="L259" s="31"/>
      <c r="M259" s="155" t="s">
        <v>1</v>
      </c>
      <c r="N259" s="156" t="s">
        <v>37</v>
      </c>
      <c r="O259" s="157">
        <v>0.03</v>
      </c>
      <c r="P259" s="157">
        <f>O259*H259</f>
        <v>4.65E-2</v>
      </c>
      <c r="Q259" s="157">
        <v>0</v>
      </c>
      <c r="R259" s="157">
        <f>Q259*H259</f>
        <v>0</v>
      </c>
      <c r="S259" s="157">
        <v>0</v>
      </c>
      <c r="T259" s="158">
        <f>S259*H259</f>
        <v>0</v>
      </c>
      <c r="U259" s="30"/>
      <c r="V259" s="30"/>
      <c r="W259" s="30"/>
      <c r="X259" s="30"/>
      <c r="Y259" s="30"/>
      <c r="Z259" s="30"/>
      <c r="AA259" s="30"/>
      <c r="AB259" s="30"/>
      <c r="AC259" s="30"/>
      <c r="AD259" s="30"/>
      <c r="AE259" s="30"/>
      <c r="AR259" s="159" t="s">
        <v>141</v>
      </c>
      <c r="AT259" s="159" t="s">
        <v>137</v>
      </c>
      <c r="AU259" s="159" t="s">
        <v>82</v>
      </c>
      <c r="AY259" s="18" t="s">
        <v>135</v>
      </c>
      <c r="BE259" s="160">
        <f>IF(N259="základní",J259,0)</f>
        <v>0</v>
      </c>
      <c r="BF259" s="160">
        <f>IF(N259="snížená",J259,0)</f>
        <v>0</v>
      </c>
      <c r="BG259" s="160">
        <f>IF(N259="zákl. přenesená",J259,0)</f>
        <v>0</v>
      </c>
      <c r="BH259" s="160">
        <f>IF(N259="sníž. přenesená",J259,0)</f>
        <v>0</v>
      </c>
      <c r="BI259" s="160">
        <f>IF(N259="nulová",J259,0)</f>
        <v>0</v>
      </c>
      <c r="BJ259" s="18" t="s">
        <v>80</v>
      </c>
      <c r="BK259" s="160">
        <f>ROUND(I259*H259,2)</f>
        <v>0</v>
      </c>
      <c r="BL259" s="18" t="s">
        <v>141</v>
      </c>
      <c r="BM259" s="159" t="s">
        <v>792</v>
      </c>
    </row>
    <row r="260" spans="1:65" s="2" customFormat="1" ht="16.5" customHeight="1">
      <c r="A260" s="30"/>
      <c r="B260" s="147"/>
      <c r="C260" s="148" t="s">
        <v>793</v>
      </c>
      <c r="D260" s="148" t="s">
        <v>137</v>
      </c>
      <c r="E260" s="149" t="s">
        <v>171</v>
      </c>
      <c r="F260" s="150" t="s">
        <v>172</v>
      </c>
      <c r="G260" s="151" t="s">
        <v>168</v>
      </c>
      <c r="H260" s="152">
        <v>13.95</v>
      </c>
      <c r="I260" s="153"/>
      <c r="J260" s="153">
        <f>ROUND(I260*H260,2)</f>
        <v>0</v>
      </c>
      <c r="K260" s="154"/>
      <c r="L260" s="31"/>
      <c r="M260" s="155" t="s">
        <v>1</v>
      </c>
      <c r="N260" s="156" t="s">
        <v>37</v>
      </c>
      <c r="O260" s="157">
        <v>2E-3</v>
      </c>
      <c r="P260" s="157">
        <f>O260*H260</f>
        <v>2.7899999999999998E-2</v>
      </c>
      <c r="Q260" s="157">
        <v>0</v>
      </c>
      <c r="R260" s="157">
        <f>Q260*H260</f>
        <v>0</v>
      </c>
      <c r="S260" s="157">
        <v>0</v>
      </c>
      <c r="T260" s="158">
        <f>S260*H260</f>
        <v>0</v>
      </c>
      <c r="U260" s="30"/>
      <c r="V260" s="30"/>
      <c r="W260" s="30"/>
      <c r="X260" s="30"/>
      <c r="Y260" s="30"/>
      <c r="Z260" s="30"/>
      <c r="AA260" s="30"/>
      <c r="AB260" s="30"/>
      <c r="AC260" s="30"/>
      <c r="AD260" s="30"/>
      <c r="AE260" s="30"/>
      <c r="AR260" s="159" t="s">
        <v>141</v>
      </c>
      <c r="AT260" s="159" t="s">
        <v>137</v>
      </c>
      <c r="AU260" s="159" t="s">
        <v>82</v>
      </c>
      <c r="AY260" s="18" t="s">
        <v>135</v>
      </c>
      <c r="BE260" s="160">
        <f>IF(N260="základní",J260,0)</f>
        <v>0</v>
      </c>
      <c r="BF260" s="160">
        <f>IF(N260="snížená",J260,0)</f>
        <v>0</v>
      </c>
      <c r="BG260" s="160">
        <f>IF(N260="zákl. přenesená",J260,0)</f>
        <v>0</v>
      </c>
      <c r="BH260" s="160">
        <f>IF(N260="sníž. přenesená",J260,0)</f>
        <v>0</v>
      </c>
      <c r="BI260" s="160">
        <f>IF(N260="nulová",J260,0)</f>
        <v>0</v>
      </c>
      <c r="BJ260" s="18" t="s">
        <v>80</v>
      </c>
      <c r="BK260" s="160">
        <f>ROUND(I260*H260,2)</f>
        <v>0</v>
      </c>
      <c r="BL260" s="18" t="s">
        <v>141</v>
      </c>
      <c r="BM260" s="159" t="s">
        <v>794</v>
      </c>
    </row>
    <row r="261" spans="1:65" s="14" customFormat="1">
      <c r="B261" s="171"/>
      <c r="D261" s="161" t="s">
        <v>145</v>
      </c>
      <c r="F261" s="173" t="s">
        <v>795</v>
      </c>
      <c r="H261" s="174">
        <v>13.95</v>
      </c>
      <c r="L261" s="171"/>
      <c r="M261" s="175"/>
      <c r="N261" s="176"/>
      <c r="O261" s="176"/>
      <c r="P261" s="176"/>
      <c r="Q261" s="176"/>
      <c r="R261" s="176"/>
      <c r="S261" s="176"/>
      <c r="T261" s="177"/>
      <c r="AT261" s="172" t="s">
        <v>145</v>
      </c>
      <c r="AU261" s="172" t="s">
        <v>82</v>
      </c>
      <c r="AV261" s="14" t="s">
        <v>82</v>
      </c>
      <c r="AW261" s="14" t="s">
        <v>3</v>
      </c>
      <c r="AX261" s="14" t="s">
        <v>80</v>
      </c>
      <c r="AY261" s="172" t="s">
        <v>135</v>
      </c>
    </row>
    <row r="262" spans="1:65" s="2" customFormat="1" ht="16.5" customHeight="1">
      <c r="A262" s="30"/>
      <c r="B262" s="147"/>
      <c r="C262" s="148" t="s">
        <v>796</v>
      </c>
      <c r="D262" s="148" t="s">
        <v>137</v>
      </c>
      <c r="E262" s="149" t="s">
        <v>797</v>
      </c>
      <c r="F262" s="150" t="s">
        <v>798</v>
      </c>
      <c r="G262" s="151" t="s">
        <v>168</v>
      </c>
      <c r="H262" s="152">
        <v>1.55</v>
      </c>
      <c r="I262" s="153"/>
      <c r="J262" s="153">
        <f>ROUND(I262*H262,2)</f>
        <v>0</v>
      </c>
      <c r="K262" s="154"/>
      <c r="L262" s="31"/>
      <c r="M262" s="155" t="s">
        <v>1</v>
      </c>
      <c r="N262" s="156" t="s">
        <v>37</v>
      </c>
      <c r="O262" s="157">
        <v>0.159</v>
      </c>
      <c r="P262" s="157">
        <f>O262*H262</f>
        <v>0.24645</v>
      </c>
      <c r="Q262" s="157">
        <v>0</v>
      </c>
      <c r="R262" s="157">
        <f>Q262*H262</f>
        <v>0</v>
      </c>
      <c r="S262" s="157">
        <v>0</v>
      </c>
      <c r="T262" s="158">
        <f>S262*H262</f>
        <v>0</v>
      </c>
      <c r="U262" s="30"/>
      <c r="V262" s="30"/>
      <c r="W262" s="30"/>
      <c r="X262" s="30"/>
      <c r="Y262" s="30"/>
      <c r="Z262" s="30"/>
      <c r="AA262" s="30"/>
      <c r="AB262" s="30"/>
      <c r="AC262" s="30"/>
      <c r="AD262" s="30"/>
      <c r="AE262" s="30"/>
      <c r="AR262" s="159" t="s">
        <v>141</v>
      </c>
      <c r="AT262" s="159" t="s">
        <v>137</v>
      </c>
      <c r="AU262" s="159" t="s">
        <v>82</v>
      </c>
      <c r="AY262" s="18" t="s">
        <v>135</v>
      </c>
      <c r="BE262" s="160">
        <f>IF(N262="základní",J262,0)</f>
        <v>0</v>
      </c>
      <c r="BF262" s="160">
        <f>IF(N262="snížená",J262,0)</f>
        <v>0</v>
      </c>
      <c r="BG262" s="160">
        <f>IF(N262="zákl. přenesená",J262,0)</f>
        <v>0</v>
      </c>
      <c r="BH262" s="160">
        <f>IF(N262="sníž. přenesená",J262,0)</f>
        <v>0</v>
      </c>
      <c r="BI262" s="160">
        <f>IF(N262="nulová",J262,0)</f>
        <v>0</v>
      </c>
      <c r="BJ262" s="18" t="s">
        <v>80</v>
      </c>
      <c r="BK262" s="160">
        <f>ROUND(I262*H262,2)</f>
        <v>0</v>
      </c>
      <c r="BL262" s="18" t="s">
        <v>141</v>
      </c>
      <c r="BM262" s="159" t="s">
        <v>799</v>
      </c>
    </row>
    <row r="263" spans="1:65" s="2" customFormat="1" ht="21.75" customHeight="1">
      <c r="A263" s="30"/>
      <c r="B263" s="147"/>
      <c r="C263" s="148" t="s">
        <v>800</v>
      </c>
      <c r="D263" s="148" t="s">
        <v>137</v>
      </c>
      <c r="E263" s="149" t="s">
        <v>176</v>
      </c>
      <c r="F263" s="150" t="s">
        <v>177</v>
      </c>
      <c r="G263" s="151" t="s">
        <v>168</v>
      </c>
      <c r="H263" s="152">
        <v>1.55</v>
      </c>
      <c r="I263" s="153"/>
      <c r="J263" s="153">
        <f>ROUND(I263*H263,2)</f>
        <v>0</v>
      </c>
      <c r="K263" s="154"/>
      <c r="L263" s="31"/>
      <c r="M263" s="155" t="s">
        <v>1</v>
      </c>
      <c r="N263" s="156" t="s">
        <v>37</v>
      </c>
      <c r="O263" s="157">
        <v>0</v>
      </c>
      <c r="P263" s="157">
        <f>O263*H263</f>
        <v>0</v>
      </c>
      <c r="Q263" s="157">
        <v>0</v>
      </c>
      <c r="R263" s="157">
        <f>Q263*H263</f>
        <v>0</v>
      </c>
      <c r="S263" s="157">
        <v>0</v>
      </c>
      <c r="T263" s="158">
        <f>S263*H263</f>
        <v>0</v>
      </c>
      <c r="U263" s="30"/>
      <c r="V263" s="30"/>
      <c r="W263" s="30"/>
      <c r="X263" s="30"/>
      <c r="Y263" s="30"/>
      <c r="Z263" s="30"/>
      <c r="AA263" s="30"/>
      <c r="AB263" s="30"/>
      <c r="AC263" s="30"/>
      <c r="AD263" s="30"/>
      <c r="AE263" s="30"/>
      <c r="AR263" s="159" t="s">
        <v>141</v>
      </c>
      <c r="AT263" s="159" t="s">
        <v>137</v>
      </c>
      <c r="AU263" s="159" t="s">
        <v>82</v>
      </c>
      <c r="AY263" s="18" t="s">
        <v>135</v>
      </c>
      <c r="BE263" s="160">
        <f>IF(N263="základní",J263,0)</f>
        <v>0</v>
      </c>
      <c r="BF263" s="160">
        <f>IF(N263="snížená",J263,0)</f>
        <v>0</v>
      </c>
      <c r="BG263" s="160">
        <f>IF(N263="zákl. přenesená",J263,0)</f>
        <v>0</v>
      </c>
      <c r="BH263" s="160">
        <f>IF(N263="sníž. přenesená",J263,0)</f>
        <v>0</v>
      </c>
      <c r="BI263" s="160">
        <f>IF(N263="nulová",J263,0)</f>
        <v>0</v>
      </c>
      <c r="BJ263" s="18" t="s">
        <v>80</v>
      </c>
      <c r="BK263" s="160">
        <f>ROUND(I263*H263,2)</f>
        <v>0</v>
      </c>
      <c r="BL263" s="18" t="s">
        <v>141</v>
      </c>
      <c r="BM263" s="159" t="s">
        <v>801</v>
      </c>
    </row>
    <row r="264" spans="1:65" s="14" customFormat="1">
      <c r="B264" s="171"/>
      <c r="D264" s="161" t="s">
        <v>145</v>
      </c>
      <c r="E264" s="172" t="s">
        <v>1</v>
      </c>
      <c r="F264" s="173" t="s">
        <v>802</v>
      </c>
      <c r="H264" s="174">
        <v>1.55</v>
      </c>
      <c r="L264" s="171"/>
      <c r="M264" s="175"/>
      <c r="N264" s="176"/>
      <c r="O264" s="176"/>
      <c r="P264" s="176"/>
      <c r="Q264" s="176"/>
      <c r="R264" s="176"/>
      <c r="S264" s="176"/>
      <c r="T264" s="177"/>
      <c r="AT264" s="172" t="s">
        <v>145</v>
      </c>
      <c r="AU264" s="172" t="s">
        <v>82</v>
      </c>
      <c r="AV264" s="14" t="s">
        <v>82</v>
      </c>
      <c r="AW264" s="14" t="s">
        <v>28</v>
      </c>
      <c r="AX264" s="14" t="s">
        <v>80</v>
      </c>
      <c r="AY264" s="172" t="s">
        <v>135</v>
      </c>
    </row>
    <row r="265" spans="1:65" s="12" customFormat="1" ht="25.9" customHeight="1">
      <c r="B265" s="135"/>
      <c r="D265" s="136" t="s">
        <v>71</v>
      </c>
      <c r="E265" s="137" t="s">
        <v>399</v>
      </c>
      <c r="F265" s="137" t="s">
        <v>400</v>
      </c>
      <c r="J265" s="138">
        <f>BK265</f>
        <v>0</v>
      </c>
      <c r="L265" s="135"/>
      <c r="M265" s="139"/>
      <c r="N265" s="140"/>
      <c r="O265" s="140"/>
      <c r="P265" s="141">
        <f>P266</f>
        <v>0.17436699999999999</v>
      </c>
      <c r="Q265" s="140"/>
      <c r="R265" s="141">
        <f>R266</f>
        <v>1.3985999999999998E-3</v>
      </c>
      <c r="S265" s="140"/>
      <c r="T265" s="142">
        <f>T266</f>
        <v>0</v>
      </c>
      <c r="AR265" s="136" t="s">
        <v>82</v>
      </c>
      <c r="AT265" s="143" t="s">
        <v>71</v>
      </c>
      <c r="AU265" s="143" t="s">
        <v>72</v>
      </c>
      <c r="AY265" s="136" t="s">
        <v>135</v>
      </c>
      <c r="BK265" s="144">
        <f>BK266</f>
        <v>0</v>
      </c>
    </row>
    <row r="266" spans="1:65" s="12" customFormat="1" ht="22.9" customHeight="1">
      <c r="B266" s="135"/>
      <c r="D266" s="136" t="s">
        <v>71</v>
      </c>
      <c r="E266" s="145" t="s">
        <v>401</v>
      </c>
      <c r="F266" s="145" t="s">
        <v>402</v>
      </c>
      <c r="J266" s="146">
        <f>BK266</f>
        <v>0</v>
      </c>
      <c r="L266" s="135"/>
      <c r="M266" s="139"/>
      <c r="N266" s="140"/>
      <c r="O266" s="140"/>
      <c r="P266" s="141">
        <f>SUM(P267:P272)</f>
        <v>0.17436699999999999</v>
      </c>
      <c r="Q266" s="140"/>
      <c r="R266" s="141">
        <f>SUM(R267:R272)</f>
        <v>1.3985999999999998E-3</v>
      </c>
      <c r="S266" s="140"/>
      <c r="T266" s="142">
        <f>SUM(T267:T272)</f>
        <v>0</v>
      </c>
      <c r="AR266" s="136" t="s">
        <v>82</v>
      </c>
      <c r="AT266" s="143" t="s">
        <v>71</v>
      </c>
      <c r="AU266" s="143" t="s">
        <v>80</v>
      </c>
      <c r="AY266" s="136" t="s">
        <v>135</v>
      </c>
      <c r="BK266" s="144">
        <f>SUM(BK267:BK272)</f>
        <v>0</v>
      </c>
    </row>
    <row r="267" spans="1:65" s="2" customFormat="1" ht="16.5" customHeight="1">
      <c r="A267" s="30"/>
      <c r="B267" s="147"/>
      <c r="C267" s="148" t="s">
        <v>803</v>
      </c>
      <c r="D267" s="148" t="s">
        <v>137</v>
      </c>
      <c r="E267" s="149" t="s">
        <v>804</v>
      </c>
      <c r="F267" s="150" t="s">
        <v>805</v>
      </c>
      <c r="G267" s="151" t="s">
        <v>153</v>
      </c>
      <c r="H267" s="152">
        <v>4.8</v>
      </c>
      <c r="I267" s="153"/>
      <c r="J267" s="153">
        <f>ROUND(I267*H267,2)</f>
        <v>0</v>
      </c>
      <c r="K267" s="154"/>
      <c r="L267" s="31"/>
      <c r="M267" s="155" t="s">
        <v>1</v>
      </c>
      <c r="N267" s="156" t="s">
        <v>37</v>
      </c>
      <c r="O267" s="157">
        <v>3.5999999999999997E-2</v>
      </c>
      <c r="P267" s="157">
        <f>O267*H267</f>
        <v>0.17279999999999998</v>
      </c>
      <c r="Q267" s="157">
        <v>0</v>
      </c>
      <c r="R267" s="157">
        <f>Q267*H267</f>
        <v>0</v>
      </c>
      <c r="S267" s="157">
        <v>0</v>
      </c>
      <c r="T267" s="158">
        <f>S267*H267</f>
        <v>0</v>
      </c>
      <c r="U267" s="30"/>
      <c r="V267" s="30"/>
      <c r="W267" s="30"/>
      <c r="X267" s="30"/>
      <c r="Y267" s="30"/>
      <c r="Z267" s="30"/>
      <c r="AA267" s="30"/>
      <c r="AB267" s="30"/>
      <c r="AC267" s="30"/>
      <c r="AD267" s="30"/>
      <c r="AE267" s="30"/>
      <c r="AR267" s="159" t="s">
        <v>265</v>
      </c>
      <c r="AT267" s="159" t="s">
        <v>137</v>
      </c>
      <c r="AU267" s="159" t="s">
        <v>82</v>
      </c>
      <c r="AY267" s="18" t="s">
        <v>135</v>
      </c>
      <c r="BE267" s="160">
        <f>IF(N267="základní",J267,0)</f>
        <v>0</v>
      </c>
      <c r="BF267" s="160">
        <f>IF(N267="snížená",J267,0)</f>
        <v>0</v>
      </c>
      <c r="BG267" s="160">
        <f>IF(N267="zákl. přenesená",J267,0)</f>
        <v>0</v>
      </c>
      <c r="BH267" s="160">
        <f>IF(N267="sníž. přenesená",J267,0)</f>
        <v>0</v>
      </c>
      <c r="BI267" s="160">
        <f>IF(N267="nulová",J267,0)</f>
        <v>0</v>
      </c>
      <c r="BJ267" s="18" t="s">
        <v>80</v>
      </c>
      <c r="BK267" s="160">
        <f>ROUND(I267*H267,2)</f>
        <v>0</v>
      </c>
      <c r="BL267" s="18" t="s">
        <v>265</v>
      </c>
      <c r="BM267" s="159" t="s">
        <v>806</v>
      </c>
    </row>
    <row r="268" spans="1:65" s="14" customFormat="1">
      <c r="B268" s="171"/>
      <c r="D268" s="161" t="s">
        <v>145</v>
      </c>
      <c r="E268" s="172" t="s">
        <v>1</v>
      </c>
      <c r="F268" s="173" t="s">
        <v>807</v>
      </c>
      <c r="H268" s="174">
        <v>4</v>
      </c>
      <c r="L268" s="171"/>
      <c r="M268" s="175"/>
      <c r="N268" s="176"/>
      <c r="O268" s="176"/>
      <c r="P268" s="176"/>
      <c r="Q268" s="176"/>
      <c r="R268" s="176"/>
      <c r="S268" s="176"/>
      <c r="T268" s="177"/>
      <c r="AT268" s="172" t="s">
        <v>145</v>
      </c>
      <c r="AU268" s="172" t="s">
        <v>82</v>
      </c>
      <c r="AV268" s="14" t="s">
        <v>82</v>
      </c>
      <c r="AW268" s="14" t="s">
        <v>28</v>
      </c>
      <c r="AX268" s="14" t="s">
        <v>80</v>
      </c>
      <c r="AY268" s="172" t="s">
        <v>135</v>
      </c>
    </row>
    <row r="269" spans="1:65" s="14" customFormat="1">
      <c r="B269" s="171"/>
      <c r="D269" s="161" t="s">
        <v>145</v>
      </c>
      <c r="F269" s="173" t="s">
        <v>808</v>
      </c>
      <c r="H269" s="174">
        <v>4.8</v>
      </c>
      <c r="L269" s="171"/>
      <c r="M269" s="175"/>
      <c r="N269" s="176"/>
      <c r="O269" s="176"/>
      <c r="P269" s="176"/>
      <c r="Q269" s="176"/>
      <c r="R269" s="176"/>
      <c r="S269" s="176"/>
      <c r="T269" s="177"/>
      <c r="AT269" s="172" t="s">
        <v>145</v>
      </c>
      <c r="AU269" s="172" t="s">
        <v>82</v>
      </c>
      <c r="AV269" s="14" t="s">
        <v>82</v>
      </c>
      <c r="AW269" s="14" t="s">
        <v>3</v>
      </c>
      <c r="AX269" s="14" t="s">
        <v>80</v>
      </c>
      <c r="AY269" s="172" t="s">
        <v>135</v>
      </c>
    </row>
    <row r="270" spans="1:65" s="2" customFormat="1" ht="16.5" customHeight="1">
      <c r="A270" s="30"/>
      <c r="B270" s="147"/>
      <c r="C270" s="189" t="s">
        <v>809</v>
      </c>
      <c r="D270" s="189" t="s">
        <v>228</v>
      </c>
      <c r="E270" s="190" t="s">
        <v>810</v>
      </c>
      <c r="F270" s="191" t="s">
        <v>811</v>
      </c>
      <c r="G270" s="192" t="s">
        <v>153</v>
      </c>
      <c r="H270" s="193">
        <v>4.6619999999999999</v>
      </c>
      <c r="I270" s="194"/>
      <c r="J270" s="194">
        <f>ROUND(I270*H270,2)</f>
        <v>0</v>
      </c>
      <c r="K270" s="195"/>
      <c r="L270" s="196"/>
      <c r="M270" s="197" t="s">
        <v>1</v>
      </c>
      <c r="N270" s="198" t="s">
        <v>37</v>
      </c>
      <c r="O270" s="157">
        <v>0</v>
      </c>
      <c r="P270" s="157">
        <f>O270*H270</f>
        <v>0</v>
      </c>
      <c r="Q270" s="157">
        <v>2.9999999999999997E-4</v>
      </c>
      <c r="R270" s="157">
        <f>Q270*H270</f>
        <v>1.3985999999999998E-3</v>
      </c>
      <c r="S270" s="157">
        <v>0</v>
      </c>
      <c r="T270" s="158">
        <f>S270*H270</f>
        <v>0</v>
      </c>
      <c r="U270" s="30"/>
      <c r="V270" s="30"/>
      <c r="W270" s="30"/>
      <c r="X270" s="30"/>
      <c r="Y270" s="30"/>
      <c r="Z270" s="30"/>
      <c r="AA270" s="30"/>
      <c r="AB270" s="30"/>
      <c r="AC270" s="30"/>
      <c r="AD270" s="30"/>
      <c r="AE270" s="30"/>
      <c r="AR270" s="159" t="s">
        <v>362</v>
      </c>
      <c r="AT270" s="159" t="s">
        <v>228</v>
      </c>
      <c r="AU270" s="159" t="s">
        <v>82</v>
      </c>
      <c r="AY270" s="18" t="s">
        <v>135</v>
      </c>
      <c r="BE270" s="160">
        <f>IF(N270="základní",J270,0)</f>
        <v>0</v>
      </c>
      <c r="BF270" s="160">
        <f>IF(N270="snížená",J270,0)</f>
        <v>0</v>
      </c>
      <c r="BG270" s="160">
        <f>IF(N270="zákl. přenesená",J270,0)</f>
        <v>0</v>
      </c>
      <c r="BH270" s="160">
        <f>IF(N270="sníž. přenesená",J270,0)</f>
        <v>0</v>
      </c>
      <c r="BI270" s="160">
        <f>IF(N270="nulová",J270,0)</f>
        <v>0</v>
      </c>
      <c r="BJ270" s="18" t="s">
        <v>80</v>
      </c>
      <c r="BK270" s="160">
        <f>ROUND(I270*H270,2)</f>
        <v>0</v>
      </c>
      <c r="BL270" s="18" t="s">
        <v>265</v>
      </c>
      <c r="BM270" s="159" t="s">
        <v>812</v>
      </c>
    </row>
    <row r="271" spans="1:65" s="14" customFormat="1">
      <c r="B271" s="171"/>
      <c r="D271" s="161" t="s">
        <v>145</v>
      </c>
      <c r="F271" s="173" t="s">
        <v>813</v>
      </c>
      <c r="H271" s="174">
        <v>4.6619999999999999</v>
      </c>
      <c r="L271" s="171"/>
      <c r="M271" s="175"/>
      <c r="N271" s="176"/>
      <c r="O271" s="176"/>
      <c r="P271" s="176"/>
      <c r="Q271" s="176"/>
      <c r="R271" s="176"/>
      <c r="S271" s="176"/>
      <c r="T271" s="177"/>
      <c r="AT271" s="172" t="s">
        <v>145</v>
      </c>
      <c r="AU271" s="172" t="s">
        <v>82</v>
      </c>
      <c r="AV271" s="14" t="s">
        <v>82</v>
      </c>
      <c r="AW271" s="14" t="s">
        <v>3</v>
      </c>
      <c r="AX271" s="14" t="s">
        <v>80</v>
      </c>
      <c r="AY271" s="172" t="s">
        <v>135</v>
      </c>
    </row>
    <row r="272" spans="1:65" s="2" customFormat="1" ht="16.5" customHeight="1">
      <c r="A272" s="30"/>
      <c r="B272" s="147"/>
      <c r="C272" s="148" t="s">
        <v>814</v>
      </c>
      <c r="D272" s="148" t="s">
        <v>137</v>
      </c>
      <c r="E272" s="149" t="s">
        <v>815</v>
      </c>
      <c r="F272" s="150" t="s">
        <v>816</v>
      </c>
      <c r="G272" s="151" t="s">
        <v>168</v>
      </c>
      <c r="H272" s="152">
        <v>1E-3</v>
      </c>
      <c r="I272" s="153"/>
      <c r="J272" s="153">
        <f>ROUND(I272*H272,2)</f>
        <v>0</v>
      </c>
      <c r="K272" s="154"/>
      <c r="L272" s="31"/>
      <c r="M272" s="185" t="s">
        <v>1</v>
      </c>
      <c r="N272" s="186" t="s">
        <v>37</v>
      </c>
      <c r="O272" s="187">
        <v>1.5669999999999999</v>
      </c>
      <c r="P272" s="187">
        <f>O272*H272</f>
        <v>1.567E-3</v>
      </c>
      <c r="Q272" s="187">
        <v>0</v>
      </c>
      <c r="R272" s="187">
        <f>Q272*H272</f>
        <v>0</v>
      </c>
      <c r="S272" s="187">
        <v>0</v>
      </c>
      <c r="T272" s="188">
        <f>S272*H272</f>
        <v>0</v>
      </c>
      <c r="U272" s="30"/>
      <c r="V272" s="30"/>
      <c r="W272" s="30"/>
      <c r="X272" s="30"/>
      <c r="Y272" s="30"/>
      <c r="Z272" s="30"/>
      <c r="AA272" s="30"/>
      <c r="AB272" s="30"/>
      <c r="AC272" s="30"/>
      <c r="AD272" s="30"/>
      <c r="AE272" s="30"/>
      <c r="AR272" s="159" t="s">
        <v>265</v>
      </c>
      <c r="AT272" s="159" t="s">
        <v>137</v>
      </c>
      <c r="AU272" s="159" t="s">
        <v>82</v>
      </c>
      <c r="AY272" s="18" t="s">
        <v>135</v>
      </c>
      <c r="BE272" s="160">
        <f>IF(N272="základní",J272,0)</f>
        <v>0</v>
      </c>
      <c r="BF272" s="160">
        <f>IF(N272="snížená",J272,0)</f>
        <v>0</v>
      </c>
      <c r="BG272" s="160">
        <f>IF(N272="zákl. přenesená",J272,0)</f>
        <v>0</v>
      </c>
      <c r="BH272" s="160">
        <f>IF(N272="sníž. přenesená",J272,0)</f>
        <v>0</v>
      </c>
      <c r="BI272" s="160">
        <f>IF(N272="nulová",J272,0)</f>
        <v>0</v>
      </c>
      <c r="BJ272" s="18" t="s">
        <v>80</v>
      </c>
      <c r="BK272" s="160">
        <f>ROUND(I272*H272,2)</f>
        <v>0</v>
      </c>
      <c r="BL272" s="18" t="s">
        <v>265</v>
      </c>
      <c r="BM272" s="159" t="s">
        <v>817</v>
      </c>
    </row>
    <row r="273" spans="1:31" s="2" customFormat="1" ht="6.95" customHeight="1">
      <c r="A273" s="30"/>
      <c r="B273" s="45"/>
      <c r="C273" s="46"/>
      <c r="D273" s="46"/>
      <c r="E273" s="46"/>
      <c r="F273" s="46"/>
      <c r="G273" s="46"/>
      <c r="H273" s="46"/>
      <c r="I273" s="46"/>
      <c r="J273" s="46"/>
      <c r="K273" s="46"/>
      <c r="L273" s="31"/>
      <c r="M273" s="30"/>
      <c r="O273" s="30"/>
      <c r="P273" s="30"/>
      <c r="Q273" s="30"/>
      <c r="R273" s="30"/>
      <c r="S273" s="30"/>
      <c r="T273" s="30"/>
      <c r="U273" s="30"/>
      <c r="V273" s="30"/>
      <c r="W273" s="30"/>
      <c r="X273" s="30"/>
      <c r="Y273" s="30"/>
      <c r="Z273" s="30"/>
      <c r="AA273" s="30"/>
      <c r="AB273" s="30"/>
      <c r="AC273" s="30"/>
      <c r="AD273" s="30"/>
      <c r="AE273" s="30"/>
    </row>
  </sheetData>
  <autoFilter ref="C129:K272" xr:uid="{00000000-0009-0000-0000-000004000000}"/>
  <mergeCells count="12">
    <mergeCell ref="E122:H122"/>
    <mergeCell ref="L2:V2"/>
    <mergeCell ref="E85:H85"/>
    <mergeCell ref="E87:H87"/>
    <mergeCell ref="E89:H89"/>
    <mergeCell ref="E118:H118"/>
    <mergeCell ref="E120:H120"/>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M263"/>
  <sheetViews>
    <sheetView showGridLines="0" topLeftCell="A117" workbookViewId="0">
      <selection activeCell="I134" sqref="I134:I262"/>
    </sheetView>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10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1" spans="1:46">
      <c r="A1" s="96"/>
    </row>
    <row r="2" spans="1:46" s="1" customFormat="1" ht="36.950000000000003" customHeight="1">
      <c r="L2" s="419" t="s">
        <v>5</v>
      </c>
      <c r="M2" s="413"/>
      <c r="N2" s="413"/>
      <c r="O2" s="413"/>
      <c r="P2" s="413"/>
      <c r="Q2" s="413"/>
      <c r="R2" s="413"/>
      <c r="S2" s="413"/>
      <c r="T2" s="413"/>
      <c r="U2" s="413"/>
      <c r="V2" s="413"/>
      <c r="AT2" s="18" t="s">
        <v>100</v>
      </c>
    </row>
    <row r="3" spans="1:46" s="1" customFormat="1" ht="6.95" customHeight="1">
      <c r="B3" s="19"/>
      <c r="C3" s="20"/>
      <c r="D3" s="20"/>
      <c r="E3" s="20"/>
      <c r="F3" s="20"/>
      <c r="G3" s="20"/>
      <c r="H3" s="20"/>
      <c r="I3" s="20"/>
      <c r="J3" s="20"/>
      <c r="K3" s="20"/>
      <c r="L3" s="21"/>
      <c r="AT3" s="18" t="s">
        <v>82</v>
      </c>
    </row>
    <row r="4" spans="1:46" s="1" customFormat="1" ht="24.95" customHeight="1">
      <c r="B4" s="21"/>
      <c r="D4" s="22" t="s">
        <v>107</v>
      </c>
      <c r="L4" s="21"/>
      <c r="M4" s="97" t="s">
        <v>10</v>
      </c>
      <c r="AT4" s="18" t="s">
        <v>3</v>
      </c>
    </row>
    <row r="5" spans="1:46" s="1" customFormat="1" ht="6.95" customHeight="1">
      <c r="B5" s="21"/>
      <c r="L5" s="21"/>
    </row>
    <row r="6" spans="1:46" s="1" customFormat="1" ht="12" customHeight="1">
      <c r="B6" s="21"/>
      <c r="D6" s="27" t="s">
        <v>14</v>
      </c>
      <c r="L6" s="21"/>
    </row>
    <row r="7" spans="1:46" s="1" customFormat="1" ht="16.5" customHeight="1">
      <c r="B7" s="21"/>
      <c r="E7" s="425" t="str">
        <f>'Rekapitulace stavby'!K6</f>
        <v>Modernizace ČOV Dvůr Králové nad Labem - II. etapa</v>
      </c>
      <c r="F7" s="426"/>
      <c r="G7" s="426"/>
      <c r="H7" s="426"/>
      <c r="L7" s="21"/>
    </row>
    <row r="8" spans="1:46" s="1" customFormat="1" ht="12" customHeight="1">
      <c r="B8" s="21"/>
      <c r="D8" s="27" t="s">
        <v>108</v>
      </c>
      <c r="L8" s="21"/>
    </row>
    <row r="9" spans="1:46" s="2" customFormat="1" ht="16.5" customHeight="1">
      <c r="A9" s="30"/>
      <c r="B9" s="31"/>
      <c r="C9" s="30"/>
      <c r="D9" s="30"/>
      <c r="E9" s="425" t="s">
        <v>515</v>
      </c>
      <c r="F9" s="424"/>
      <c r="G9" s="424"/>
      <c r="H9" s="424"/>
      <c r="I9" s="30"/>
      <c r="J9" s="30"/>
      <c r="K9" s="30"/>
      <c r="L9" s="40"/>
      <c r="S9" s="30"/>
      <c r="T9" s="30"/>
      <c r="U9" s="30"/>
      <c r="V9" s="30"/>
      <c r="W9" s="30"/>
      <c r="X9" s="30"/>
      <c r="Y9" s="30"/>
      <c r="Z9" s="30"/>
      <c r="AA9" s="30"/>
      <c r="AB9" s="30"/>
      <c r="AC9" s="30"/>
      <c r="AD9" s="30"/>
      <c r="AE9" s="30"/>
    </row>
    <row r="10" spans="1:46" s="2" customFormat="1" ht="12" customHeight="1">
      <c r="A10" s="30"/>
      <c r="B10" s="31"/>
      <c r="C10" s="30"/>
      <c r="D10" s="27" t="s">
        <v>186</v>
      </c>
      <c r="E10" s="30"/>
      <c r="F10" s="30"/>
      <c r="G10" s="30"/>
      <c r="H10" s="30"/>
      <c r="I10" s="30"/>
      <c r="J10" s="30"/>
      <c r="K10" s="30"/>
      <c r="L10" s="40"/>
      <c r="S10" s="30"/>
      <c r="T10" s="30"/>
      <c r="U10" s="30"/>
      <c r="V10" s="30"/>
      <c r="W10" s="30"/>
      <c r="X10" s="30"/>
      <c r="Y10" s="30"/>
      <c r="Z10" s="30"/>
      <c r="AA10" s="30"/>
      <c r="AB10" s="30"/>
      <c r="AC10" s="30"/>
      <c r="AD10" s="30"/>
      <c r="AE10" s="30"/>
    </row>
    <row r="11" spans="1:46" s="2" customFormat="1" ht="16.5" customHeight="1">
      <c r="A11" s="30"/>
      <c r="B11" s="31"/>
      <c r="C11" s="30"/>
      <c r="D11" s="30"/>
      <c r="E11" s="386" t="s">
        <v>818</v>
      </c>
      <c r="F11" s="424"/>
      <c r="G11" s="424"/>
      <c r="H11" s="424"/>
      <c r="I11" s="30"/>
      <c r="J11" s="30"/>
      <c r="K11" s="30"/>
      <c r="L11" s="40"/>
      <c r="S11" s="30"/>
      <c r="T11" s="30"/>
      <c r="U11" s="30"/>
      <c r="V11" s="30"/>
      <c r="W11" s="30"/>
      <c r="X11" s="30"/>
      <c r="Y11" s="30"/>
      <c r="Z11" s="30"/>
      <c r="AA11" s="30"/>
      <c r="AB11" s="30"/>
      <c r="AC11" s="30"/>
      <c r="AD11" s="30"/>
      <c r="AE11" s="30"/>
    </row>
    <row r="12" spans="1:46" s="2" customFormat="1">
      <c r="A12" s="30"/>
      <c r="B12" s="31"/>
      <c r="C12" s="30"/>
      <c r="D12" s="30"/>
      <c r="E12" s="30"/>
      <c r="F12" s="30"/>
      <c r="G12" s="30"/>
      <c r="H12" s="30"/>
      <c r="I12" s="30"/>
      <c r="J12" s="30"/>
      <c r="K12" s="30"/>
      <c r="L12" s="40"/>
      <c r="S12" s="30"/>
      <c r="T12" s="30"/>
      <c r="U12" s="30"/>
      <c r="V12" s="30"/>
      <c r="W12" s="30"/>
      <c r="X12" s="30"/>
      <c r="Y12" s="30"/>
      <c r="Z12" s="30"/>
      <c r="AA12" s="30"/>
      <c r="AB12" s="30"/>
      <c r="AC12" s="30"/>
      <c r="AD12" s="30"/>
      <c r="AE12" s="30"/>
    </row>
    <row r="13" spans="1:46" s="2" customFormat="1" ht="12" customHeight="1">
      <c r="A13" s="30"/>
      <c r="B13" s="31"/>
      <c r="C13" s="30"/>
      <c r="D13" s="27" t="s">
        <v>16</v>
      </c>
      <c r="E13" s="30"/>
      <c r="F13" s="25" t="s">
        <v>1</v>
      </c>
      <c r="G13" s="30"/>
      <c r="H13" s="30"/>
      <c r="I13" s="27" t="s">
        <v>17</v>
      </c>
      <c r="J13" s="25" t="s">
        <v>1</v>
      </c>
      <c r="K13" s="30"/>
      <c r="L13" s="40"/>
      <c r="S13" s="30"/>
      <c r="T13" s="30"/>
      <c r="U13" s="30"/>
      <c r="V13" s="30"/>
      <c r="W13" s="30"/>
      <c r="X13" s="30"/>
      <c r="Y13" s="30"/>
      <c r="Z13" s="30"/>
      <c r="AA13" s="30"/>
      <c r="AB13" s="30"/>
      <c r="AC13" s="30"/>
      <c r="AD13" s="30"/>
      <c r="AE13" s="30"/>
    </row>
    <row r="14" spans="1:46" s="2" customFormat="1" ht="12" customHeight="1">
      <c r="A14" s="30"/>
      <c r="B14" s="31"/>
      <c r="C14" s="30"/>
      <c r="D14" s="27" t="s">
        <v>18</v>
      </c>
      <c r="E14" s="30"/>
      <c r="F14" s="25" t="s">
        <v>24</v>
      </c>
      <c r="G14" s="30"/>
      <c r="H14" s="30"/>
      <c r="I14" s="27" t="s">
        <v>20</v>
      </c>
      <c r="J14" s="53" t="str">
        <f>'Rekapitulace stavby'!AN8</f>
        <v>7. 7. 2022</v>
      </c>
      <c r="K14" s="30"/>
      <c r="L14" s="40"/>
      <c r="S14" s="30"/>
      <c r="T14" s="30"/>
      <c r="U14" s="30"/>
      <c r="V14" s="30"/>
      <c r="W14" s="30"/>
      <c r="X14" s="30"/>
      <c r="Y14" s="30"/>
      <c r="Z14" s="30"/>
      <c r="AA14" s="30"/>
      <c r="AB14" s="30"/>
      <c r="AC14" s="30"/>
      <c r="AD14" s="30"/>
      <c r="AE14" s="30"/>
    </row>
    <row r="15" spans="1:46" s="2" customFormat="1" ht="10.9" customHeight="1">
      <c r="A15" s="30"/>
      <c r="B15" s="31"/>
      <c r="C15" s="30"/>
      <c r="D15" s="30"/>
      <c r="E15" s="30"/>
      <c r="F15" s="30"/>
      <c r="G15" s="30"/>
      <c r="H15" s="30"/>
      <c r="I15" s="30"/>
      <c r="J15" s="30"/>
      <c r="K15" s="30"/>
      <c r="L15" s="40"/>
      <c r="S15" s="30"/>
      <c r="T15" s="30"/>
      <c r="U15" s="30"/>
      <c r="V15" s="30"/>
      <c r="W15" s="30"/>
      <c r="X15" s="30"/>
      <c r="Y15" s="30"/>
      <c r="Z15" s="30"/>
      <c r="AA15" s="30"/>
      <c r="AB15" s="30"/>
      <c r="AC15" s="30"/>
      <c r="AD15" s="30"/>
      <c r="AE15" s="30"/>
    </row>
    <row r="16" spans="1:46" s="2" customFormat="1" ht="12" customHeight="1">
      <c r="A16" s="30"/>
      <c r="B16" s="31"/>
      <c r="C16" s="30"/>
      <c r="D16" s="27" t="s">
        <v>22</v>
      </c>
      <c r="E16" s="30"/>
      <c r="F16" s="30"/>
      <c r="G16" s="30"/>
      <c r="H16" s="30"/>
      <c r="I16" s="27" t="s">
        <v>23</v>
      </c>
      <c r="J16" s="25" t="str">
        <f>IF('Rekapitulace stavby'!AN10="","",'Rekapitulace stavby'!AN10)</f>
        <v/>
      </c>
      <c r="K16" s="30"/>
      <c r="L16" s="40"/>
      <c r="S16" s="30"/>
      <c r="T16" s="30"/>
      <c r="U16" s="30"/>
      <c r="V16" s="30"/>
      <c r="W16" s="30"/>
      <c r="X16" s="30"/>
      <c r="Y16" s="30"/>
      <c r="Z16" s="30"/>
      <c r="AA16" s="30"/>
      <c r="AB16" s="30"/>
      <c r="AC16" s="30"/>
      <c r="AD16" s="30"/>
      <c r="AE16" s="30"/>
    </row>
    <row r="17" spans="1:31" s="2" customFormat="1" ht="18" customHeight="1">
      <c r="A17" s="30"/>
      <c r="B17" s="31"/>
      <c r="C17" s="30"/>
      <c r="D17" s="30"/>
      <c r="E17" s="25" t="str">
        <f>IF('Rekapitulace stavby'!E11="","",'Rekapitulace stavby'!E11)</f>
        <v xml:space="preserve"> </v>
      </c>
      <c r="F17" s="30"/>
      <c r="G17" s="30"/>
      <c r="H17" s="30"/>
      <c r="I17" s="27" t="s">
        <v>25</v>
      </c>
      <c r="J17" s="25" t="str">
        <f>IF('Rekapitulace stavby'!AN11="","",'Rekapitulace stavby'!AN11)</f>
        <v/>
      </c>
      <c r="K17" s="30"/>
      <c r="L17" s="40"/>
      <c r="S17" s="30"/>
      <c r="T17" s="30"/>
      <c r="U17" s="30"/>
      <c r="V17" s="30"/>
      <c r="W17" s="30"/>
      <c r="X17" s="30"/>
      <c r="Y17" s="30"/>
      <c r="Z17" s="30"/>
      <c r="AA17" s="30"/>
      <c r="AB17" s="30"/>
      <c r="AC17" s="30"/>
      <c r="AD17" s="30"/>
      <c r="AE17" s="30"/>
    </row>
    <row r="18" spans="1:31" s="2" customFormat="1" ht="6.95" customHeight="1">
      <c r="A18" s="30"/>
      <c r="B18" s="31"/>
      <c r="C18" s="30"/>
      <c r="D18" s="30"/>
      <c r="E18" s="30"/>
      <c r="F18" s="30"/>
      <c r="G18" s="30"/>
      <c r="H18" s="30"/>
      <c r="I18" s="30"/>
      <c r="J18" s="30"/>
      <c r="K18" s="30"/>
      <c r="L18" s="40"/>
      <c r="S18" s="30"/>
      <c r="T18" s="30"/>
      <c r="U18" s="30"/>
      <c r="V18" s="30"/>
      <c r="W18" s="30"/>
      <c r="X18" s="30"/>
      <c r="Y18" s="30"/>
      <c r="Z18" s="30"/>
      <c r="AA18" s="30"/>
      <c r="AB18" s="30"/>
      <c r="AC18" s="30"/>
      <c r="AD18" s="30"/>
      <c r="AE18" s="30"/>
    </row>
    <row r="19" spans="1:31" s="2" customFormat="1" ht="12" customHeight="1">
      <c r="A19" s="30"/>
      <c r="B19" s="31"/>
      <c r="C19" s="30"/>
      <c r="D19" s="27" t="s">
        <v>26</v>
      </c>
      <c r="E19" s="30"/>
      <c r="F19" s="30"/>
      <c r="G19" s="30"/>
      <c r="H19" s="30"/>
      <c r="I19" s="27" t="s">
        <v>23</v>
      </c>
      <c r="J19" s="25" t="str">
        <f>'Rekapitulace stavby'!AN13</f>
        <v/>
      </c>
      <c r="K19" s="30"/>
      <c r="L19" s="40"/>
      <c r="S19" s="30"/>
      <c r="T19" s="30"/>
      <c r="U19" s="30"/>
      <c r="V19" s="30"/>
      <c r="W19" s="30"/>
      <c r="X19" s="30"/>
      <c r="Y19" s="30"/>
      <c r="Z19" s="30"/>
      <c r="AA19" s="30"/>
      <c r="AB19" s="30"/>
      <c r="AC19" s="30"/>
      <c r="AD19" s="30"/>
      <c r="AE19" s="30"/>
    </row>
    <row r="20" spans="1:31" s="2" customFormat="1" ht="18" customHeight="1">
      <c r="A20" s="30"/>
      <c r="B20" s="31"/>
      <c r="C20" s="30"/>
      <c r="D20" s="30"/>
      <c r="E20" s="412" t="str">
        <f>'Rekapitulace stavby'!E14</f>
        <v xml:space="preserve"> </v>
      </c>
      <c r="F20" s="412"/>
      <c r="G20" s="412"/>
      <c r="H20" s="412"/>
      <c r="I20" s="27" t="s">
        <v>25</v>
      </c>
      <c r="J20" s="25" t="str">
        <f>'Rekapitulace stavby'!AN14</f>
        <v/>
      </c>
      <c r="K20" s="30"/>
      <c r="L20" s="40"/>
      <c r="S20" s="30"/>
      <c r="T20" s="30"/>
      <c r="U20" s="30"/>
      <c r="V20" s="30"/>
      <c r="W20" s="30"/>
      <c r="X20" s="30"/>
      <c r="Y20" s="30"/>
      <c r="Z20" s="30"/>
      <c r="AA20" s="30"/>
      <c r="AB20" s="30"/>
      <c r="AC20" s="30"/>
      <c r="AD20" s="30"/>
      <c r="AE20" s="30"/>
    </row>
    <row r="21" spans="1:31" s="2" customFormat="1" ht="6.95" customHeight="1">
      <c r="A21" s="30"/>
      <c r="B21" s="31"/>
      <c r="C21" s="30"/>
      <c r="D21" s="30"/>
      <c r="E21" s="30"/>
      <c r="F21" s="30"/>
      <c r="G21" s="30"/>
      <c r="H21" s="30"/>
      <c r="I21" s="30"/>
      <c r="J21" s="30"/>
      <c r="K21" s="30"/>
      <c r="L21" s="40"/>
      <c r="S21" s="30"/>
      <c r="T21" s="30"/>
      <c r="U21" s="30"/>
      <c r="V21" s="30"/>
      <c r="W21" s="30"/>
      <c r="X21" s="30"/>
      <c r="Y21" s="30"/>
      <c r="Z21" s="30"/>
      <c r="AA21" s="30"/>
      <c r="AB21" s="30"/>
      <c r="AC21" s="30"/>
      <c r="AD21" s="30"/>
      <c r="AE21" s="30"/>
    </row>
    <row r="22" spans="1:31" s="2" customFormat="1" ht="12" customHeight="1">
      <c r="A22" s="30"/>
      <c r="B22" s="31"/>
      <c r="C22" s="30"/>
      <c r="D22" s="27" t="s">
        <v>27</v>
      </c>
      <c r="E22" s="30"/>
      <c r="F22" s="30"/>
      <c r="G22" s="30"/>
      <c r="H22" s="30"/>
      <c r="I22" s="27" t="s">
        <v>23</v>
      </c>
      <c r="J22" s="25" t="str">
        <f>IF('Rekapitulace stavby'!AN16="","",'Rekapitulace stavby'!AN16)</f>
        <v/>
      </c>
      <c r="K22" s="30"/>
      <c r="L22" s="40"/>
      <c r="S22" s="30"/>
      <c r="T22" s="30"/>
      <c r="U22" s="30"/>
      <c r="V22" s="30"/>
      <c r="W22" s="30"/>
      <c r="X22" s="30"/>
      <c r="Y22" s="30"/>
      <c r="Z22" s="30"/>
      <c r="AA22" s="30"/>
      <c r="AB22" s="30"/>
      <c r="AC22" s="30"/>
      <c r="AD22" s="30"/>
      <c r="AE22" s="30"/>
    </row>
    <row r="23" spans="1:31" s="2" customFormat="1" ht="18" customHeight="1">
      <c r="A23" s="30"/>
      <c r="B23" s="31"/>
      <c r="C23" s="30"/>
      <c r="D23" s="30"/>
      <c r="E23" s="25" t="str">
        <f>IF('Rekapitulace stavby'!E17="","",'Rekapitulace stavby'!E17)</f>
        <v xml:space="preserve"> </v>
      </c>
      <c r="F23" s="30"/>
      <c r="G23" s="30"/>
      <c r="H23" s="30"/>
      <c r="I23" s="27" t="s">
        <v>25</v>
      </c>
      <c r="J23" s="25" t="str">
        <f>IF('Rekapitulace stavby'!AN17="","",'Rekapitulace stavby'!AN17)</f>
        <v/>
      </c>
      <c r="K23" s="30"/>
      <c r="L23" s="40"/>
      <c r="S23" s="30"/>
      <c r="T23" s="30"/>
      <c r="U23" s="30"/>
      <c r="V23" s="30"/>
      <c r="W23" s="30"/>
      <c r="X23" s="30"/>
      <c r="Y23" s="30"/>
      <c r="Z23" s="30"/>
      <c r="AA23" s="30"/>
      <c r="AB23" s="30"/>
      <c r="AC23" s="30"/>
      <c r="AD23" s="30"/>
      <c r="AE23" s="30"/>
    </row>
    <row r="24" spans="1:31" s="2" customFormat="1" ht="6.95" customHeight="1">
      <c r="A24" s="30"/>
      <c r="B24" s="31"/>
      <c r="C24" s="30"/>
      <c r="D24" s="30"/>
      <c r="E24" s="30"/>
      <c r="F24" s="30"/>
      <c r="G24" s="30"/>
      <c r="H24" s="30"/>
      <c r="I24" s="30"/>
      <c r="J24" s="30"/>
      <c r="K24" s="30"/>
      <c r="L24" s="40"/>
      <c r="S24" s="30"/>
      <c r="T24" s="30"/>
      <c r="U24" s="30"/>
      <c r="V24" s="30"/>
      <c r="W24" s="30"/>
      <c r="X24" s="30"/>
      <c r="Y24" s="30"/>
      <c r="Z24" s="30"/>
      <c r="AA24" s="30"/>
      <c r="AB24" s="30"/>
      <c r="AC24" s="30"/>
      <c r="AD24" s="30"/>
      <c r="AE24" s="30"/>
    </row>
    <row r="25" spans="1:31" s="2" customFormat="1" ht="12" customHeight="1">
      <c r="A25" s="30"/>
      <c r="B25" s="31"/>
      <c r="C25" s="30"/>
      <c r="D25" s="27" t="s">
        <v>29</v>
      </c>
      <c r="E25" s="30"/>
      <c r="F25" s="30"/>
      <c r="G25" s="30"/>
      <c r="H25" s="30"/>
      <c r="I25" s="27" t="s">
        <v>23</v>
      </c>
      <c r="J25" s="25" t="str">
        <f>IF('Rekapitulace stavby'!AN19="","",'Rekapitulace stavby'!AN19)</f>
        <v/>
      </c>
      <c r="K25" s="30"/>
      <c r="L25" s="40"/>
      <c r="S25" s="30"/>
      <c r="T25" s="30"/>
      <c r="U25" s="30"/>
      <c r="V25" s="30"/>
      <c r="W25" s="30"/>
      <c r="X25" s="30"/>
      <c r="Y25" s="30"/>
      <c r="Z25" s="30"/>
      <c r="AA25" s="30"/>
      <c r="AB25" s="30"/>
      <c r="AC25" s="30"/>
      <c r="AD25" s="30"/>
      <c r="AE25" s="30"/>
    </row>
    <row r="26" spans="1:31" s="2" customFormat="1" ht="18" customHeight="1">
      <c r="A26" s="30"/>
      <c r="B26" s="31"/>
      <c r="C26" s="30"/>
      <c r="D26" s="30"/>
      <c r="E26" s="25" t="str">
        <f>IF('Rekapitulace stavby'!E20="","",'Rekapitulace stavby'!E20)</f>
        <v>VIS s.r.o. Hradec Králové, Dita Paštová</v>
      </c>
      <c r="F26" s="30"/>
      <c r="G26" s="30"/>
      <c r="H26" s="30"/>
      <c r="I26" s="27" t="s">
        <v>25</v>
      </c>
      <c r="J26" s="25" t="str">
        <f>IF('Rekapitulace stavby'!AN20="","",'Rekapitulace stavby'!AN20)</f>
        <v/>
      </c>
      <c r="K26" s="30"/>
      <c r="L26" s="40"/>
      <c r="S26" s="30"/>
      <c r="T26" s="30"/>
      <c r="U26" s="30"/>
      <c r="V26" s="30"/>
      <c r="W26" s="30"/>
      <c r="X26" s="30"/>
      <c r="Y26" s="30"/>
      <c r="Z26" s="30"/>
      <c r="AA26" s="30"/>
      <c r="AB26" s="30"/>
      <c r="AC26" s="30"/>
      <c r="AD26" s="30"/>
      <c r="AE26" s="30"/>
    </row>
    <row r="27" spans="1:31" s="2" customFormat="1" ht="6.95" customHeight="1">
      <c r="A27" s="30"/>
      <c r="B27" s="31"/>
      <c r="C27" s="30"/>
      <c r="D27" s="30"/>
      <c r="E27" s="30"/>
      <c r="F27" s="30"/>
      <c r="G27" s="30"/>
      <c r="H27" s="30"/>
      <c r="I27" s="30"/>
      <c r="J27" s="30"/>
      <c r="K27" s="30"/>
      <c r="L27" s="40"/>
      <c r="S27" s="30"/>
      <c r="T27" s="30"/>
      <c r="U27" s="30"/>
      <c r="V27" s="30"/>
      <c r="W27" s="30"/>
      <c r="X27" s="30"/>
      <c r="Y27" s="30"/>
      <c r="Z27" s="30"/>
      <c r="AA27" s="30"/>
      <c r="AB27" s="30"/>
      <c r="AC27" s="30"/>
      <c r="AD27" s="30"/>
      <c r="AE27" s="30"/>
    </row>
    <row r="28" spans="1:31" s="2" customFormat="1" ht="12" customHeight="1">
      <c r="A28" s="30"/>
      <c r="B28" s="31"/>
      <c r="C28" s="30"/>
      <c r="D28" s="27" t="s">
        <v>31</v>
      </c>
      <c r="E28" s="30"/>
      <c r="F28" s="30"/>
      <c r="G28" s="30"/>
      <c r="H28" s="30"/>
      <c r="I28" s="30"/>
      <c r="J28" s="30"/>
      <c r="K28" s="30"/>
      <c r="L28" s="40"/>
      <c r="S28" s="30"/>
      <c r="T28" s="30"/>
      <c r="U28" s="30"/>
      <c r="V28" s="30"/>
      <c r="W28" s="30"/>
      <c r="X28" s="30"/>
      <c r="Y28" s="30"/>
      <c r="Z28" s="30"/>
      <c r="AA28" s="30"/>
      <c r="AB28" s="30"/>
      <c r="AC28" s="30"/>
      <c r="AD28" s="30"/>
      <c r="AE28" s="30"/>
    </row>
    <row r="29" spans="1:31" s="8" customFormat="1" ht="16.5" customHeight="1">
      <c r="A29" s="98"/>
      <c r="B29" s="99"/>
      <c r="C29" s="98"/>
      <c r="D29" s="98"/>
      <c r="E29" s="415" t="s">
        <v>1</v>
      </c>
      <c r="F29" s="415"/>
      <c r="G29" s="415"/>
      <c r="H29" s="415"/>
      <c r="I29" s="98"/>
      <c r="J29" s="98"/>
      <c r="K29" s="98"/>
      <c r="L29" s="100"/>
      <c r="S29" s="98"/>
      <c r="T29" s="98"/>
      <c r="U29" s="98"/>
      <c r="V29" s="98"/>
      <c r="W29" s="98"/>
      <c r="X29" s="98"/>
      <c r="Y29" s="98"/>
      <c r="Z29" s="98"/>
      <c r="AA29" s="98"/>
      <c r="AB29" s="98"/>
      <c r="AC29" s="98"/>
      <c r="AD29" s="98"/>
      <c r="AE29" s="98"/>
    </row>
    <row r="30" spans="1:31" s="2" customFormat="1" ht="6.95" customHeight="1">
      <c r="A30" s="30"/>
      <c r="B30" s="31"/>
      <c r="C30" s="30"/>
      <c r="D30" s="30"/>
      <c r="E30" s="30"/>
      <c r="F30" s="30"/>
      <c r="G30" s="30"/>
      <c r="H30" s="30"/>
      <c r="I30" s="30"/>
      <c r="J30" s="30"/>
      <c r="K30" s="30"/>
      <c r="L30" s="40"/>
      <c r="S30" s="30"/>
      <c r="T30" s="30"/>
      <c r="U30" s="30"/>
      <c r="V30" s="30"/>
      <c r="W30" s="30"/>
      <c r="X30" s="30"/>
      <c r="Y30" s="30"/>
      <c r="Z30" s="30"/>
      <c r="AA30" s="30"/>
      <c r="AB30" s="30"/>
      <c r="AC30" s="30"/>
      <c r="AD30" s="30"/>
      <c r="AE30" s="30"/>
    </row>
    <row r="31" spans="1:31" s="2" customFormat="1" ht="6.95" customHeight="1">
      <c r="A31" s="30"/>
      <c r="B31" s="31"/>
      <c r="C31" s="30"/>
      <c r="D31" s="64"/>
      <c r="E31" s="64"/>
      <c r="F31" s="64"/>
      <c r="G31" s="64"/>
      <c r="H31" s="64"/>
      <c r="I31" s="64"/>
      <c r="J31" s="64"/>
      <c r="K31" s="64"/>
      <c r="L31" s="40"/>
      <c r="S31" s="30"/>
      <c r="T31" s="30"/>
      <c r="U31" s="30"/>
      <c r="V31" s="30"/>
      <c r="W31" s="30"/>
      <c r="X31" s="30"/>
      <c r="Y31" s="30"/>
      <c r="Z31" s="30"/>
      <c r="AA31" s="30"/>
      <c r="AB31" s="30"/>
      <c r="AC31" s="30"/>
      <c r="AD31" s="30"/>
      <c r="AE31" s="30"/>
    </row>
    <row r="32" spans="1:31" s="2" customFormat="1" ht="25.35" customHeight="1">
      <c r="A32" s="30"/>
      <c r="B32" s="31"/>
      <c r="C32" s="30"/>
      <c r="D32" s="101" t="s">
        <v>32</v>
      </c>
      <c r="E32" s="30"/>
      <c r="F32" s="30"/>
      <c r="G32" s="30"/>
      <c r="H32" s="30"/>
      <c r="I32" s="30"/>
      <c r="J32" s="69">
        <f>ROUND(J131, 2)</f>
        <v>0</v>
      </c>
      <c r="K32" s="30"/>
      <c r="L32" s="40"/>
      <c r="S32" s="30"/>
      <c r="T32" s="30"/>
      <c r="U32" s="30"/>
      <c r="V32" s="30"/>
      <c r="W32" s="30"/>
      <c r="X32" s="30"/>
      <c r="Y32" s="30"/>
      <c r="Z32" s="30"/>
      <c r="AA32" s="30"/>
      <c r="AB32" s="30"/>
      <c r="AC32" s="30"/>
      <c r="AD32" s="30"/>
      <c r="AE32" s="30"/>
    </row>
    <row r="33" spans="1:31" s="2" customFormat="1" ht="6.95" customHeight="1">
      <c r="A33" s="30"/>
      <c r="B33" s="31"/>
      <c r="C33" s="30"/>
      <c r="D33" s="64"/>
      <c r="E33" s="64"/>
      <c r="F33" s="64"/>
      <c r="G33" s="64"/>
      <c r="H33" s="64"/>
      <c r="I33" s="64"/>
      <c r="J33" s="64"/>
      <c r="K33" s="64"/>
      <c r="L33" s="40"/>
      <c r="S33" s="30"/>
      <c r="T33" s="30"/>
      <c r="U33" s="30"/>
      <c r="V33" s="30"/>
      <c r="W33" s="30"/>
      <c r="X33" s="30"/>
      <c r="Y33" s="30"/>
      <c r="Z33" s="30"/>
      <c r="AA33" s="30"/>
      <c r="AB33" s="30"/>
      <c r="AC33" s="30"/>
      <c r="AD33" s="30"/>
      <c r="AE33" s="30"/>
    </row>
    <row r="34" spans="1:31" s="2" customFormat="1" ht="14.45" customHeight="1">
      <c r="A34" s="30"/>
      <c r="B34" s="31"/>
      <c r="C34" s="30"/>
      <c r="D34" s="30"/>
      <c r="E34" s="30"/>
      <c r="F34" s="34" t="s">
        <v>34</v>
      </c>
      <c r="G34" s="30"/>
      <c r="H34" s="30"/>
      <c r="I34" s="34" t="s">
        <v>33</v>
      </c>
      <c r="J34" s="34" t="s">
        <v>35</v>
      </c>
      <c r="K34" s="30"/>
      <c r="L34" s="40"/>
      <c r="S34" s="30"/>
      <c r="T34" s="30"/>
      <c r="U34" s="30"/>
      <c r="V34" s="30"/>
      <c r="W34" s="30"/>
      <c r="X34" s="30"/>
      <c r="Y34" s="30"/>
      <c r="Z34" s="30"/>
      <c r="AA34" s="30"/>
      <c r="AB34" s="30"/>
      <c r="AC34" s="30"/>
      <c r="AD34" s="30"/>
      <c r="AE34" s="30"/>
    </row>
    <row r="35" spans="1:31" s="2" customFormat="1" ht="14.45" customHeight="1">
      <c r="A35" s="30"/>
      <c r="B35" s="31"/>
      <c r="C35" s="30"/>
      <c r="D35" s="102" t="s">
        <v>36</v>
      </c>
      <c r="E35" s="27" t="s">
        <v>37</v>
      </c>
      <c r="F35" s="103">
        <f>ROUND((SUM(BE131:BE262)),  2)</f>
        <v>0</v>
      </c>
      <c r="G35" s="30"/>
      <c r="H35" s="30"/>
      <c r="I35" s="104">
        <v>0.21</v>
      </c>
      <c r="J35" s="103">
        <f>ROUND(((SUM(BE131:BE262))*I35),  2)</f>
        <v>0</v>
      </c>
      <c r="K35" s="30"/>
      <c r="L35" s="40"/>
      <c r="S35" s="30"/>
      <c r="T35" s="30"/>
      <c r="U35" s="30"/>
      <c r="V35" s="30"/>
      <c r="W35" s="30"/>
      <c r="X35" s="30"/>
      <c r="Y35" s="30"/>
      <c r="Z35" s="30"/>
      <c r="AA35" s="30"/>
      <c r="AB35" s="30"/>
      <c r="AC35" s="30"/>
      <c r="AD35" s="30"/>
      <c r="AE35" s="30"/>
    </row>
    <row r="36" spans="1:31" s="2" customFormat="1" ht="14.45" customHeight="1">
      <c r="A36" s="30"/>
      <c r="B36" s="31"/>
      <c r="C36" s="30"/>
      <c r="D36" s="30"/>
      <c r="E36" s="27" t="s">
        <v>38</v>
      </c>
      <c r="F36" s="103">
        <f>ROUND((SUM(BF131:BF262)),  2)</f>
        <v>0</v>
      </c>
      <c r="G36" s="30"/>
      <c r="H36" s="30"/>
      <c r="I36" s="104">
        <v>0.15</v>
      </c>
      <c r="J36" s="103">
        <f>ROUND(((SUM(BF131:BF262))*I36),  2)</f>
        <v>0</v>
      </c>
      <c r="K36" s="30"/>
      <c r="L36" s="40"/>
      <c r="S36" s="30"/>
      <c r="T36" s="30"/>
      <c r="U36" s="30"/>
      <c r="V36" s="30"/>
      <c r="W36" s="30"/>
      <c r="X36" s="30"/>
      <c r="Y36" s="30"/>
      <c r="Z36" s="30"/>
      <c r="AA36" s="30"/>
      <c r="AB36" s="30"/>
      <c r="AC36" s="30"/>
      <c r="AD36" s="30"/>
      <c r="AE36" s="30"/>
    </row>
    <row r="37" spans="1:31" s="2" customFormat="1" ht="14.45" hidden="1" customHeight="1">
      <c r="A37" s="30"/>
      <c r="B37" s="31"/>
      <c r="C37" s="30"/>
      <c r="D37" s="30"/>
      <c r="E37" s="27" t="s">
        <v>39</v>
      </c>
      <c r="F37" s="103">
        <f>ROUND((SUM(BG131:BG262)),  2)</f>
        <v>0</v>
      </c>
      <c r="G37" s="30"/>
      <c r="H37" s="30"/>
      <c r="I37" s="104">
        <v>0.21</v>
      </c>
      <c r="J37" s="103">
        <f>0</f>
        <v>0</v>
      </c>
      <c r="K37" s="30"/>
      <c r="L37" s="40"/>
      <c r="S37" s="30"/>
      <c r="T37" s="30"/>
      <c r="U37" s="30"/>
      <c r="V37" s="30"/>
      <c r="W37" s="30"/>
      <c r="X37" s="30"/>
      <c r="Y37" s="30"/>
      <c r="Z37" s="30"/>
      <c r="AA37" s="30"/>
      <c r="AB37" s="30"/>
      <c r="AC37" s="30"/>
      <c r="AD37" s="30"/>
      <c r="AE37" s="30"/>
    </row>
    <row r="38" spans="1:31" s="2" customFormat="1" ht="14.45" hidden="1" customHeight="1">
      <c r="A38" s="30"/>
      <c r="B38" s="31"/>
      <c r="C38" s="30"/>
      <c r="D38" s="30"/>
      <c r="E38" s="27" t="s">
        <v>40</v>
      </c>
      <c r="F38" s="103">
        <f>ROUND((SUM(BH131:BH262)),  2)</f>
        <v>0</v>
      </c>
      <c r="G38" s="30"/>
      <c r="H38" s="30"/>
      <c r="I38" s="104">
        <v>0.15</v>
      </c>
      <c r="J38" s="103">
        <f>0</f>
        <v>0</v>
      </c>
      <c r="K38" s="30"/>
      <c r="L38" s="40"/>
      <c r="S38" s="30"/>
      <c r="T38" s="30"/>
      <c r="U38" s="30"/>
      <c r="V38" s="30"/>
      <c r="W38" s="30"/>
      <c r="X38" s="30"/>
      <c r="Y38" s="30"/>
      <c r="Z38" s="30"/>
      <c r="AA38" s="30"/>
      <c r="AB38" s="30"/>
      <c r="AC38" s="30"/>
      <c r="AD38" s="30"/>
      <c r="AE38" s="30"/>
    </row>
    <row r="39" spans="1:31" s="2" customFormat="1" ht="14.45" hidden="1" customHeight="1">
      <c r="A39" s="30"/>
      <c r="B39" s="31"/>
      <c r="C39" s="30"/>
      <c r="D39" s="30"/>
      <c r="E39" s="27" t="s">
        <v>41</v>
      </c>
      <c r="F39" s="103">
        <f>ROUND((SUM(BI131:BI262)),  2)</f>
        <v>0</v>
      </c>
      <c r="G39" s="30"/>
      <c r="H39" s="30"/>
      <c r="I39" s="104">
        <v>0</v>
      </c>
      <c r="J39" s="103">
        <f>0</f>
        <v>0</v>
      </c>
      <c r="K39" s="30"/>
      <c r="L39" s="40"/>
      <c r="S39" s="30"/>
      <c r="T39" s="30"/>
      <c r="U39" s="30"/>
      <c r="V39" s="30"/>
      <c r="W39" s="30"/>
      <c r="X39" s="30"/>
      <c r="Y39" s="30"/>
      <c r="Z39" s="30"/>
      <c r="AA39" s="30"/>
      <c r="AB39" s="30"/>
      <c r="AC39" s="30"/>
      <c r="AD39" s="30"/>
      <c r="AE39" s="30"/>
    </row>
    <row r="40" spans="1:31" s="2" customFormat="1" ht="6.95" customHeight="1">
      <c r="A40" s="30"/>
      <c r="B40" s="31"/>
      <c r="C40" s="30"/>
      <c r="D40" s="30"/>
      <c r="E40" s="30"/>
      <c r="F40" s="30"/>
      <c r="G40" s="30"/>
      <c r="H40" s="30"/>
      <c r="I40" s="30"/>
      <c r="J40" s="30"/>
      <c r="K40" s="30"/>
      <c r="L40" s="40"/>
      <c r="S40" s="30"/>
      <c r="T40" s="30"/>
      <c r="U40" s="30"/>
      <c r="V40" s="30"/>
      <c r="W40" s="30"/>
      <c r="X40" s="30"/>
      <c r="Y40" s="30"/>
      <c r="Z40" s="30"/>
      <c r="AA40" s="30"/>
      <c r="AB40" s="30"/>
      <c r="AC40" s="30"/>
      <c r="AD40" s="30"/>
      <c r="AE40" s="30"/>
    </row>
    <row r="41" spans="1:31" s="2" customFormat="1" ht="25.35" customHeight="1">
      <c r="A41" s="30"/>
      <c r="B41" s="31"/>
      <c r="C41" s="105"/>
      <c r="D41" s="106" t="s">
        <v>42</v>
      </c>
      <c r="E41" s="58"/>
      <c r="F41" s="58"/>
      <c r="G41" s="107" t="s">
        <v>43</v>
      </c>
      <c r="H41" s="108" t="s">
        <v>44</v>
      </c>
      <c r="I41" s="58"/>
      <c r="J41" s="109">
        <f>SUM(J32:J39)</f>
        <v>0</v>
      </c>
      <c r="K41" s="110"/>
      <c r="L41" s="40"/>
      <c r="S41" s="30"/>
      <c r="T41" s="30"/>
      <c r="U41" s="30"/>
      <c r="V41" s="30"/>
      <c r="W41" s="30"/>
      <c r="X41" s="30"/>
      <c r="Y41" s="30"/>
      <c r="Z41" s="30"/>
      <c r="AA41" s="30"/>
      <c r="AB41" s="30"/>
      <c r="AC41" s="30"/>
      <c r="AD41" s="30"/>
      <c r="AE41" s="30"/>
    </row>
    <row r="42" spans="1:31" s="2" customFormat="1" ht="14.45" customHeight="1">
      <c r="A42" s="30"/>
      <c r="B42" s="31"/>
      <c r="C42" s="30"/>
      <c r="D42" s="30"/>
      <c r="E42" s="30"/>
      <c r="F42" s="30"/>
      <c r="G42" s="30"/>
      <c r="H42" s="30"/>
      <c r="I42" s="30"/>
      <c r="J42" s="30"/>
      <c r="K42" s="30"/>
      <c r="L42" s="40"/>
      <c r="S42" s="30"/>
      <c r="T42" s="30"/>
      <c r="U42" s="30"/>
      <c r="V42" s="30"/>
      <c r="W42" s="30"/>
      <c r="X42" s="30"/>
      <c r="Y42" s="30"/>
      <c r="Z42" s="30"/>
      <c r="AA42" s="30"/>
      <c r="AB42" s="30"/>
      <c r="AC42" s="30"/>
      <c r="AD42" s="30"/>
      <c r="AE42" s="30"/>
    </row>
    <row r="43" spans="1:31" s="1" customFormat="1" ht="14.45" customHeight="1">
      <c r="B43" s="21"/>
      <c r="L43" s="21"/>
    </row>
    <row r="44" spans="1:31" s="1" customFormat="1" ht="14.45" customHeight="1">
      <c r="B44" s="21"/>
      <c r="L44" s="21"/>
    </row>
    <row r="45" spans="1:31" s="1" customFormat="1" ht="14.45" customHeight="1">
      <c r="B45" s="21"/>
      <c r="L45" s="21"/>
    </row>
    <row r="46" spans="1:31" s="1" customFormat="1" ht="14.45" customHeight="1">
      <c r="B46" s="21"/>
      <c r="L46" s="21"/>
    </row>
    <row r="47" spans="1:31" s="1" customFormat="1" ht="14.45" customHeight="1">
      <c r="B47" s="21"/>
      <c r="L47" s="21"/>
    </row>
    <row r="48" spans="1:31" s="1" customFormat="1" ht="14.45" customHeight="1">
      <c r="B48" s="21"/>
      <c r="L48" s="21"/>
    </row>
    <row r="49" spans="1:31" s="1" customFormat="1" ht="14.45" customHeight="1">
      <c r="B49" s="21"/>
      <c r="L49" s="21"/>
    </row>
    <row r="50" spans="1:31" s="2" customFormat="1" ht="14.45" customHeight="1">
      <c r="B50" s="40"/>
      <c r="D50" s="41" t="s">
        <v>45</v>
      </c>
      <c r="E50" s="42"/>
      <c r="F50" s="42"/>
      <c r="G50" s="41" t="s">
        <v>46</v>
      </c>
      <c r="H50" s="42"/>
      <c r="I50" s="42"/>
      <c r="J50" s="42"/>
      <c r="K50" s="42"/>
      <c r="L50" s="40"/>
    </row>
    <row r="51" spans="1:31">
      <c r="B51" s="21"/>
      <c r="L51" s="21"/>
    </row>
    <row r="52" spans="1:31">
      <c r="B52" s="21"/>
      <c r="L52" s="21"/>
    </row>
    <row r="53" spans="1:31">
      <c r="B53" s="21"/>
      <c r="L53" s="21"/>
    </row>
    <row r="54" spans="1:31">
      <c r="B54" s="21"/>
      <c r="L54" s="21"/>
    </row>
    <row r="55" spans="1:31">
      <c r="B55" s="21"/>
      <c r="L55" s="21"/>
    </row>
    <row r="56" spans="1:31">
      <c r="B56" s="21"/>
      <c r="L56" s="21"/>
    </row>
    <row r="57" spans="1:31">
      <c r="B57" s="21"/>
      <c r="L57" s="21"/>
    </row>
    <row r="58" spans="1:31">
      <c r="B58" s="21"/>
      <c r="L58" s="21"/>
    </row>
    <row r="59" spans="1:31">
      <c r="B59" s="21"/>
      <c r="L59" s="21"/>
    </row>
    <row r="60" spans="1:31">
      <c r="B60" s="21"/>
      <c r="L60" s="21"/>
    </row>
    <row r="61" spans="1:31" s="2" customFormat="1" ht="12.75">
      <c r="A61" s="30"/>
      <c r="B61" s="31"/>
      <c r="C61" s="30"/>
      <c r="D61" s="43" t="s">
        <v>47</v>
      </c>
      <c r="E61" s="33"/>
      <c r="F61" s="111" t="s">
        <v>48</v>
      </c>
      <c r="G61" s="43" t="s">
        <v>47</v>
      </c>
      <c r="H61" s="33"/>
      <c r="I61" s="33"/>
      <c r="J61" s="112" t="s">
        <v>48</v>
      </c>
      <c r="K61" s="33"/>
      <c r="L61" s="40"/>
      <c r="S61" s="30"/>
      <c r="T61" s="30"/>
      <c r="U61" s="30"/>
      <c r="V61" s="30"/>
      <c r="W61" s="30"/>
      <c r="X61" s="30"/>
      <c r="Y61" s="30"/>
      <c r="Z61" s="30"/>
      <c r="AA61" s="30"/>
      <c r="AB61" s="30"/>
      <c r="AC61" s="30"/>
      <c r="AD61" s="30"/>
      <c r="AE61" s="30"/>
    </row>
    <row r="62" spans="1:31">
      <c r="B62" s="21"/>
      <c r="L62" s="21"/>
    </row>
    <row r="63" spans="1:31">
      <c r="B63" s="21"/>
      <c r="L63" s="21"/>
    </row>
    <row r="64" spans="1:31">
      <c r="B64" s="21"/>
      <c r="L64" s="21"/>
    </row>
    <row r="65" spans="1:31" s="2" customFormat="1" ht="12.75">
      <c r="A65" s="30"/>
      <c r="B65" s="31"/>
      <c r="C65" s="30"/>
      <c r="D65" s="41" t="s">
        <v>49</v>
      </c>
      <c r="E65" s="44"/>
      <c r="F65" s="44"/>
      <c r="G65" s="41" t="s">
        <v>50</v>
      </c>
      <c r="H65" s="44"/>
      <c r="I65" s="44"/>
      <c r="J65" s="44"/>
      <c r="K65" s="44"/>
      <c r="L65" s="40"/>
      <c r="S65" s="30"/>
      <c r="T65" s="30"/>
      <c r="U65" s="30"/>
      <c r="V65" s="30"/>
      <c r="W65" s="30"/>
      <c r="X65" s="30"/>
      <c r="Y65" s="30"/>
      <c r="Z65" s="30"/>
      <c r="AA65" s="30"/>
      <c r="AB65" s="30"/>
      <c r="AC65" s="30"/>
      <c r="AD65" s="30"/>
      <c r="AE65" s="30"/>
    </row>
    <row r="66" spans="1:31">
      <c r="B66" s="21"/>
      <c r="L66" s="21"/>
    </row>
    <row r="67" spans="1:31">
      <c r="B67" s="21"/>
      <c r="L67" s="21"/>
    </row>
    <row r="68" spans="1:31">
      <c r="B68" s="21"/>
      <c r="L68" s="21"/>
    </row>
    <row r="69" spans="1:31">
      <c r="B69" s="21"/>
      <c r="L69" s="21"/>
    </row>
    <row r="70" spans="1:31">
      <c r="B70" s="21"/>
      <c r="L70" s="21"/>
    </row>
    <row r="71" spans="1:31">
      <c r="B71" s="21"/>
      <c r="L71" s="21"/>
    </row>
    <row r="72" spans="1:31">
      <c r="B72" s="21"/>
      <c r="L72" s="21"/>
    </row>
    <row r="73" spans="1:31">
      <c r="B73" s="21"/>
      <c r="L73" s="21"/>
    </row>
    <row r="74" spans="1:31">
      <c r="B74" s="21"/>
      <c r="L74" s="21"/>
    </row>
    <row r="75" spans="1:31">
      <c r="B75" s="21"/>
      <c r="L75" s="21"/>
    </row>
    <row r="76" spans="1:31" s="2" customFormat="1" ht="12.75">
      <c r="A76" s="30"/>
      <c r="B76" s="31"/>
      <c r="C76" s="30"/>
      <c r="D76" s="43" t="s">
        <v>47</v>
      </c>
      <c r="E76" s="33"/>
      <c r="F76" s="111" t="s">
        <v>48</v>
      </c>
      <c r="G76" s="43" t="s">
        <v>47</v>
      </c>
      <c r="H76" s="33"/>
      <c r="I76" s="33"/>
      <c r="J76" s="112" t="s">
        <v>48</v>
      </c>
      <c r="K76" s="33"/>
      <c r="L76" s="40"/>
      <c r="S76" s="30"/>
      <c r="T76" s="30"/>
      <c r="U76" s="30"/>
      <c r="V76" s="30"/>
      <c r="W76" s="30"/>
      <c r="X76" s="30"/>
      <c r="Y76" s="30"/>
      <c r="Z76" s="30"/>
      <c r="AA76" s="30"/>
      <c r="AB76" s="30"/>
      <c r="AC76" s="30"/>
      <c r="AD76" s="30"/>
      <c r="AE76" s="30"/>
    </row>
    <row r="77" spans="1:31" s="2" customFormat="1" ht="14.45" customHeight="1">
      <c r="A77" s="30"/>
      <c r="B77" s="45"/>
      <c r="C77" s="46"/>
      <c r="D77" s="46"/>
      <c r="E77" s="46"/>
      <c r="F77" s="46"/>
      <c r="G77" s="46"/>
      <c r="H77" s="46"/>
      <c r="I77" s="46"/>
      <c r="J77" s="46"/>
      <c r="K77" s="46"/>
      <c r="L77" s="40"/>
      <c r="S77" s="30"/>
      <c r="T77" s="30"/>
      <c r="U77" s="30"/>
      <c r="V77" s="30"/>
      <c r="W77" s="30"/>
      <c r="X77" s="30"/>
      <c r="Y77" s="30"/>
      <c r="Z77" s="30"/>
      <c r="AA77" s="30"/>
      <c r="AB77" s="30"/>
      <c r="AC77" s="30"/>
      <c r="AD77" s="30"/>
      <c r="AE77" s="30"/>
    </row>
    <row r="81" spans="1:31" s="2" customFormat="1" ht="6.95" customHeight="1">
      <c r="A81" s="30"/>
      <c r="B81" s="47"/>
      <c r="C81" s="48"/>
      <c r="D81" s="48"/>
      <c r="E81" s="48"/>
      <c r="F81" s="48"/>
      <c r="G81" s="48"/>
      <c r="H81" s="48"/>
      <c r="I81" s="48"/>
      <c r="J81" s="48"/>
      <c r="K81" s="48"/>
      <c r="L81" s="40"/>
      <c r="S81" s="30"/>
      <c r="T81" s="30"/>
      <c r="U81" s="30"/>
      <c r="V81" s="30"/>
      <c r="W81" s="30"/>
      <c r="X81" s="30"/>
      <c r="Y81" s="30"/>
      <c r="Z81" s="30"/>
      <c r="AA81" s="30"/>
      <c r="AB81" s="30"/>
      <c r="AC81" s="30"/>
      <c r="AD81" s="30"/>
      <c r="AE81" s="30"/>
    </row>
    <row r="82" spans="1:31" s="2" customFormat="1" ht="24.95" customHeight="1">
      <c r="A82" s="30"/>
      <c r="B82" s="31"/>
      <c r="C82" s="22" t="s">
        <v>110</v>
      </c>
      <c r="D82" s="30"/>
      <c r="E82" s="30"/>
      <c r="F82" s="30"/>
      <c r="G82" s="30"/>
      <c r="H82" s="30"/>
      <c r="I82" s="30"/>
      <c r="J82" s="30"/>
      <c r="K82" s="30"/>
      <c r="L82" s="40"/>
      <c r="S82" s="30"/>
      <c r="T82" s="30"/>
      <c r="U82" s="30"/>
      <c r="V82" s="30"/>
      <c r="W82" s="30"/>
      <c r="X82" s="30"/>
      <c r="Y82" s="30"/>
      <c r="Z82" s="30"/>
      <c r="AA82" s="30"/>
      <c r="AB82" s="30"/>
      <c r="AC82" s="30"/>
      <c r="AD82" s="30"/>
      <c r="AE82" s="30"/>
    </row>
    <row r="83" spans="1:31" s="2" customFormat="1" ht="6.95" customHeight="1">
      <c r="A83" s="30"/>
      <c r="B83" s="31"/>
      <c r="C83" s="30"/>
      <c r="D83" s="30"/>
      <c r="E83" s="30"/>
      <c r="F83" s="30"/>
      <c r="G83" s="30"/>
      <c r="H83" s="30"/>
      <c r="I83" s="30"/>
      <c r="J83" s="30"/>
      <c r="K83" s="30"/>
      <c r="L83" s="40"/>
      <c r="S83" s="30"/>
      <c r="T83" s="30"/>
      <c r="U83" s="30"/>
      <c r="V83" s="30"/>
      <c r="W83" s="30"/>
      <c r="X83" s="30"/>
      <c r="Y83" s="30"/>
      <c r="Z83" s="30"/>
      <c r="AA83" s="30"/>
      <c r="AB83" s="30"/>
      <c r="AC83" s="30"/>
      <c r="AD83" s="30"/>
      <c r="AE83" s="30"/>
    </row>
    <row r="84" spans="1:31" s="2" customFormat="1" ht="12" customHeight="1">
      <c r="A84" s="30"/>
      <c r="B84" s="31"/>
      <c r="C84" s="27" t="s">
        <v>14</v>
      </c>
      <c r="D84" s="30"/>
      <c r="E84" s="30"/>
      <c r="F84" s="30"/>
      <c r="G84" s="30"/>
      <c r="H84" s="30"/>
      <c r="I84" s="30"/>
      <c r="J84" s="30"/>
      <c r="K84" s="30"/>
      <c r="L84" s="40"/>
      <c r="S84" s="30"/>
      <c r="T84" s="30"/>
      <c r="U84" s="30"/>
      <c r="V84" s="30"/>
      <c r="W84" s="30"/>
      <c r="X84" s="30"/>
      <c r="Y84" s="30"/>
      <c r="Z84" s="30"/>
      <c r="AA84" s="30"/>
      <c r="AB84" s="30"/>
      <c r="AC84" s="30"/>
      <c r="AD84" s="30"/>
      <c r="AE84" s="30"/>
    </row>
    <row r="85" spans="1:31" s="2" customFormat="1" ht="16.5" customHeight="1">
      <c r="A85" s="30"/>
      <c r="B85" s="31"/>
      <c r="C85" s="30"/>
      <c r="D85" s="30"/>
      <c r="E85" s="425" t="str">
        <f>E7</f>
        <v>Modernizace ČOV Dvůr Králové nad Labem - II. etapa</v>
      </c>
      <c r="F85" s="426"/>
      <c r="G85" s="426"/>
      <c r="H85" s="426"/>
      <c r="I85" s="30"/>
      <c r="J85" s="30"/>
      <c r="K85" s="30"/>
      <c r="L85" s="40"/>
      <c r="S85" s="30"/>
      <c r="T85" s="30"/>
      <c r="U85" s="30"/>
      <c r="V85" s="30"/>
      <c r="W85" s="30"/>
      <c r="X85" s="30"/>
      <c r="Y85" s="30"/>
      <c r="Z85" s="30"/>
      <c r="AA85" s="30"/>
      <c r="AB85" s="30"/>
      <c r="AC85" s="30"/>
      <c r="AD85" s="30"/>
      <c r="AE85" s="30"/>
    </row>
    <row r="86" spans="1:31" s="1" customFormat="1" ht="12" customHeight="1">
      <c r="B86" s="21"/>
      <c r="C86" s="27" t="s">
        <v>108</v>
      </c>
      <c r="L86" s="21"/>
    </row>
    <row r="87" spans="1:31" s="2" customFormat="1" ht="16.5" customHeight="1">
      <c r="A87" s="30"/>
      <c r="B87" s="31"/>
      <c r="C87" s="30"/>
      <c r="D87" s="30"/>
      <c r="E87" s="425" t="s">
        <v>515</v>
      </c>
      <c r="F87" s="424"/>
      <c r="G87" s="424"/>
      <c r="H87" s="424"/>
      <c r="I87" s="30"/>
      <c r="J87" s="30"/>
      <c r="K87" s="30"/>
      <c r="L87" s="40"/>
      <c r="S87" s="30"/>
      <c r="T87" s="30"/>
      <c r="U87" s="30"/>
      <c r="V87" s="30"/>
      <c r="W87" s="30"/>
      <c r="X87" s="30"/>
      <c r="Y87" s="30"/>
      <c r="Z87" s="30"/>
      <c r="AA87" s="30"/>
      <c r="AB87" s="30"/>
      <c r="AC87" s="30"/>
      <c r="AD87" s="30"/>
      <c r="AE87" s="30"/>
    </row>
    <row r="88" spans="1:31" s="2" customFormat="1" ht="12" customHeight="1">
      <c r="A88" s="30"/>
      <c r="B88" s="31"/>
      <c r="C88" s="27" t="s">
        <v>186</v>
      </c>
      <c r="D88" s="30"/>
      <c r="E88" s="30"/>
      <c r="F88" s="30"/>
      <c r="G88" s="30"/>
      <c r="H88" s="30"/>
      <c r="I88" s="30"/>
      <c r="J88" s="30"/>
      <c r="K88" s="30"/>
      <c r="L88" s="40"/>
      <c r="S88" s="30"/>
      <c r="T88" s="30"/>
      <c r="U88" s="30"/>
      <c r="V88" s="30"/>
      <c r="W88" s="30"/>
      <c r="X88" s="30"/>
      <c r="Y88" s="30"/>
      <c r="Z88" s="30"/>
      <c r="AA88" s="30"/>
      <c r="AB88" s="30"/>
      <c r="AC88" s="30"/>
      <c r="AD88" s="30"/>
      <c r="AE88" s="30"/>
    </row>
    <row r="89" spans="1:31" s="2" customFormat="1" ht="16.5" customHeight="1">
      <c r="A89" s="30"/>
      <c r="B89" s="31"/>
      <c r="C89" s="30"/>
      <c r="D89" s="30"/>
      <c r="E89" s="386" t="str">
        <f>E11</f>
        <v>SO_05.2 - Energokanál pro kabelové propoje</v>
      </c>
      <c r="F89" s="424"/>
      <c r="G89" s="424"/>
      <c r="H89" s="424"/>
      <c r="I89" s="30"/>
      <c r="J89" s="30"/>
      <c r="K89" s="30"/>
      <c r="L89" s="40"/>
      <c r="S89" s="30"/>
      <c r="T89" s="30"/>
      <c r="U89" s="30"/>
      <c r="V89" s="30"/>
      <c r="W89" s="30"/>
      <c r="X89" s="30"/>
      <c r="Y89" s="30"/>
      <c r="Z89" s="30"/>
      <c r="AA89" s="30"/>
      <c r="AB89" s="30"/>
      <c r="AC89" s="30"/>
      <c r="AD89" s="30"/>
      <c r="AE89" s="30"/>
    </row>
    <row r="90" spans="1:31" s="2" customFormat="1" ht="6.95" customHeight="1">
      <c r="A90" s="30"/>
      <c r="B90" s="31"/>
      <c r="C90" s="30"/>
      <c r="D90" s="30"/>
      <c r="E90" s="30"/>
      <c r="F90" s="30"/>
      <c r="G90" s="30"/>
      <c r="H90" s="30"/>
      <c r="I90" s="30"/>
      <c r="J90" s="30"/>
      <c r="K90" s="30"/>
      <c r="L90" s="40"/>
      <c r="S90" s="30"/>
      <c r="T90" s="30"/>
      <c r="U90" s="30"/>
      <c r="V90" s="30"/>
      <c r="W90" s="30"/>
      <c r="X90" s="30"/>
      <c r="Y90" s="30"/>
      <c r="Z90" s="30"/>
      <c r="AA90" s="30"/>
      <c r="AB90" s="30"/>
      <c r="AC90" s="30"/>
      <c r="AD90" s="30"/>
      <c r="AE90" s="30"/>
    </row>
    <row r="91" spans="1:31" s="2" customFormat="1" ht="12" customHeight="1">
      <c r="A91" s="30"/>
      <c r="B91" s="31"/>
      <c r="C91" s="27" t="s">
        <v>18</v>
      </c>
      <c r="D91" s="30"/>
      <c r="E91" s="30"/>
      <c r="F91" s="25" t="str">
        <f>F14</f>
        <v xml:space="preserve"> </v>
      </c>
      <c r="G91" s="30"/>
      <c r="H91" s="30"/>
      <c r="I91" s="27" t="s">
        <v>20</v>
      </c>
      <c r="J91" s="53" t="str">
        <f>IF(J14="","",J14)</f>
        <v>7. 7. 2022</v>
      </c>
      <c r="K91" s="30"/>
      <c r="L91" s="40"/>
      <c r="S91" s="30"/>
      <c r="T91" s="30"/>
      <c r="U91" s="30"/>
      <c r="V91" s="30"/>
      <c r="W91" s="30"/>
      <c r="X91" s="30"/>
      <c r="Y91" s="30"/>
      <c r="Z91" s="30"/>
      <c r="AA91" s="30"/>
      <c r="AB91" s="30"/>
      <c r="AC91" s="30"/>
      <c r="AD91" s="30"/>
      <c r="AE91" s="30"/>
    </row>
    <row r="92" spans="1:31" s="2" customFormat="1" ht="6.95" customHeight="1">
      <c r="A92" s="30"/>
      <c r="B92" s="31"/>
      <c r="C92" s="30"/>
      <c r="D92" s="30"/>
      <c r="E92" s="30"/>
      <c r="F92" s="30"/>
      <c r="G92" s="30"/>
      <c r="H92" s="30"/>
      <c r="I92" s="30"/>
      <c r="J92" s="30"/>
      <c r="K92" s="30"/>
      <c r="L92" s="40"/>
      <c r="S92" s="30"/>
      <c r="T92" s="30"/>
      <c r="U92" s="30"/>
      <c r="V92" s="30"/>
      <c r="W92" s="30"/>
      <c r="X92" s="30"/>
      <c r="Y92" s="30"/>
      <c r="Z92" s="30"/>
      <c r="AA92" s="30"/>
      <c r="AB92" s="30"/>
      <c r="AC92" s="30"/>
      <c r="AD92" s="30"/>
      <c r="AE92" s="30"/>
    </row>
    <row r="93" spans="1:31" s="2" customFormat="1" ht="15.2" customHeight="1">
      <c r="A93" s="30"/>
      <c r="B93" s="31"/>
      <c r="C93" s="27" t="s">
        <v>22</v>
      </c>
      <c r="D93" s="30"/>
      <c r="E93" s="30"/>
      <c r="F93" s="25" t="str">
        <f>E17</f>
        <v xml:space="preserve"> </v>
      </c>
      <c r="G93" s="30"/>
      <c r="H93" s="30"/>
      <c r="I93" s="27" t="s">
        <v>27</v>
      </c>
      <c r="J93" s="28" t="str">
        <f>E23</f>
        <v xml:space="preserve"> </v>
      </c>
      <c r="K93" s="30"/>
      <c r="L93" s="40"/>
      <c r="S93" s="30"/>
      <c r="T93" s="30"/>
      <c r="U93" s="30"/>
      <c r="V93" s="30"/>
      <c r="W93" s="30"/>
      <c r="X93" s="30"/>
      <c r="Y93" s="30"/>
      <c r="Z93" s="30"/>
      <c r="AA93" s="30"/>
      <c r="AB93" s="30"/>
      <c r="AC93" s="30"/>
      <c r="AD93" s="30"/>
      <c r="AE93" s="30"/>
    </row>
    <row r="94" spans="1:31" s="2" customFormat="1" ht="25.7" customHeight="1">
      <c r="A94" s="30"/>
      <c r="B94" s="31"/>
      <c r="C94" s="27" t="s">
        <v>26</v>
      </c>
      <c r="D94" s="30"/>
      <c r="E94" s="30"/>
      <c r="F94" s="25" t="str">
        <f>IF(E20="","",E20)</f>
        <v xml:space="preserve"> </v>
      </c>
      <c r="G94" s="30"/>
      <c r="H94" s="30"/>
      <c r="I94" s="27" t="s">
        <v>29</v>
      </c>
      <c r="J94" s="28" t="str">
        <f>E26</f>
        <v>VIS s.r.o. Hradec Králové, Dita Paštová</v>
      </c>
      <c r="K94" s="30"/>
      <c r="L94" s="40"/>
      <c r="S94" s="30"/>
      <c r="T94" s="30"/>
      <c r="U94" s="30"/>
      <c r="V94" s="30"/>
      <c r="W94" s="30"/>
      <c r="X94" s="30"/>
      <c r="Y94" s="30"/>
      <c r="Z94" s="30"/>
      <c r="AA94" s="30"/>
      <c r="AB94" s="30"/>
      <c r="AC94" s="30"/>
      <c r="AD94" s="30"/>
      <c r="AE94" s="30"/>
    </row>
    <row r="95" spans="1:31" s="2" customFormat="1" ht="10.35" customHeight="1">
      <c r="A95" s="30"/>
      <c r="B95" s="31"/>
      <c r="C95" s="30"/>
      <c r="D95" s="30"/>
      <c r="E95" s="30"/>
      <c r="F95" s="30"/>
      <c r="G95" s="30"/>
      <c r="H95" s="30"/>
      <c r="I95" s="30"/>
      <c r="J95" s="30"/>
      <c r="K95" s="30"/>
      <c r="L95" s="40"/>
      <c r="S95" s="30"/>
      <c r="T95" s="30"/>
      <c r="U95" s="30"/>
      <c r="V95" s="30"/>
      <c r="W95" s="30"/>
      <c r="X95" s="30"/>
      <c r="Y95" s="30"/>
      <c r="Z95" s="30"/>
      <c r="AA95" s="30"/>
      <c r="AB95" s="30"/>
      <c r="AC95" s="30"/>
      <c r="AD95" s="30"/>
      <c r="AE95" s="30"/>
    </row>
    <row r="96" spans="1:31" s="2" customFormat="1" ht="29.25" customHeight="1">
      <c r="A96" s="30"/>
      <c r="B96" s="31"/>
      <c r="C96" s="113" t="s">
        <v>111</v>
      </c>
      <c r="D96" s="105"/>
      <c r="E96" s="105"/>
      <c r="F96" s="105"/>
      <c r="G96" s="105"/>
      <c r="H96" s="105"/>
      <c r="I96" s="105"/>
      <c r="J96" s="114" t="s">
        <v>112</v>
      </c>
      <c r="K96" s="105"/>
      <c r="L96" s="40"/>
      <c r="S96" s="30"/>
      <c r="T96" s="30"/>
      <c r="U96" s="30"/>
      <c r="V96" s="30"/>
      <c r="W96" s="30"/>
      <c r="X96" s="30"/>
      <c r="Y96" s="30"/>
      <c r="Z96" s="30"/>
      <c r="AA96" s="30"/>
      <c r="AB96" s="30"/>
      <c r="AC96" s="30"/>
      <c r="AD96" s="30"/>
      <c r="AE96" s="30"/>
    </row>
    <row r="97" spans="1:47" s="2" customFormat="1" ht="10.35" customHeight="1">
      <c r="A97" s="30"/>
      <c r="B97" s="31"/>
      <c r="C97" s="30"/>
      <c r="D97" s="30"/>
      <c r="E97" s="30"/>
      <c r="F97" s="30"/>
      <c r="G97" s="30"/>
      <c r="H97" s="30"/>
      <c r="I97" s="30"/>
      <c r="J97" s="30"/>
      <c r="K97" s="30"/>
      <c r="L97" s="40"/>
      <c r="S97" s="30"/>
      <c r="T97" s="30"/>
      <c r="U97" s="30"/>
      <c r="V97" s="30"/>
      <c r="W97" s="30"/>
      <c r="X97" s="30"/>
      <c r="Y97" s="30"/>
      <c r="Z97" s="30"/>
      <c r="AA97" s="30"/>
      <c r="AB97" s="30"/>
      <c r="AC97" s="30"/>
      <c r="AD97" s="30"/>
      <c r="AE97" s="30"/>
    </row>
    <row r="98" spans="1:47" s="2" customFormat="1" ht="22.9" customHeight="1">
      <c r="A98" s="30"/>
      <c r="B98" s="31"/>
      <c r="C98" s="115" t="s">
        <v>113</v>
      </c>
      <c r="D98" s="30"/>
      <c r="E98" s="30"/>
      <c r="F98" s="30"/>
      <c r="G98" s="30"/>
      <c r="H98" s="30"/>
      <c r="I98" s="30"/>
      <c r="J98" s="69">
        <f>J131</f>
        <v>0</v>
      </c>
      <c r="K98" s="30"/>
      <c r="L98" s="40"/>
      <c r="S98" s="30"/>
      <c r="T98" s="30"/>
      <c r="U98" s="30"/>
      <c r="V98" s="30"/>
      <c r="W98" s="30"/>
      <c r="X98" s="30"/>
      <c r="Y98" s="30"/>
      <c r="Z98" s="30"/>
      <c r="AA98" s="30"/>
      <c r="AB98" s="30"/>
      <c r="AC98" s="30"/>
      <c r="AD98" s="30"/>
      <c r="AE98" s="30"/>
      <c r="AU98" s="18" t="s">
        <v>114</v>
      </c>
    </row>
    <row r="99" spans="1:47" s="9" customFormat="1" ht="24.95" customHeight="1">
      <c r="B99" s="116"/>
      <c r="D99" s="117" t="s">
        <v>115</v>
      </c>
      <c r="E99" s="118"/>
      <c r="F99" s="118"/>
      <c r="G99" s="118"/>
      <c r="H99" s="118"/>
      <c r="I99" s="118"/>
      <c r="J99" s="119">
        <f>J132</f>
        <v>0</v>
      </c>
      <c r="L99" s="116"/>
    </row>
    <row r="100" spans="1:47" s="10" customFormat="1" ht="19.899999999999999" customHeight="1">
      <c r="B100" s="120"/>
      <c r="D100" s="121" t="s">
        <v>188</v>
      </c>
      <c r="E100" s="122"/>
      <c r="F100" s="122"/>
      <c r="G100" s="122"/>
      <c r="H100" s="122"/>
      <c r="I100" s="122"/>
      <c r="J100" s="123">
        <f>J133</f>
        <v>0</v>
      </c>
      <c r="L100" s="120"/>
    </row>
    <row r="101" spans="1:47" s="10" customFormat="1" ht="19.899999999999999" customHeight="1">
      <c r="B101" s="120"/>
      <c r="D101" s="121" t="s">
        <v>116</v>
      </c>
      <c r="E101" s="122"/>
      <c r="F101" s="122"/>
      <c r="G101" s="122"/>
      <c r="H101" s="122"/>
      <c r="I101" s="122"/>
      <c r="J101" s="123">
        <f>J178</f>
        <v>0</v>
      </c>
      <c r="L101" s="120"/>
    </row>
    <row r="102" spans="1:47" s="10" customFormat="1" ht="19.899999999999999" customHeight="1">
      <c r="B102" s="120"/>
      <c r="D102" s="121" t="s">
        <v>517</v>
      </c>
      <c r="E102" s="122"/>
      <c r="F102" s="122"/>
      <c r="G102" s="122"/>
      <c r="H102" s="122"/>
      <c r="I102" s="122"/>
      <c r="J102" s="123">
        <f>J180</f>
        <v>0</v>
      </c>
      <c r="L102" s="120"/>
    </row>
    <row r="103" spans="1:47" s="10" customFormat="1" ht="19.899999999999999" customHeight="1">
      <c r="B103" s="120"/>
      <c r="D103" s="121" t="s">
        <v>819</v>
      </c>
      <c r="E103" s="122"/>
      <c r="F103" s="122"/>
      <c r="G103" s="122"/>
      <c r="H103" s="122"/>
      <c r="I103" s="122"/>
      <c r="J103" s="123">
        <f>J193</f>
        <v>0</v>
      </c>
      <c r="L103" s="120"/>
    </row>
    <row r="104" spans="1:47" s="10" customFormat="1" ht="19.899999999999999" customHeight="1">
      <c r="B104" s="120"/>
      <c r="D104" s="121" t="s">
        <v>518</v>
      </c>
      <c r="E104" s="122"/>
      <c r="F104" s="122"/>
      <c r="G104" s="122"/>
      <c r="H104" s="122"/>
      <c r="I104" s="122"/>
      <c r="J104" s="123">
        <f>J209</f>
        <v>0</v>
      </c>
      <c r="L104" s="120"/>
    </row>
    <row r="105" spans="1:47" s="10" customFormat="1" ht="19.899999999999999" customHeight="1">
      <c r="B105" s="120"/>
      <c r="D105" s="121" t="s">
        <v>117</v>
      </c>
      <c r="E105" s="122"/>
      <c r="F105" s="122"/>
      <c r="G105" s="122"/>
      <c r="H105" s="122"/>
      <c r="I105" s="122"/>
      <c r="J105" s="123">
        <f>J218</f>
        <v>0</v>
      </c>
      <c r="L105" s="120"/>
    </row>
    <row r="106" spans="1:47" s="10" customFormat="1" ht="19.899999999999999" customHeight="1">
      <c r="B106" s="120"/>
      <c r="D106" s="121" t="s">
        <v>519</v>
      </c>
      <c r="E106" s="122"/>
      <c r="F106" s="122"/>
      <c r="G106" s="122"/>
      <c r="H106" s="122"/>
      <c r="I106" s="122"/>
      <c r="J106" s="123">
        <f>J229</f>
        <v>0</v>
      </c>
      <c r="L106" s="120"/>
    </row>
    <row r="107" spans="1:47" s="10" customFormat="1" ht="19.899999999999999" customHeight="1">
      <c r="B107" s="120"/>
      <c r="D107" s="121" t="s">
        <v>191</v>
      </c>
      <c r="E107" s="122"/>
      <c r="F107" s="122"/>
      <c r="G107" s="122"/>
      <c r="H107" s="122"/>
      <c r="I107" s="122"/>
      <c r="J107" s="123">
        <f>J231</f>
        <v>0</v>
      </c>
      <c r="L107" s="120"/>
    </row>
    <row r="108" spans="1:47" s="9" customFormat="1" ht="24.95" customHeight="1">
      <c r="B108" s="116"/>
      <c r="D108" s="117" t="s">
        <v>192</v>
      </c>
      <c r="E108" s="118"/>
      <c r="F108" s="118"/>
      <c r="G108" s="118"/>
      <c r="H108" s="118"/>
      <c r="I108" s="118"/>
      <c r="J108" s="119">
        <f>J242</f>
        <v>0</v>
      </c>
      <c r="L108" s="116"/>
    </row>
    <row r="109" spans="1:47" s="10" customFormat="1" ht="19.899999999999999" customHeight="1">
      <c r="B109" s="120"/>
      <c r="D109" s="121" t="s">
        <v>193</v>
      </c>
      <c r="E109" s="122"/>
      <c r="F109" s="122"/>
      <c r="G109" s="122"/>
      <c r="H109" s="122"/>
      <c r="I109" s="122"/>
      <c r="J109" s="123">
        <f>J243</f>
        <v>0</v>
      </c>
      <c r="L109" s="120"/>
    </row>
    <row r="110" spans="1:47" s="2" customFormat="1" ht="21.75" customHeight="1">
      <c r="A110" s="30"/>
      <c r="B110" s="31"/>
      <c r="C110" s="30"/>
      <c r="D110" s="30"/>
      <c r="E110" s="30"/>
      <c r="F110" s="30"/>
      <c r="G110" s="30"/>
      <c r="H110" s="30"/>
      <c r="I110" s="30"/>
      <c r="J110" s="30"/>
      <c r="K110" s="30"/>
      <c r="L110" s="40"/>
      <c r="S110" s="30"/>
      <c r="T110" s="30"/>
      <c r="U110" s="30"/>
      <c r="V110" s="30"/>
      <c r="W110" s="30"/>
      <c r="X110" s="30"/>
      <c r="Y110" s="30"/>
      <c r="Z110" s="30"/>
      <c r="AA110" s="30"/>
      <c r="AB110" s="30"/>
      <c r="AC110" s="30"/>
      <c r="AD110" s="30"/>
      <c r="AE110" s="30"/>
    </row>
    <row r="111" spans="1:47" s="2" customFormat="1" ht="6.95" customHeight="1">
      <c r="A111" s="30"/>
      <c r="B111" s="45"/>
      <c r="C111" s="46"/>
      <c r="D111" s="46"/>
      <c r="E111" s="46"/>
      <c r="F111" s="46"/>
      <c r="G111" s="46"/>
      <c r="H111" s="46"/>
      <c r="I111" s="46"/>
      <c r="J111" s="46"/>
      <c r="K111" s="46"/>
      <c r="L111" s="40"/>
      <c r="S111" s="30"/>
      <c r="T111" s="30"/>
      <c r="U111" s="30"/>
      <c r="V111" s="30"/>
      <c r="W111" s="30"/>
      <c r="X111" s="30"/>
      <c r="Y111" s="30"/>
      <c r="Z111" s="30"/>
      <c r="AA111" s="30"/>
      <c r="AB111" s="30"/>
      <c r="AC111" s="30"/>
      <c r="AD111" s="30"/>
      <c r="AE111" s="30"/>
    </row>
    <row r="115" spans="1:31" s="2" customFormat="1" ht="6.95" customHeight="1">
      <c r="A115" s="30"/>
      <c r="B115" s="47"/>
      <c r="C115" s="48"/>
      <c r="D115" s="48"/>
      <c r="E115" s="48"/>
      <c r="F115" s="48"/>
      <c r="G115" s="48"/>
      <c r="H115" s="48"/>
      <c r="I115" s="48"/>
      <c r="J115" s="48"/>
      <c r="K115" s="48"/>
      <c r="L115" s="40"/>
      <c r="S115" s="30"/>
      <c r="T115" s="30"/>
      <c r="U115" s="30"/>
      <c r="V115" s="30"/>
      <c r="W115" s="30"/>
      <c r="X115" s="30"/>
      <c r="Y115" s="30"/>
      <c r="Z115" s="30"/>
      <c r="AA115" s="30"/>
      <c r="AB115" s="30"/>
      <c r="AC115" s="30"/>
      <c r="AD115" s="30"/>
      <c r="AE115" s="30"/>
    </row>
    <row r="116" spans="1:31" s="2" customFormat="1" ht="24.95" customHeight="1">
      <c r="A116" s="30"/>
      <c r="B116" s="31"/>
      <c r="C116" s="22" t="s">
        <v>120</v>
      </c>
      <c r="D116" s="30"/>
      <c r="E116" s="30"/>
      <c r="F116" s="30"/>
      <c r="G116" s="30"/>
      <c r="H116" s="30"/>
      <c r="I116" s="30"/>
      <c r="J116" s="30"/>
      <c r="K116" s="30"/>
      <c r="L116" s="40"/>
      <c r="S116" s="30"/>
      <c r="T116" s="30"/>
      <c r="U116" s="30"/>
      <c r="V116" s="30"/>
      <c r="W116" s="30"/>
      <c r="X116" s="30"/>
      <c r="Y116" s="30"/>
      <c r="Z116" s="30"/>
      <c r="AA116" s="30"/>
      <c r="AB116" s="30"/>
      <c r="AC116" s="30"/>
      <c r="AD116" s="30"/>
      <c r="AE116" s="30"/>
    </row>
    <row r="117" spans="1:31" s="2" customFormat="1" ht="6.95" customHeight="1">
      <c r="A117" s="30"/>
      <c r="B117" s="31"/>
      <c r="C117" s="30"/>
      <c r="D117" s="30"/>
      <c r="E117" s="30"/>
      <c r="F117" s="30"/>
      <c r="G117" s="30"/>
      <c r="H117" s="30"/>
      <c r="I117" s="30"/>
      <c r="J117" s="30"/>
      <c r="K117" s="30"/>
      <c r="L117" s="40"/>
      <c r="S117" s="30"/>
      <c r="T117" s="30"/>
      <c r="U117" s="30"/>
      <c r="V117" s="30"/>
      <c r="W117" s="30"/>
      <c r="X117" s="30"/>
      <c r="Y117" s="30"/>
      <c r="Z117" s="30"/>
      <c r="AA117" s="30"/>
      <c r="AB117" s="30"/>
      <c r="AC117" s="30"/>
      <c r="AD117" s="30"/>
      <c r="AE117" s="30"/>
    </row>
    <row r="118" spans="1:31" s="2" customFormat="1" ht="12" customHeight="1">
      <c r="A118" s="30"/>
      <c r="B118" s="31"/>
      <c r="C118" s="27" t="s">
        <v>14</v>
      </c>
      <c r="D118" s="30"/>
      <c r="E118" s="30"/>
      <c r="F118" s="30"/>
      <c r="G118" s="30"/>
      <c r="H118" s="30"/>
      <c r="I118" s="30"/>
      <c r="J118" s="30"/>
      <c r="K118" s="30"/>
      <c r="L118" s="40"/>
      <c r="S118" s="30"/>
      <c r="T118" s="30"/>
      <c r="U118" s="30"/>
      <c r="V118" s="30"/>
      <c r="W118" s="30"/>
      <c r="X118" s="30"/>
      <c r="Y118" s="30"/>
      <c r="Z118" s="30"/>
      <c r="AA118" s="30"/>
      <c r="AB118" s="30"/>
      <c r="AC118" s="30"/>
      <c r="AD118" s="30"/>
      <c r="AE118" s="30"/>
    </row>
    <row r="119" spans="1:31" s="2" customFormat="1" ht="16.5" customHeight="1">
      <c r="A119" s="30"/>
      <c r="B119" s="31"/>
      <c r="C119" s="30"/>
      <c r="D119" s="30"/>
      <c r="E119" s="425" t="str">
        <f>E7</f>
        <v>Modernizace ČOV Dvůr Králové nad Labem - II. etapa</v>
      </c>
      <c r="F119" s="426"/>
      <c r="G119" s="426"/>
      <c r="H119" s="426"/>
      <c r="I119" s="30"/>
      <c r="J119" s="30"/>
      <c r="K119" s="30"/>
      <c r="L119" s="40"/>
      <c r="S119" s="30"/>
      <c r="T119" s="30"/>
      <c r="U119" s="30"/>
      <c r="V119" s="30"/>
      <c r="W119" s="30"/>
      <c r="X119" s="30"/>
      <c r="Y119" s="30"/>
      <c r="Z119" s="30"/>
      <c r="AA119" s="30"/>
      <c r="AB119" s="30"/>
      <c r="AC119" s="30"/>
      <c r="AD119" s="30"/>
      <c r="AE119" s="30"/>
    </row>
    <row r="120" spans="1:31" s="1" customFormat="1" ht="12" customHeight="1">
      <c r="B120" s="21"/>
      <c r="C120" s="27" t="s">
        <v>108</v>
      </c>
      <c r="L120" s="21"/>
    </row>
    <row r="121" spans="1:31" s="2" customFormat="1" ht="16.5" customHeight="1">
      <c r="A121" s="30"/>
      <c r="B121" s="31"/>
      <c r="C121" s="30"/>
      <c r="D121" s="30"/>
      <c r="E121" s="425" t="s">
        <v>515</v>
      </c>
      <c r="F121" s="424"/>
      <c r="G121" s="424"/>
      <c r="H121" s="424"/>
      <c r="I121" s="30"/>
      <c r="J121" s="30"/>
      <c r="K121" s="30"/>
      <c r="L121" s="40"/>
      <c r="S121" s="30"/>
      <c r="T121" s="30"/>
      <c r="U121" s="30"/>
      <c r="V121" s="30"/>
      <c r="W121" s="30"/>
      <c r="X121" s="30"/>
      <c r="Y121" s="30"/>
      <c r="Z121" s="30"/>
      <c r="AA121" s="30"/>
      <c r="AB121" s="30"/>
      <c r="AC121" s="30"/>
      <c r="AD121" s="30"/>
      <c r="AE121" s="30"/>
    </row>
    <row r="122" spans="1:31" s="2" customFormat="1" ht="12" customHeight="1">
      <c r="A122" s="30"/>
      <c r="B122" s="31"/>
      <c r="C122" s="27" t="s">
        <v>186</v>
      </c>
      <c r="D122" s="30"/>
      <c r="E122" s="30"/>
      <c r="F122" s="30"/>
      <c r="G122" s="30"/>
      <c r="H122" s="30"/>
      <c r="I122" s="30"/>
      <c r="J122" s="30"/>
      <c r="K122" s="30"/>
      <c r="L122" s="40"/>
      <c r="S122" s="30"/>
      <c r="T122" s="30"/>
      <c r="U122" s="30"/>
      <c r="V122" s="30"/>
      <c r="W122" s="30"/>
      <c r="X122" s="30"/>
      <c r="Y122" s="30"/>
      <c r="Z122" s="30"/>
      <c r="AA122" s="30"/>
      <c r="AB122" s="30"/>
      <c r="AC122" s="30"/>
      <c r="AD122" s="30"/>
      <c r="AE122" s="30"/>
    </row>
    <row r="123" spans="1:31" s="2" customFormat="1" ht="16.5" customHeight="1">
      <c r="A123" s="30"/>
      <c r="B123" s="31"/>
      <c r="C123" s="30"/>
      <c r="D123" s="30"/>
      <c r="E123" s="386" t="str">
        <f>E11</f>
        <v>SO_05.2 - Energokanál pro kabelové propoje</v>
      </c>
      <c r="F123" s="424"/>
      <c r="G123" s="424"/>
      <c r="H123" s="424"/>
      <c r="I123" s="30"/>
      <c r="J123" s="30"/>
      <c r="K123" s="30"/>
      <c r="L123" s="40"/>
      <c r="S123" s="30"/>
      <c r="T123" s="30"/>
      <c r="U123" s="30"/>
      <c r="V123" s="30"/>
      <c r="W123" s="30"/>
      <c r="X123" s="30"/>
      <c r="Y123" s="30"/>
      <c r="Z123" s="30"/>
      <c r="AA123" s="30"/>
      <c r="AB123" s="30"/>
      <c r="AC123" s="30"/>
      <c r="AD123" s="30"/>
      <c r="AE123" s="30"/>
    </row>
    <row r="124" spans="1:31" s="2" customFormat="1" ht="6.95" customHeight="1">
      <c r="A124" s="30"/>
      <c r="B124" s="31"/>
      <c r="C124" s="30"/>
      <c r="D124" s="30"/>
      <c r="E124" s="30"/>
      <c r="F124" s="30"/>
      <c r="G124" s="30"/>
      <c r="H124" s="30"/>
      <c r="I124" s="30"/>
      <c r="J124" s="30"/>
      <c r="K124" s="30"/>
      <c r="L124" s="40"/>
      <c r="S124" s="30"/>
      <c r="T124" s="30"/>
      <c r="U124" s="30"/>
      <c r="V124" s="30"/>
      <c r="W124" s="30"/>
      <c r="X124" s="30"/>
      <c r="Y124" s="30"/>
      <c r="Z124" s="30"/>
      <c r="AA124" s="30"/>
      <c r="AB124" s="30"/>
      <c r="AC124" s="30"/>
      <c r="AD124" s="30"/>
      <c r="AE124" s="30"/>
    </row>
    <row r="125" spans="1:31" s="2" customFormat="1" ht="12" customHeight="1">
      <c r="A125" s="30"/>
      <c r="B125" s="31"/>
      <c r="C125" s="27" t="s">
        <v>18</v>
      </c>
      <c r="D125" s="30"/>
      <c r="E125" s="30"/>
      <c r="F125" s="25" t="str">
        <f>F14</f>
        <v xml:space="preserve"> </v>
      </c>
      <c r="G125" s="30"/>
      <c r="H125" s="30"/>
      <c r="I125" s="27" t="s">
        <v>20</v>
      </c>
      <c r="J125" s="53" t="str">
        <f>IF(J14="","",J14)</f>
        <v>7. 7. 2022</v>
      </c>
      <c r="K125" s="30"/>
      <c r="L125" s="40"/>
      <c r="S125" s="30"/>
      <c r="T125" s="30"/>
      <c r="U125" s="30"/>
      <c r="V125" s="30"/>
      <c r="W125" s="30"/>
      <c r="X125" s="30"/>
      <c r="Y125" s="30"/>
      <c r="Z125" s="30"/>
      <c r="AA125" s="30"/>
      <c r="AB125" s="30"/>
      <c r="AC125" s="30"/>
      <c r="AD125" s="30"/>
      <c r="AE125" s="30"/>
    </row>
    <row r="126" spans="1:31" s="2" customFormat="1" ht="6.95" customHeight="1">
      <c r="A126" s="30"/>
      <c r="B126" s="31"/>
      <c r="C126" s="30"/>
      <c r="D126" s="30"/>
      <c r="E126" s="30"/>
      <c r="F126" s="30"/>
      <c r="G126" s="30"/>
      <c r="H126" s="30"/>
      <c r="I126" s="30"/>
      <c r="J126" s="30"/>
      <c r="K126" s="30"/>
      <c r="L126" s="40"/>
      <c r="S126" s="30"/>
      <c r="T126" s="30"/>
      <c r="U126" s="30"/>
      <c r="V126" s="30"/>
      <c r="W126" s="30"/>
      <c r="X126" s="30"/>
      <c r="Y126" s="30"/>
      <c r="Z126" s="30"/>
      <c r="AA126" s="30"/>
      <c r="AB126" s="30"/>
      <c r="AC126" s="30"/>
      <c r="AD126" s="30"/>
      <c r="AE126" s="30"/>
    </row>
    <row r="127" spans="1:31" s="2" customFormat="1" ht="15.2" customHeight="1">
      <c r="A127" s="30"/>
      <c r="B127" s="31"/>
      <c r="C127" s="27" t="s">
        <v>22</v>
      </c>
      <c r="D127" s="30"/>
      <c r="E127" s="30"/>
      <c r="F127" s="25" t="str">
        <f>E17</f>
        <v xml:space="preserve"> </v>
      </c>
      <c r="G127" s="30"/>
      <c r="H127" s="30"/>
      <c r="I127" s="27" t="s">
        <v>27</v>
      </c>
      <c r="J127" s="28" t="str">
        <f>E23</f>
        <v xml:space="preserve"> </v>
      </c>
      <c r="K127" s="30"/>
      <c r="L127" s="40"/>
      <c r="S127" s="30"/>
      <c r="T127" s="30"/>
      <c r="U127" s="30"/>
      <c r="V127" s="30"/>
      <c r="W127" s="30"/>
      <c r="X127" s="30"/>
      <c r="Y127" s="30"/>
      <c r="Z127" s="30"/>
      <c r="AA127" s="30"/>
      <c r="AB127" s="30"/>
      <c r="AC127" s="30"/>
      <c r="AD127" s="30"/>
      <c r="AE127" s="30"/>
    </row>
    <row r="128" spans="1:31" s="2" customFormat="1" ht="25.7" customHeight="1">
      <c r="A128" s="30"/>
      <c r="B128" s="31"/>
      <c r="C128" s="27" t="s">
        <v>26</v>
      </c>
      <c r="D128" s="30"/>
      <c r="E128" s="30"/>
      <c r="F128" s="25" t="str">
        <f>IF(E20="","",E20)</f>
        <v xml:space="preserve"> </v>
      </c>
      <c r="G128" s="30"/>
      <c r="H128" s="30"/>
      <c r="I128" s="27" t="s">
        <v>29</v>
      </c>
      <c r="J128" s="28" t="str">
        <f>E26</f>
        <v>VIS s.r.o. Hradec Králové, Dita Paštová</v>
      </c>
      <c r="K128" s="30"/>
      <c r="L128" s="40"/>
      <c r="S128" s="30"/>
      <c r="T128" s="30"/>
      <c r="U128" s="30"/>
      <c r="V128" s="30"/>
      <c r="W128" s="30"/>
      <c r="X128" s="30"/>
      <c r="Y128" s="30"/>
      <c r="Z128" s="30"/>
      <c r="AA128" s="30"/>
      <c r="AB128" s="30"/>
      <c r="AC128" s="30"/>
      <c r="AD128" s="30"/>
      <c r="AE128" s="30"/>
    </row>
    <row r="129" spans="1:65" s="2" customFormat="1" ht="10.35" customHeight="1">
      <c r="A129" s="30"/>
      <c r="B129" s="31"/>
      <c r="C129" s="30"/>
      <c r="D129" s="30"/>
      <c r="E129" s="30"/>
      <c r="F129" s="30"/>
      <c r="G129" s="30"/>
      <c r="H129" s="30"/>
      <c r="I129" s="30"/>
      <c r="J129" s="30"/>
      <c r="K129" s="30"/>
      <c r="L129" s="40"/>
      <c r="S129" s="30"/>
      <c r="T129" s="30"/>
      <c r="U129" s="30"/>
      <c r="V129" s="30"/>
      <c r="W129" s="30"/>
      <c r="X129" s="30"/>
      <c r="Y129" s="30"/>
      <c r="Z129" s="30"/>
      <c r="AA129" s="30"/>
      <c r="AB129" s="30"/>
      <c r="AC129" s="30"/>
      <c r="AD129" s="30"/>
      <c r="AE129" s="30"/>
    </row>
    <row r="130" spans="1:65" s="11" customFormat="1" ht="29.25" customHeight="1">
      <c r="A130" s="124"/>
      <c r="B130" s="125"/>
      <c r="C130" s="126" t="s">
        <v>121</v>
      </c>
      <c r="D130" s="127" t="s">
        <v>57</v>
      </c>
      <c r="E130" s="127" t="s">
        <v>53</v>
      </c>
      <c r="F130" s="127" t="s">
        <v>54</v>
      </c>
      <c r="G130" s="127" t="s">
        <v>122</v>
      </c>
      <c r="H130" s="127" t="s">
        <v>123</v>
      </c>
      <c r="I130" s="127" t="s">
        <v>124</v>
      </c>
      <c r="J130" s="128" t="s">
        <v>112</v>
      </c>
      <c r="K130" s="129" t="s">
        <v>125</v>
      </c>
      <c r="L130" s="130"/>
      <c r="M130" s="60" t="s">
        <v>1</v>
      </c>
      <c r="N130" s="61" t="s">
        <v>36</v>
      </c>
      <c r="O130" s="61" t="s">
        <v>126</v>
      </c>
      <c r="P130" s="61" t="s">
        <v>127</v>
      </c>
      <c r="Q130" s="61" t="s">
        <v>128</v>
      </c>
      <c r="R130" s="61" t="s">
        <v>129</v>
      </c>
      <c r="S130" s="61" t="s">
        <v>130</v>
      </c>
      <c r="T130" s="62" t="s">
        <v>131</v>
      </c>
      <c r="U130" s="124"/>
      <c r="V130" s="124"/>
      <c r="W130" s="124"/>
      <c r="X130" s="124"/>
      <c r="Y130" s="124"/>
      <c r="Z130" s="124"/>
      <c r="AA130" s="124"/>
      <c r="AB130" s="124"/>
      <c r="AC130" s="124"/>
      <c r="AD130" s="124"/>
      <c r="AE130" s="124"/>
    </row>
    <row r="131" spans="1:65" s="2" customFormat="1" ht="22.9" customHeight="1">
      <c r="A131" s="30"/>
      <c r="B131" s="31"/>
      <c r="C131" s="67" t="s">
        <v>132</v>
      </c>
      <c r="D131" s="30"/>
      <c r="E131" s="30"/>
      <c r="F131" s="30"/>
      <c r="G131" s="30"/>
      <c r="H131" s="30"/>
      <c r="I131" s="30"/>
      <c r="J131" s="131">
        <f>BK131</f>
        <v>0</v>
      </c>
      <c r="K131" s="30"/>
      <c r="L131" s="31"/>
      <c r="M131" s="63"/>
      <c r="N131" s="54"/>
      <c r="O131" s="64"/>
      <c r="P131" s="132">
        <f>P132+P242</f>
        <v>1743.4199909999998</v>
      </c>
      <c r="Q131" s="64"/>
      <c r="R131" s="132">
        <f>R132+R242</f>
        <v>393.11770799999999</v>
      </c>
      <c r="S131" s="64"/>
      <c r="T131" s="133">
        <f>T132+T242</f>
        <v>49.17</v>
      </c>
      <c r="U131" s="30"/>
      <c r="V131" s="30"/>
      <c r="W131" s="30"/>
      <c r="X131" s="30"/>
      <c r="Y131" s="30"/>
      <c r="Z131" s="30"/>
      <c r="AA131" s="30"/>
      <c r="AB131" s="30"/>
      <c r="AC131" s="30"/>
      <c r="AD131" s="30"/>
      <c r="AE131" s="30"/>
      <c r="AT131" s="18" t="s">
        <v>71</v>
      </c>
      <c r="AU131" s="18" t="s">
        <v>114</v>
      </c>
      <c r="BK131" s="134">
        <f>BK132+BK242</f>
        <v>0</v>
      </c>
    </row>
    <row r="132" spans="1:65" s="12" customFormat="1" ht="25.9" customHeight="1">
      <c r="B132" s="135"/>
      <c r="D132" s="136" t="s">
        <v>71</v>
      </c>
      <c r="E132" s="137" t="s">
        <v>133</v>
      </c>
      <c r="F132" s="137" t="s">
        <v>134</v>
      </c>
      <c r="J132" s="138">
        <f>BK132</f>
        <v>0</v>
      </c>
      <c r="L132" s="135"/>
      <c r="M132" s="139"/>
      <c r="N132" s="140"/>
      <c r="O132" s="140"/>
      <c r="P132" s="141">
        <f>P133+P178+P180+P193+P209+P218+P229+P231</f>
        <v>1450.8386899999998</v>
      </c>
      <c r="Q132" s="140"/>
      <c r="R132" s="141">
        <f>R133+R178+R180+R193+R209+R218+R229+R231</f>
        <v>387.31450799999999</v>
      </c>
      <c r="S132" s="140"/>
      <c r="T132" s="142">
        <f>T133+T178+T180+T193+T209+T218+T229+T231</f>
        <v>49.17</v>
      </c>
      <c r="AR132" s="136" t="s">
        <v>80</v>
      </c>
      <c r="AT132" s="143" t="s">
        <v>71</v>
      </c>
      <c r="AU132" s="143" t="s">
        <v>72</v>
      </c>
      <c r="AY132" s="136" t="s">
        <v>135</v>
      </c>
      <c r="BK132" s="144">
        <f>BK133+BK178+BK180+BK193+BK209+BK218+BK229+BK231</f>
        <v>0</v>
      </c>
    </row>
    <row r="133" spans="1:65" s="12" customFormat="1" ht="22.9" customHeight="1">
      <c r="B133" s="135"/>
      <c r="D133" s="136" t="s">
        <v>71</v>
      </c>
      <c r="E133" s="145" t="s">
        <v>80</v>
      </c>
      <c r="F133" s="145" t="s">
        <v>195</v>
      </c>
      <c r="J133" s="146">
        <f>BK133</f>
        <v>0</v>
      </c>
      <c r="L133" s="135"/>
      <c r="M133" s="139"/>
      <c r="N133" s="140"/>
      <c r="O133" s="140"/>
      <c r="P133" s="141">
        <f>SUM(P134:P177)</f>
        <v>652.47579999999971</v>
      </c>
      <c r="Q133" s="140"/>
      <c r="R133" s="141">
        <f>SUM(R134:R177)</f>
        <v>221.317848</v>
      </c>
      <c r="S133" s="140"/>
      <c r="T133" s="142">
        <f>SUM(T134:T177)</f>
        <v>49.17</v>
      </c>
      <c r="AR133" s="136" t="s">
        <v>80</v>
      </c>
      <c r="AT133" s="143" t="s">
        <v>71</v>
      </c>
      <c r="AU133" s="143" t="s">
        <v>80</v>
      </c>
      <c r="AY133" s="136" t="s">
        <v>135</v>
      </c>
      <c r="BK133" s="144">
        <f>SUM(BK134:BK177)</f>
        <v>0</v>
      </c>
    </row>
    <row r="134" spans="1:65" s="2" customFormat="1" ht="16.5" customHeight="1">
      <c r="A134" s="30"/>
      <c r="B134" s="147"/>
      <c r="C134" s="148" t="s">
        <v>80</v>
      </c>
      <c r="D134" s="148" t="s">
        <v>137</v>
      </c>
      <c r="E134" s="149" t="s">
        <v>820</v>
      </c>
      <c r="F134" s="150" t="s">
        <v>821</v>
      </c>
      <c r="G134" s="151" t="s">
        <v>153</v>
      </c>
      <c r="H134" s="152">
        <v>31.5</v>
      </c>
      <c r="I134" s="153"/>
      <c r="J134" s="153">
        <f>ROUND(I134*H134,2)</f>
        <v>0</v>
      </c>
      <c r="K134" s="154"/>
      <c r="L134" s="31"/>
      <c r="M134" s="155" t="s">
        <v>1</v>
      </c>
      <c r="N134" s="156" t="s">
        <v>37</v>
      </c>
      <c r="O134" s="157">
        <v>0.123</v>
      </c>
      <c r="P134" s="157">
        <f>O134*H134</f>
        <v>3.8744999999999998</v>
      </c>
      <c r="Q134" s="157">
        <v>0</v>
      </c>
      <c r="R134" s="157">
        <f>Q134*H134</f>
        <v>0</v>
      </c>
      <c r="S134" s="157">
        <v>0.5</v>
      </c>
      <c r="T134" s="158">
        <f>S134*H134</f>
        <v>15.75</v>
      </c>
      <c r="U134" s="30"/>
      <c r="V134" s="30"/>
      <c r="W134" s="30"/>
      <c r="X134" s="30"/>
      <c r="Y134" s="30"/>
      <c r="Z134" s="30"/>
      <c r="AA134" s="30"/>
      <c r="AB134" s="30"/>
      <c r="AC134" s="30"/>
      <c r="AD134" s="30"/>
      <c r="AE134" s="30"/>
      <c r="AR134" s="159" t="s">
        <v>141</v>
      </c>
      <c r="AT134" s="159" t="s">
        <v>137</v>
      </c>
      <c r="AU134" s="159" t="s">
        <v>82</v>
      </c>
      <c r="AY134" s="18" t="s">
        <v>135</v>
      </c>
      <c r="BE134" s="160">
        <f>IF(N134="základní",J134,0)</f>
        <v>0</v>
      </c>
      <c r="BF134" s="160">
        <f>IF(N134="snížená",J134,0)</f>
        <v>0</v>
      </c>
      <c r="BG134" s="160">
        <f>IF(N134="zákl. přenesená",J134,0)</f>
        <v>0</v>
      </c>
      <c r="BH134" s="160">
        <f>IF(N134="sníž. přenesená",J134,0)</f>
        <v>0</v>
      </c>
      <c r="BI134" s="160">
        <f>IF(N134="nulová",J134,0)</f>
        <v>0</v>
      </c>
      <c r="BJ134" s="18" t="s">
        <v>80</v>
      </c>
      <c r="BK134" s="160">
        <f>ROUND(I134*H134,2)</f>
        <v>0</v>
      </c>
      <c r="BL134" s="18" t="s">
        <v>141</v>
      </c>
      <c r="BM134" s="159" t="s">
        <v>822</v>
      </c>
    </row>
    <row r="135" spans="1:65" s="14" customFormat="1">
      <c r="B135" s="171"/>
      <c r="D135" s="161" t="s">
        <v>145</v>
      </c>
      <c r="E135" s="172" t="s">
        <v>1</v>
      </c>
      <c r="F135" s="173" t="s">
        <v>823</v>
      </c>
      <c r="H135" s="174">
        <v>31.5</v>
      </c>
      <c r="L135" s="171"/>
      <c r="M135" s="175"/>
      <c r="N135" s="176"/>
      <c r="O135" s="176"/>
      <c r="P135" s="176"/>
      <c r="Q135" s="176"/>
      <c r="R135" s="176"/>
      <c r="S135" s="176"/>
      <c r="T135" s="177"/>
      <c r="AT135" s="172" t="s">
        <v>145</v>
      </c>
      <c r="AU135" s="172" t="s">
        <v>82</v>
      </c>
      <c r="AV135" s="14" t="s">
        <v>82</v>
      </c>
      <c r="AW135" s="14" t="s">
        <v>28</v>
      </c>
      <c r="AX135" s="14" t="s">
        <v>80</v>
      </c>
      <c r="AY135" s="172" t="s">
        <v>135</v>
      </c>
    </row>
    <row r="136" spans="1:65" s="2" customFormat="1" ht="16.5" customHeight="1">
      <c r="A136" s="30"/>
      <c r="B136" s="147"/>
      <c r="C136" s="148" t="s">
        <v>82</v>
      </c>
      <c r="D136" s="148" t="s">
        <v>137</v>
      </c>
      <c r="E136" s="149" t="s">
        <v>824</v>
      </c>
      <c r="F136" s="150" t="s">
        <v>825</v>
      </c>
      <c r="G136" s="151" t="s">
        <v>153</v>
      </c>
      <c r="H136" s="152">
        <v>31.5</v>
      </c>
      <c r="I136" s="153"/>
      <c r="J136" s="153">
        <f>ROUND(I136*H136,2)</f>
        <v>0</v>
      </c>
      <c r="K136" s="154"/>
      <c r="L136" s="31"/>
      <c r="M136" s="155" t="s">
        <v>1</v>
      </c>
      <c r="N136" s="156" t="s">
        <v>37</v>
      </c>
      <c r="O136" s="157">
        <v>0.185</v>
      </c>
      <c r="P136" s="157">
        <f>O136*H136</f>
        <v>5.8274999999999997</v>
      </c>
      <c r="Q136" s="157">
        <v>0</v>
      </c>
      <c r="R136" s="157">
        <f>Q136*H136</f>
        <v>0</v>
      </c>
      <c r="S136" s="157">
        <v>0.44</v>
      </c>
      <c r="T136" s="158">
        <f>S136*H136</f>
        <v>13.86</v>
      </c>
      <c r="U136" s="30"/>
      <c r="V136" s="30"/>
      <c r="W136" s="30"/>
      <c r="X136" s="30"/>
      <c r="Y136" s="30"/>
      <c r="Z136" s="30"/>
      <c r="AA136" s="30"/>
      <c r="AB136" s="30"/>
      <c r="AC136" s="30"/>
      <c r="AD136" s="30"/>
      <c r="AE136" s="30"/>
      <c r="AR136" s="159" t="s">
        <v>141</v>
      </c>
      <c r="AT136" s="159" t="s">
        <v>137</v>
      </c>
      <c r="AU136" s="159" t="s">
        <v>82</v>
      </c>
      <c r="AY136" s="18" t="s">
        <v>135</v>
      </c>
      <c r="BE136" s="160">
        <f>IF(N136="základní",J136,0)</f>
        <v>0</v>
      </c>
      <c r="BF136" s="160">
        <f>IF(N136="snížená",J136,0)</f>
        <v>0</v>
      </c>
      <c r="BG136" s="160">
        <f>IF(N136="zákl. přenesená",J136,0)</f>
        <v>0</v>
      </c>
      <c r="BH136" s="160">
        <f>IF(N136="sníž. přenesená",J136,0)</f>
        <v>0</v>
      </c>
      <c r="BI136" s="160">
        <f>IF(N136="nulová",J136,0)</f>
        <v>0</v>
      </c>
      <c r="BJ136" s="18" t="s">
        <v>80</v>
      </c>
      <c r="BK136" s="160">
        <f>ROUND(I136*H136,2)</f>
        <v>0</v>
      </c>
      <c r="BL136" s="18" t="s">
        <v>141</v>
      </c>
      <c r="BM136" s="159" t="s">
        <v>826</v>
      </c>
    </row>
    <row r="137" spans="1:65" s="2" customFormat="1" ht="16.5" customHeight="1">
      <c r="A137" s="30"/>
      <c r="B137" s="147"/>
      <c r="C137" s="148" t="s">
        <v>159</v>
      </c>
      <c r="D137" s="148" t="s">
        <v>137</v>
      </c>
      <c r="E137" s="149" t="s">
        <v>827</v>
      </c>
      <c r="F137" s="150" t="s">
        <v>828</v>
      </c>
      <c r="G137" s="151" t="s">
        <v>153</v>
      </c>
      <c r="H137" s="152">
        <v>31.5</v>
      </c>
      <c r="I137" s="153"/>
      <c r="J137" s="153">
        <f>ROUND(I137*H137,2)</f>
        <v>0</v>
      </c>
      <c r="K137" s="154"/>
      <c r="L137" s="31"/>
      <c r="M137" s="155" t="s">
        <v>1</v>
      </c>
      <c r="N137" s="156" t="s">
        <v>37</v>
      </c>
      <c r="O137" s="157">
        <v>0.374</v>
      </c>
      <c r="P137" s="157">
        <f>O137*H137</f>
        <v>11.781000000000001</v>
      </c>
      <c r="Q137" s="157">
        <v>0</v>
      </c>
      <c r="R137" s="157">
        <f>Q137*H137</f>
        <v>0</v>
      </c>
      <c r="S137" s="157">
        <v>0.33</v>
      </c>
      <c r="T137" s="158">
        <f>S137*H137</f>
        <v>10.395000000000001</v>
      </c>
      <c r="U137" s="30"/>
      <c r="V137" s="30"/>
      <c r="W137" s="30"/>
      <c r="X137" s="30"/>
      <c r="Y137" s="30"/>
      <c r="Z137" s="30"/>
      <c r="AA137" s="30"/>
      <c r="AB137" s="30"/>
      <c r="AC137" s="30"/>
      <c r="AD137" s="30"/>
      <c r="AE137" s="30"/>
      <c r="AR137" s="159" t="s">
        <v>141</v>
      </c>
      <c r="AT137" s="159" t="s">
        <v>137</v>
      </c>
      <c r="AU137" s="159" t="s">
        <v>82</v>
      </c>
      <c r="AY137" s="18" t="s">
        <v>135</v>
      </c>
      <c r="BE137" s="160">
        <f>IF(N137="základní",J137,0)</f>
        <v>0</v>
      </c>
      <c r="BF137" s="160">
        <f>IF(N137="snížená",J137,0)</f>
        <v>0</v>
      </c>
      <c r="BG137" s="160">
        <f>IF(N137="zákl. přenesená",J137,0)</f>
        <v>0</v>
      </c>
      <c r="BH137" s="160">
        <f>IF(N137="sníž. přenesená",J137,0)</f>
        <v>0</v>
      </c>
      <c r="BI137" s="160">
        <f>IF(N137="nulová",J137,0)</f>
        <v>0</v>
      </c>
      <c r="BJ137" s="18" t="s">
        <v>80</v>
      </c>
      <c r="BK137" s="160">
        <f>ROUND(I137*H137,2)</f>
        <v>0</v>
      </c>
      <c r="BL137" s="18" t="s">
        <v>141</v>
      </c>
      <c r="BM137" s="159" t="s">
        <v>829</v>
      </c>
    </row>
    <row r="138" spans="1:65" s="14" customFormat="1">
      <c r="B138" s="171"/>
      <c r="D138" s="161" t="s">
        <v>145</v>
      </c>
      <c r="E138" s="172" t="s">
        <v>1</v>
      </c>
      <c r="F138" s="173" t="s">
        <v>823</v>
      </c>
      <c r="H138" s="174">
        <v>31.5</v>
      </c>
      <c r="L138" s="171"/>
      <c r="M138" s="175"/>
      <c r="N138" s="176"/>
      <c r="O138" s="176"/>
      <c r="P138" s="176"/>
      <c r="Q138" s="176"/>
      <c r="R138" s="176"/>
      <c r="S138" s="176"/>
      <c r="T138" s="177"/>
      <c r="AT138" s="172" t="s">
        <v>145</v>
      </c>
      <c r="AU138" s="172" t="s">
        <v>82</v>
      </c>
      <c r="AV138" s="14" t="s">
        <v>82</v>
      </c>
      <c r="AW138" s="14" t="s">
        <v>28</v>
      </c>
      <c r="AX138" s="14" t="s">
        <v>80</v>
      </c>
      <c r="AY138" s="172" t="s">
        <v>135</v>
      </c>
    </row>
    <row r="139" spans="1:65" s="2" customFormat="1" ht="16.5" customHeight="1">
      <c r="A139" s="30"/>
      <c r="B139" s="147"/>
      <c r="C139" s="148" t="s">
        <v>141</v>
      </c>
      <c r="D139" s="148" t="s">
        <v>137</v>
      </c>
      <c r="E139" s="149" t="s">
        <v>830</v>
      </c>
      <c r="F139" s="150" t="s">
        <v>831</v>
      </c>
      <c r="G139" s="151" t="s">
        <v>153</v>
      </c>
      <c r="H139" s="152">
        <v>47.5</v>
      </c>
      <c r="I139" s="153"/>
      <c r="J139" s="153">
        <f>ROUND(I139*H139,2)</f>
        <v>0</v>
      </c>
      <c r="K139" s="154"/>
      <c r="L139" s="31"/>
      <c r="M139" s="155" t="s">
        <v>1</v>
      </c>
      <c r="N139" s="156" t="s">
        <v>37</v>
      </c>
      <c r="O139" s="157">
        <v>9.4E-2</v>
      </c>
      <c r="P139" s="157">
        <f>O139*H139</f>
        <v>4.4649999999999999</v>
      </c>
      <c r="Q139" s="157">
        <v>0</v>
      </c>
      <c r="R139" s="157">
        <f>Q139*H139</f>
        <v>0</v>
      </c>
      <c r="S139" s="157">
        <v>9.8000000000000004E-2</v>
      </c>
      <c r="T139" s="158">
        <f>S139*H139</f>
        <v>4.6550000000000002</v>
      </c>
      <c r="U139" s="30"/>
      <c r="V139" s="30"/>
      <c r="W139" s="30"/>
      <c r="X139" s="30"/>
      <c r="Y139" s="30"/>
      <c r="Z139" s="30"/>
      <c r="AA139" s="30"/>
      <c r="AB139" s="30"/>
      <c r="AC139" s="30"/>
      <c r="AD139" s="30"/>
      <c r="AE139" s="30"/>
      <c r="AR139" s="159" t="s">
        <v>141</v>
      </c>
      <c r="AT139" s="159" t="s">
        <v>137</v>
      </c>
      <c r="AU139" s="159" t="s">
        <v>82</v>
      </c>
      <c r="AY139" s="18" t="s">
        <v>135</v>
      </c>
      <c r="BE139" s="160">
        <f>IF(N139="základní",J139,0)</f>
        <v>0</v>
      </c>
      <c r="BF139" s="160">
        <f>IF(N139="snížená",J139,0)</f>
        <v>0</v>
      </c>
      <c r="BG139" s="160">
        <f>IF(N139="zákl. přenesená",J139,0)</f>
        <v>0</v>
      </c>
      <c r="BH139" s="160">
        <f>IF(N139="sníž. přenesená",J139,0)</f>
        <v>0</v>
      </c>
      <c r="BI139" s="160">
        <f>IF(N139="nulová",J139,0)</f>
        <v>0</v>
      </c>
      <c r="BJ139" s="18" t="s">
        <v>80</v>
      </c>
      <c r="BK139" s="160">
        <f>ROUND(I139*H139,2)</f>
        <v>0</v>
      </c>
      <c r="BL139" s="18" t="s">
        <v>141</v>
      </c>
      <c r="BM139" s="159" t="s">
        <v>832</v>
      </c>
    </row>
    <row r="140" spans="1:65" s="14" customFormat="1">
      <c r="B140" s="171"/>
      <c r="D140" s="161" t="s">
        <v>145</v>
      </c>
      <c r="E140" s="172" t="s">
        <v>1</v>
      </c>
      <c r="F140" s="173" t="s">
        <v>833</v>
      </c>
      <c r="H140" s="174">
        <v>47.5</v>
      </c>
      <c r="L140" s="171"/>
      <c r="M140" s="175"/>
      <c r="N140" s="176"/>
      <c r="O140" s="176"/>
      <c r="P140" s="176"/>
      <c r="Q140" s="176"/>
      <c r="R140" s="176"/>
      <c r="S140" s="176"/>
      <c r="T140" s="177"/>
      <c r="AT140" s="172" t="s">
        <v>145</v>
      </c>
      <c r="AU140" s="172" t="s">
        <v>82</v>
      </c>
      <c r="AV140" s="14" t="s">
        <v>82</v>
      </c>
      <c r="AW140" s="14" t="s">
        <v>28</v>
      </c>
      <c r="AX140" s="14" t="s">
        <v>80</v>
      </c>
      <c r="AY140" s="172" t="s">
        <v>135</v>
      </c>
    </row>
    <row r="141" spans="1:65" s="2" customFormat="1" ht="16.5" customHeight="1">
      <c r="A141" s="30"/>
      <c r="B141" s="147"/>
      <c r="C141" s="148" t="s">
        <v>170</v>
      </c>
      <c r="D141" s="148" t="s">
        <v>137</v>
      </c>
      <c r="E141" s="149" t="s">
        <v>834</v>
      </c>
      <c r="F141" s="150" t="s">
        <v>835</v>
      </c>
      <c r="G141" s="151" t="s">
        <v>162</v>
      </c>
      <c r="H141" s="152">
        <v>22</v>
      </c>
      <c r="I141" s="153"/>
      <c r="J141" s="153">
        <f>ROUND(I141*H141,2)</f>
        <v>0</v>
      </c>
      <c r="K141" s="154"/>
      <c r="L141" s="31"/>
      <c r="M141" s="155" t="s">
        <v>1</v>
      </c>
      <c r="N141" s="156" t="s">
        <v>37</v>
      </c>
      <c r="O141" s="157">
        <v>0.13300000000000001</v>
      </c>
      <c r="P141" s="157">
        <f>O141*H141</f>
        <v>2.9260000000000002</v>
      </c>
      <c r="Q141" s="157">
        <v>0</v>
      </c>
      <c r="R141" s="157">
        <f>Q141*H141</f>
        <v>0</v>
      </c>
      <c r="S141" s="157">
        <v>0.20499999999999999</v>
      </c>
      <c r="T141" s="158">
        <f>S141*H141</f>
        <v>4.51</v>
      </c>
      <c r="U141" s="30"/>
      <c r="V141" s="30"/>
      <c r="W141" s="30"/>
      <c r="X141" s="30"/>
      <c r="Y141" s="30"/>
      <c r="Z141" s="30"/>
      <c r="AA141" s="30"/>
      <c r="AB141" s="30"/>
      <c r="AC141" s="30"/>
      <c r="AD141" s="30"/>
      <c r="AE141" s="30"/>
      <c r="AR141" s="159" t="s">
        <v>141</v>
      </c>
      <c r="AT141" s="159" t="s">
        <v>137</v>
      </c>
      <c r="AU141" s="159" t="s">
        <v>82</v>
      </c>
      <c r="AY141" s="18" t="s">
        <v>135</v>
      </c>
      <c r="BE141" s="160">
        <f>IF(N141="základní",J141,0)</f>
        <v>0</v>
      </c>
      <c r="BF141" s="160">
        <f>IF(N141="snížená",J141,0)</f>
        <v>0</v>
      </c>
      <c r="BG141" s="160">
        <f>IF(N141="zákl. přenesená",J141,0)</f>
        <v>0</v>
      </c>
      <c r="BH141" s="160">
        <f>IF(N141="sníž. přenesená",J141,0)</f>
        <v>0</v>
      </c>
      <c r="BI141" s="160">
        <f>IF(N141="nulová",J141,0)</f>
        <v>0</v>
      </c>
      <c r="BJ141" s="18" t="s">
        <v>80</v>
      </c>
      <c r="BK141" s="160">
        <f>ROUND(I141*H141,2)</f>
        <v>0</v>
      </c>
      <c r="BL141" s="18" t="s">
        <v>141</v>
      </c>
      <c r="BM141" s="159" t="s">
        <v>836</v>
      </c>
    </row>
    <row r="142" spans="1:65" s="14" customFormat="1">
      <c r="B142" s="171"/>
      <c r="D142" s="161" t="s">
        <v>145</v>
      </c>
      <c r="E142" s="172" t="s">
        <v>1</v>
      </c>
      <c r="F142" s="173" t="s">
        <v>837</v>
      </c>
      <c r="H142" s="174">
        <v>22</v>
      </c>
      <c r="L142" s="171"/>
      <c r="M142" s="175"/>
      <c r="N142" s="176"/>
      <c r="O142" s="176"/>
      <c r="P142" s="176"/>
      <c r="Q142" s="176"/>
      <c r="R142" s="176"/>
      <c r="S142" s="176"/>
      <c r="T142" s="177"/>
      <c r="AT142" s="172" t="s">
        <v>145</v>
      </c>
      <c r="AU142" s="172" t="s">
        <v>82</v>
      </c>
      <c r="AV142" s="14" t="s">
        <v>82</v>
      </c>
      <c r="AW142" s="14" t="s">
        <v>28</v>
      </c>
      <c r="AX142" s="14" t="s">
        <v>80</v>
      </c>
      <c r="AY142" s="172" t="s">
        <v>135</v>
      </c>
    </row>
    <row r="143" spans="1:65" s="2" customFormat="1" ht="16.5" customHeight="1">
      <c r="A143" s="30"/>
      <c r="B143" s="147"/>
      <c r="C143" s="148" t="s">
        <v>175</v>
      </c>
      <c r="D143" s="148" t="s">
        <v>137</v>
      </c>
      <c r="E143" s="149" t="s">
        <v>520</v>
      </c>
      <c r="F143" s="150" t="s">
        <v>521</v>
      </c>
      <c r="G143" s="151" t="s">
        <v>522</v>
      </c>
      <c r="H143" s="152">
        <v>80</v>
      </c>
      <c r="I143" s="153"/>
      <c r="J143" s="153">
        <f>ROUND(I143*H143,2)</f>
        <v>0</v>
      </c>
      <c r="K143" s="154"/>
      <c r="L143" s="31"/>
      <c r="M143" s="155" t="s">
        <v>1</v>
      </c>
      <c r="N143" s="156" t="s">
        <v>37</v>
      </c>
      <c r="O143" s="157">
        <v>0.184</v>
      </c>
      <c r="P143" s="157">
        <f>O143*H143</f>
        <v>14.719999999999999</v>
      </c>
      <c r="Q143" s="157">
        <v>3.0000000000000001E-5</v>
      </c>
      <c r="R143" s="157">
        <f>Q143*H143</f>
        <v>2.4000000000000002E-3</v>
      </c>
      <c r="S143" s="157">
        <v>0</v>
      </c>
      <c r="T143" s="158">
        <f>S143*H143</f>
        <v>0</v>
      </c>
      <c r="U143" s="30"/>
      <c r="V143" s="30"/>
      <c r="W143" s="30"/>
      <c r="X143" s="30"/>
      <c r="Y143" s="30"/>
      <c r="Z143" s="30"/>
      <c r="AA143" s="30"/>
      <c r="AB143" s="30"/>
      <c r="AC143" s="30"/>
      <c r="AD143" s="30"/>
      <c r="AE143" s="30"/>
      <c r="AR143" s="159" t="s">
        <v>141</v>
      </c>
      <c r="AT143" s="159" t="s">
        <v>137</v>
      </c>
      <c r="AU143" s="159" t="s">
        <v>82</v>
      </c>
      <c r="AY143" s="18" t="s">
        <v>135</v>
      </c>
      <c r="BE143" s="160">
        <f>IF(N143="základní",J143,0)</f>
        <v>0</v>
      </c>
      <c r="BF143" s="160">
        <f>IF(N143="snížená",J143,0)</f>
        <v>0</v>
      </c>
      <c r="BG143" s="160">
        <f>IF(N143="zákl. přenesená",J143,0)</f>
        <v>0</v>
      </c>
      <c r="BH143" s="160">
        <f>IF(N143="sníž. přenesená",J143,0)</f>
        <v>0</v>
      </c>
      <c r="BI143" s="160">
        <f>IF(N143="nulová",J143,0)</f>
        <v>0</v>
      </c>
      <c r="BJ143" s="18" t="s">
        <v>80</v>
      </c>
      <c r="BK143" s="160">
        <f>ROUND(I143*H143,2)</f>
        <v>0</v>
      </c>
      <c r="BL143" s="18" t="s">
        <v>141</v>
      </c>
      <c r="BM143" s="159" t="s">
        <v>523</v>
      </c>
    </row>
    <row r="144" spans="1:65" s="14" customFormat="1">
      <c r="B144" s="171"/>
      <c r="D144" s="161" t="s">
        <v>145</v>
      </c>
      <c r="E144" s="172" t="s">
        <v>1</v>
      </c>
      <c r="F144" s="173" t="s">
        <v>838</v>
      </c>
      <c r="H144" s="174">
        <v>80</v>
      </c>
      <c r="L144" s="171"/>
      <c r="M144" s="175"/>
      <c r="N144" s="176"/>
      <c r="O144" s="176"/>
      <c r="P144" s="176"/>
      <c r="Q144" s="176"/>
      <c r="R144" s="176"/>
      <c r="S144" s="176"/>
      <c r="T144" s="177"/>
      <c r="AT144" s="172" t="s">
        <v>145</v>
      </c>
      <c r="AU144" s="172" t="s">
        <v>82</v>
      </c>
      <c r="AV144" s="14" t="s">
        <v>82</v>
      </c>
      <c r="AW144" s="14" t="s">
        <v>28</v>
      </c>
      <c r="AX144" s="14" t="s">
        <v>80</v>
      </c>
      <c r="AY144" s="172" t="s">
        <v>135</v>
      </c>
    </row>
    <row r="145" spans="1:65" s="2" customFormat="1" ht="16.5" customHeight="1">
      <c r="A145" s="30"/>
      <c r="B145" s="147"/>
      <c r="C145" s="148" t="s">
        <v>181</v>
      </c>
      <c r="D145" s="148" t="s">
        <v>137</v>
      </c>
      <c r="E145" s="149" t="s">
        <v>525</v>
      </c>
      <c r="F145" s="150" t="s">
        <v>526</v>
      </c>
      <c r="G145" s="151" t="s">
        <v>527</v>
      </c>
      <c r="H145" s="152">
        <v>16</v>
      </c>
      <c r="I145" s="153"/>
      <c r="J145" s="153">
        <f>ROUND(I145*H145,2)</f>
        <v>0</v>
      </c>
      <c r="K145" s="154"/>
      <c r="L145" s="31"/>
      <c r="M145" s="155" t="s">
        <v>1</v>
      </c>
      <c r="N145" s="156" t="s">
        <v>37</v>
      </c>
      <c r="O145" s="157">
        <v>0</v>
      </c>
      <c r="P145" s="157">
        <f>O145*H145</f>
        <v>0</v>
      </c>
      <c r="Q145" s="157">
        <v>0</v>
      </c>
      <c r="R145" s="157">
        <f>Q145*H145</f>
        <v>0</v>
      </c>
      <c r="S145" s="157">
        <v>0</v>
      </c>
      <c r="T145" s="158">
        <f>S145*H145</f>
        <v>0</v>
      </c>
      <c r="U145" s="30"/>
      <c r="V145" s="30"/>
      <c r="W145" s="30"/>
      <c r="X145" s="30"/>
      <c r="Y145" s="30"/>
      <c r="Z145" s="30"/>
      <c r="AA145" s="30"/>
      <c r="AB145" s="30"/>
      <c r="AC145" s="30"/>
      <c r="AD145" s="30"/>
      <c r="AE145" s="30"/>
      <c r="AR145" s="159" t="s">
        <v>141</v>
      </c>
      <c r="AT145" s="159" t="s">
        <v>137</v>
      </c>
      <c r="AU145" s="159" t="s">
        <v>82</v>
      </c>
      <c r="AY145" s="18" t="s">
        <v>135</v>
      </c>
      <c r="BE145" s="160">
        <f>IF(N145="základní",J145,0)</f>
        <v>0</v>
      </c>
      <c r="BF145" s="160">
        <f>IF(N145="snížená",J145,0)</f>
        <v>0</v>
      </c>
      <c r="BG145" s="160">
        <f>IF(N145="zákl. přenesená",J145,0)</f>
        <v>0</v>
      </c>
      <c r="BH145" s="160">
        <f>IF(N145="sníž. přenesená",J145,0)</f>
        <v>0</v>
      </c>
      <c r="BI145" s="160">
        <f>IF(N145="nulová",J145,0)</f>
        <v>0</v>
      </c>
      <c r="BJ145" s="18" t="s">
        <v>80</v>
      </c>
      <c r="BK145" s="160">
        <f>ROUND(I145*H145,2)</f>
        <v>0</v>
      </c>
      <c r="BL145" s="18" t="s">
        <v>141</v>
      </c>
      <c r="BM145" s="159" t="s">
        <v>528</v>
      </c>
    </row>
    <row r="146" spans="1:65" s="2" customFormat="1" ht="16.5" customHeight="1">
      <c r="A146" s="30"/>
      <c r="B146" s="147"/>
      <c r="C146" s="148" t="s">
        <v>224</v>
      </c>
      <c r="D146" s="148" t="s">
        <v>137</v>
      </c>
      <c r="E146" s="149" t="s">
        <v>839</v>
      </c>
      <c r="F146" s="150" t="s">
        <v>840</v>
      </c>
      <c r="G146" s="151" t="s">
        <v>153</v>
      </c>
      <c r="H146" s="152">
        <v>208.5</v>
      </c>
      <c r="I146" s="153"/>
      <c r="J146" s="153">
        <f>ROUND(I146*H146,2)</f>
        <v>0</v>
      </c>
      <c r="K146" s="154"/>
      <c r="L146" s="31"/>
      <c r="M146" s="155" t="s">
        <v>1</v>
      </c>
      <c r="N146" s="156" t="s">
        <v>37</v>
      </c>
      <c r="O146" s="157">
        <v>3.4000000000000002E-2</v>
      </c>
      <c r="P146" s="157">
        <f>O146*H146</f>
        <v>7.0890000000000004</v>
      </c>
      <c r="Q146" s="157">
        <v>0</v>
      </c>
      <c r="R146" s="157">
        <f>Q146*H146</f>
        <v>0</v>
      </c>
      <c r="S146" s="157">
        <v>0</v>
      </c>
      <c r="T146" s="158">
        <f>S146*H146</f>
        <v>0</v>
      </c>
      <c r="U146" s="30"/>
      <c r="V146" s="30"/>
      <c r="W146" s="30"/>
      <c r="X146" s="30"/>
      <c r="Y146" s="30"/>
      <c r="Z146" s="30"/>
      <c r="AA146" s="30"/>
      <c r="AB146" s="30"/>
      <c r="AC146" s="30"/>
      <c r="AD146" s="30"/>
      <c r="AE146" s="30"/>
      <c r="AR146" s="159" t="s">
        <v>141</v>
      </c>
      <c r="AT146" s="159" t="s">
        <v>137</v>
      </c>
      <c r="AU146" s="159" t="s">
        <v>82</v>
      </c>
      <c r="AY146" s="18" t="s">
        <v>135</v>
      </c>
      <c r="BE146" s="160">
        <f>IF(N146="základní",J146,0)</f>
        <v>0</v>
      </c>
      <c r="BF146" s="160">
        <f>IF(N146="snížená",J146,0)</f>
        <v>0</v>
      </c>
      <c r="BG146" s="160">
        <f>IF(N146="zákl. přenesená",J146,0)</f>
        <v>0</v>
      </c>
      <c r="BH146" s="160">
        <f>IF(N146="sníž. přenesená",J146,0)</f>
        <v>0</v>
      </c>
      <c r="BI146" s="160">
        <f>IF(N146="nulová",J146,0)</f>
        <v>0</v>
      </c>
      <c r="BJ146" s="18" t="s">
        <v>80</v>
      </c>
      <c r="BK146" s="160">
        <f>ROUND(I146*H146,2)</f>
        <v>0</v>
      </c>
      <c r="BL146" s="18" t="s">
        <v>141</v>
      </c>
      <c r="BM146" s="159" t="s">
        <v>532</v>
      </c>
    </row>
    <row r="147" spans="1:65" s="14" customFormat="1">
      <c r="B147" s="171"/>
      <c r="D147" s="161" t="s">
        <v>145</v>
      </c>
      <c r="E147" s="172" t="s">
        <v>1</v>
      </c>
      <c r="F147" s="173" t="s">
        <v>841</v>
      </c>
      <c r="H147" s="174">
        <v>208.5</v>
      </c>
      <c r="L147" s="171"/>
      <c r="M147" s="175"/>
      <c r="N147" s="176"/>
      <c r="O147" s="176"/>
      <c r="P147" s="176"/>
      <c r="Q147" s="176"/>
      <c r="R147" s="176"/>
      <c r="S147" s="176"/>
      <c r="T147" s="177"/>
      <c r="AT147" s="172" t="s">
        <v>145</v>
      </c>
      <c r="AU147" s="172" t="s">
        <v>82</v>
      </c>
      <c r="AV147" s="14" t="s">
        <v>82</v>
      </c>
      <c r="AW147" s="14" t="s">
        <v>28</v>
      </c>
      <c r="AX147" s="14" t="s">
        <v>80</v>
      </c>
      <c r="AY147" s="172" t="s">
        <v>135</v>
      </c>
    </row>
    <row r="148" spans="1:65" s="2" customFormat="1" ht="21.75" customHeight="1">
      <c r="A148" s="30"/>
      <c r="B148" s="147"/>
      <c r="C148" s="148" t="s">
        <v>149</v>
      </c>
      <c r="D148" s="148" t="s">
        <v>137</v>
      </c>
      <c r="E148" s="149" t="s">
        <v>842</v>
      </c>
      <c r="F148" s="150" t="s">
        <v>843</v>
      </c>
      <c r="G148" s="151" t="s">
        <v>140</v>
      </c>
      <c r="H148" s="152">
        <v>31.2</v>
      </c>
      <c r="I148" s="153"/>
      <c r="J148" s="153">
        <f>ROUND(I148*H148,2)</f>
        <v>0</v>
      </c>
      <c r="K148" s="154"/>
      <c r="L148" s="31"/>
      <c r="M148" s="155" t="s">
        <v>1</v>
      </c>
      <c r="N148" s="156" t="s">
        <v>37</v>
      </c>
      <c r="O148" s="157">
        <v>4.7039999999999997</v>
      </c>
      <c r="P148" s="157">
        <f>O148*H148</f>
        <v>146.76479999999998</v>
      </c>
      <c r="Q148" s="157">
        <v>0</v>
      </c>
      <c r="R148" s="157">
        <f>Q148*H148</f>
        <v>0</v>
      </c>
      <c r="S148" s="157">
        <v>0</v>
      </c>
      <c r="T148" s="158">
        <f>S148*H148</f>
        <v>0</v>
      </c>
      <c r="U148" s="30"/>
      <c r="V148" s="30"/>
      <c r="W148" s="30"/>
      <c r="X148" s="30"/>
      <c r="Y148" s="30"/>
      <c r="Z148" s="30"/>
      <c r="AA148" s="30"/>
      <c r="AB148" s="30"/>
      <c r="AC148" s="30"/>
      <c r="AD148" s="30"/>
      <c r="AE148" s="30"/>
      <c r="AR148" s="159" t="s">
        <v>141</v>
      </c>
      <c r="AT148" s="159" t="s">
        <v>137</v>
      </c>
      <c r="AU148" s="159" t="s">
        <v>82</v>
      </c>
      <c r="AY148" s="18" t="s">
        <v>135</v>
      </c>
      <c r="BE148" s="160">
        <f>IF(N148="základní",J148,0)</f>
        <v>0</v>
      </c>
      <c r="BF148" s="160">
        <f>IF(N148="snížená",J148,0)</f>
        <v>0</v>
      </c>
      <c r="BG148" s="160">
        <f>IF(N148="zákl. přenesená",J148,0)</f>
        <v>0</v>
      </c>
      <c r="BH148" s="160">
        <f>IF(N148="sníž. přenesená",J148,0)</f>
        <v>0</v>
      </c>
      <c r="BI148" s="160">
        <f>IF(N148="nulová",J148,0)</f>
        <v>0</v>
      </c>
      <c r="BJ148" s="18" t="s">
        <v>80</v>
      </c>
      <c r="BK148" s="160">
        <f>ROUND(I148*H148,2)</f>
        <v>0</v>
      </c>
      <c r="BL148" s="18" t="s">
        <v>141</v>
      </c>
      <c r="BM148" s="159" t="s">
        <v>844</v>
      </c>
    </row>
    <row r="149" spans="1:65" s="14" customFormat="1">
      <c r="B149" s="171"/>
      <c r="D149" s="161" t="s">
        <v>145</v>
      </c>
      <c r="E149" s="172" t="s">
        <v>1</v>
      </c>
      <c r="F149" s="173" t="s">
        <v>845</v>
      </c>
      <c r="H149" s="174">
        <v>31.2</v>
      </c>
      <c r="L149" s="171"/>
      <c r="M149" s="175"/>
      <c r="N149" s="176"/>
      <c r="O149" s="176"/>
      <c r="P149" s="176"/>
      <c r="Q149" s="176"/>
      <c r="R149" s="176"/>
      <c r="S149" s="176"/>
      <c r="T149" s="177"/>
      <c r="AT149" s="172" t="s">
        <v>145</v>
      </c>
      <c r="AU149" s="172" t="s">
        <v>82</v>
      </c>
      <c r="AV149" s="14" t="s">
        <v>82</v>
      </c>
      <c r="AW149" s="14" t="s">
        <v>28</v>
      </c>
      <c r="AX149" s="14" t="s">
        <v>80</v>
      </c>
      <c r="AY149" s="172" t="s">
        <v>135</v>
      </c>
    </row>
    <row r="150" spans="1:65" s="2" customFormat="1" ht="21.75" customHeight="1">
      <c r="A150" s="30"/>
      <c r="B150" s="147"/>
      <c r="C150" s="148" t="s">
        <v>234</v>
      </c>
      <c r="D150" s="148" t="s">
        <v>137</v>
      </c>
      <c r="E150" s="149" t="s">
        <v>534</v>
      </c>
      <c r="F150" s="150" t="s">
        <v>535</v>
      </c>
      <c r="G150" s="151" t="s">
        <v>140</v>
      </c>
      <c r="H150" s="152">
        <v>156</v>
      </c>
      <c r="I150" s="153"/>
      <c r="J150" s="153">
        <f>ROUND(I150*H150,2)</f>
        <v>0</v>
      </c>
      <c r="K150" s="154"/>
      <c r="L150" s="31"/>
      <c r="M150" s="155" t="s">
        <v>1</v>
      </c>
      <c r="N150" s="156" t="s">
        <v>37</v>
      </c>
      <c r="O150" s="157">
        <v>0.72</v>
      </c>
      <c r="P150" s="157">
        <f>O150*H150</f>
        <v>112.32</v>
      </c>
      <c r="Q150" s="157">
        <v>0</v>
      </c>
      <c r="R150" s="157">
        <f>Q150*H150</f>
        <v>0</v>
      </c>
      <c r="S150" s="157">
        <v>0</v>
      </c>
      <c r="T150" s="158">
        <f>S150*H150</f>
        <v>0</v>
      </c>
      <c r="U150" s="30"/>
      <c r="V150" s="30"/>
      <c r="W150" s="30"/>
      <c r="X150" s="30"/>
      <c r="Y150" s="30"/>
      <c r="Z150" s="30"/>
      <c r="AA150" s="30"/>
      <c r="AB150" s="30"/>
      <c r="AC150" s="30"/>
      <c r="AD150" s="30"/>
      <c r="AE150" s="30"/>
      <c r="AR150" s="159" t="s">
        <v>141</v>
      </c>
      <c r="AT150" s="159" t="s">
        <v>137</v>
      </c>
      <c r="AU150" s="159" t="s">
        <v>82</v>
      </c>
      <c r="AY150" s="18" t="s">
        <v>135</v>
      </c>
      <c r="BE150" s="160">
        <f>IF(N150="základní",J150,0)</f>
        <v>0</v>
      </c>
      <c r="BF150" s="160">
        <f>IF(N150="snížená",J150,0)</f>
        <v>0</v>
      </c>
      <c r="BG150" s="160">
        <f>IF(N150="zákl. přenesená",J150,0)</f>
        <v>0</v>
      </c>
      <c r="BH150" s="160">
        <f>IF(N150="sníž. přenesená",J150,0)</f>
        <v>0</v>
      </c>
      <c r="BI150" s="160">
        <f>IF(N150="nulová",J150,0)</f>
        <v>0</v>
      </c>
      <c r="BJ150" s="18" t="s">
        <v>80</v>
      </c>
      <c r="BK150" s="160">
        <f>ROUND(I150*H150,2)</f>
        <v>0</v>
      </c>
      <c r="BL150" s="18" t="s">
        <v>141</v>
      </c>
      <c r="BM150" s="159" t="s">
        <v>536</v>
      </c>
    </row>
    <row r="151" spans="1:65" s="13" customFormat="1">
      <c r="B151" s="165"/>
      <c r="D151" s="161" t="s">
        <v>145</v>
      </c>
      <c r="E151" s="166" t="s">
        <v>1</v>
      </c>
      <c r="F151" s="167" t="s">
        <v>846</v>
      </c>
      <c r="H151" s="166" t="s">
        <v>1</v>
      </c>
      <c r="L151" s="165"/>
      <c r="M151" s="168"/>
      <c r="N151" s="169"/>
      <c r="O151" s="169"/>
      <c r="P151" s="169"/>
      <c r="Q151" s="169"/>
      <c r="R151" s="169"/>
      <c r="S151" s="169"/>
      <c r="T151" s="170"/>
      <c r="AT151" s="166" t="s">
        <v>145</v>
      </c>
      <c r="AU151" s="166" t="s">
        <v>82</v>
      </c>
      <c r="AV151" s="13" t="s">
        <v>80</v>
      </c>
      <c r="AW151" s="13" t="s">
        <v>28</v>
      </c>
      <c r="AX151" s="13" t="s">
        <v>72</v>
      </c>
      <c r="AY151" s="166" t="s">
        <v>135</v>
      </c>
    </row>
    <row r="152" spans="1:65" s="14" customFormat="1">
      <c r="B152" s="171"/>
      <c r="D152" s="161" t="s">
        <v>145</v>
      </c>
      <c r="E152" s="172" t="s">
        <v>1</v>
      </c>
      <c r="F152" s="173" t="s">
        <v>847</v>
      </c>
      <c r="H152" s="174">
        <v>156</v>
      </c>
      <c r="L152" s="171"/>
      <c r="M152" s="175"/>
      <c r="N152" s="176"/>
      <c r="O152" s="176"/>
      <c r="P152" s="176"/>
      <c r="Q152" s="176"/>
      <c r="R152" s="176"/>
      <c r="S152" s="176"/>
      <c r="T152" s="177"/>
      <c r="AT152" s="172" t="s">
        <v>145</v>
      </c>
      <c r="AU152" s="172" t="s">
        <v>82</v>
      </c>
      <c r="AV152" s="14" t="s">
        <v>82</v>
      </c>
      <c r="AW152" s="14" t="s">
        <v>28</v>
      </c>
      <c r="AX152" s="14" t="s">
        <v>80</v>
      </c>
      <c r="AY152" s="172" t="s">
        <v>135</v>
      </c>
    </row>
    <row r="153" spans="1:65" s="2" customFormat="1" ht="21.75" customHeight="1">
      <c r="A153" s="30"/>
      <c r="B153" s="147"/>
      <c r="C153" s="148" t="s">
        <v>238</v>
      </c>
      <c r="D153" s="148" t="s">
        <v>137</v>
      </c>
      <c r="E153" s="149" t="s">
        <v>541</v>
      </c>
      <c r="F153" s="150" t="s">
        <v>542</v>
      </c>
      <c r="G153" s="151" t="s">
        <v>140</v>
      </c>
      <c r="H153" s="152">
        <v>156</v>
      </c>
      <c r="I153" s="153"/>
      <c r="J153" s="153">
        <f>ROUND(I153*H153,2)</f>
        <v>0</v>
      </c>
      <c r="K153" s="154"/>
      <c r="L153" s="31"/>
      <c r="M153" s="155" t="s">
        <v>1</v>
      </c>
      <c r="N153" s="156" t="s">
        <v>37</v>
      </c>
      <c r="O153" s="157">
        <v>0.97399999999999998</v>
      </c>
      <c r="P153" s="157">
        <f>O153*H153</f>
        <v>151.94399999999999</v>
      </c>
      <c r="Q153" s="157">
        <v>0</v>
      </c>
      <c r="R153" s="157">
        <f>Q153*H153</f>
        <v>0</v>
      </c>
      <c r="S153" s="157">
        <v>0</v>
      </c>
      <c r="T153" s="158">
        <f>S153*H153</f>
        <v>0</v>
      </c>
      <c r="U153" s="30"/>
      <c r="V153" s="30"/>
      <c r="W153" s="30"/>
      <c r="X153" s="30"/>
      <c r="Y153" s="30"/>
      <c r="Z153" s="30"/>
      <c r="AA153" s="30"/>
      <c r="AB153" s="30"/>
      <c r="AC153" s="30"/>
      <c r="AD153" s="30"/>
      <c r="AE153" s="30"/>
      <c r="AR153" s="159" t="s">
        <v>141</v>
      </c>
      <c r="AT153" s="159" t="s">
        <v>137</v>
      </c>
      <c r="AU153" s="159" t="s">
        <v>82</v>
      </c>
      <c r="AY153" s="18" t="s">
        <v>135</v>
      </c>
      <c r="BE153" s="160">
        <f>IF(N153="základní",J153,0)</f>
        <v>0</v>
      </c>
      <c r="BF153" s="160">
        <f>IF(N153="snížená",J153,0)</f>
        <v>0</v>
      </c>
      <c r="BG153" s="160">
        <f>IF(N153="zákl. přenesená",J153,0)</f>
        <v>0</v>
      </c>
      <c r="BH153" s="160">
        <f>IF(N153="sníž. přenesená",J153,0)</f>
        <v>0</v>
      </c>
      <c r="BI153" s="160">
        <f>IF(N153="nulová",J153,0)</f>
        <v>0</v>
      </c>
      <c r="BJ153" s="18" t="s">
        <v>80</v>
      </c>
      <c r="BK153" s="160">
        <f>ROUND(I153*H153,2)</f>
        <v>0</v>
      </c>
      <c r="BL153" s="18" t="s">
        <v>141</v>
      </c>
      <c r="BM153" s="159" t="s">
        <v>543</v>
      </c>
    </row>
    <row r="154" spans="1:65" s="13" customFormat="1">
      <c r="B154" s="165"/>
      <c r="D154" s="161" t="s">
        <v>145</v>
      </c>
      <c r="E154" s="166" t="s">
        <v>1</v>
      </c>
      <c r="F154" s="167" t="s">
        <v>848</v>
      </c>
      <c r="H154" s="166" t="s">
        <v>1</v>
      </c>
      <c r="L154" s="165"/>
      <c r="M154" s="168"/>
      <c r="N154" s="169"/>
      <c r="O154" s="169"/>
      <c r="P154" s="169"/>
      <c r="Q154" s="169"/>
      <c r="R154" s="169"/>
      <c r="S154" s="169"/>
      <c r="T154" s="170"/>
      <c r="AT154" s="166" t="s">
        <v>145</v>
      </c>
      <c r="AU154" s="166" t="s">
        <v>82</v>
      </c>
      <c r="AV154" s="13" t="s">
        <v>80</v>
      </c>
      <c r="AW154" s="13" t="s">
        <v>28</v>
      </c>
      <c r="AX154" s="13" t="s">
        <v>72</v>
      </c>
      <c r="AY154" s="166" t="s">
        <v>135</v>
      </c>
    </row>
    <row r="155" spans="1:65" s="14" customFormat="1">
      <c r="B155" s="171"/>
      <c r="D155" s="161" t="s">
        <v>145</v>
      </c>
      <c r="E155" s="172" t="s">
        <v>1</v>
      </c>
      <c r="F155" s="173" t="s">
        <v>847</v>
      </c>
      <c r="H155" s="174">
        <v>156</v>
      </c>
      <c r="L155" s="171"/>
      <c r="M155" s="175"/>
      <c r="N155" s="176"/>
      <c r="O155" s="176"/>
      <c r="P155" s="176"/>
      <c r="Q155" s="176"/>
      <c r="R155" s="176"/>
      <c r="S155" s="176"/>
      <c r="T155" s="177"/>
      <c r="AT155" s="172" t="s">
        <v>145</v>
      </c>
      <c r="AU155" s="172" t="s">
        <v>82</v>
      </c>
      <c r="AV155" s="14" t="s">
        <v>82</v>
      </c>
      <c r="AW155" s="14" t="s">
        <v>28</v>
      </c>
      <c r="AX155" s="14" t="s">
        <v>80</v>
      </c>
      <c r="AY155" s="172" t="s">
        <v>135</v>
      </c>
    </row>
    <row r="156" spans="1:65" s="2" customFormat="1" ht="16.5" customHeight="1">
      <c r="A156" s="30"/>
      <c r="B156" s="147"/>
      <c r="C156" s="148" t="s">
        <v>243</v>
      </c>
      <c r="D156" s="148" t="s">
        <v>137</v>
      </c>
      <c r="E156" s="149" t="s">
        <v>849</v>
      </c>
      <c r="F156" s="150" t="s">
        <v>850</v>
      </c>
      <c r="G156" s="151" t="s">
        <v>153</v>
      </c>
      <c r="H156" s="152">
        <v>416</v>
      </c>
      <c r="I156" s="153"/>
      <c r="J156" s="153">
        <f>ROUND(I156*H156,2)</f>
        <v>0</v>
      </c>
      <c r="K156" s="154"/>
      <c r="L156" s="31"/>
      <c r="M156" s="155" t="s">
        <v>1</v>
      </c>
      <c r="N156" s="156" t="s">
        <v>37</v>
      </c>
      <c r="O156" s="157">
        <v>0.109</v>
      </c>
      <c r="P156" s="157">
        <f>O156*H156</f>
        <v>45.344000000000001</v>
      </c>
      <c r="Q156" s="157">
        <v>5.9000000000000003E-4</v>
      </c>
      <c r="R156" s="157">
        <f>Q156*H156</f>
        <v>0.24544000000000002</v>
      </c>
      <c r="S156" s="157">
        <v>0</v>
      </c>
      <c r="T156" s="158">
        <f>S156*H156</f>
        <v>0</v>
      </c>
      <c r="U156" s="30"/>
      <c r="V156" s="30"/>
      <c r="W156" s="30"/>
      <c r="X156" s="30"/>
      <c r="Y156" s="30"/>
      <c r="Z156" s="30"/>
      <c r="AA156" s="30"/>
      <c r="AB156" s="30"/>
      <c r="AC156" s="30"/>
      <c r="AD156" s="30"/>
      <c r="AE156" s="30"/>
      <c r="AR156" s="159" t="s">
        <v>141</v>
      </c>
      <c r="AT156" s="159" t="s">
        <v>137</v>
      </c>
      <c r="AU156" s="159" t="s">
        <v>82</v>
      </c>
      <c r="AY156" s="18" t="s">
        <v>135</v>
      </c>
      <c r="BE156" s="160">
        <f>IF(N156="základní",J156,0)</f>
        <v>0</v>
      </c>
      <c r="BF156" s="160">
        <f>IF(N156="snížená",J156,0)</f>
        <v>0</v>
      </c>
      <c r="BG156" s="160">
        <f>IF(N156="zákl. přenesená",J156,0)</f>
        <v>0</v>
      </c>
      <c r="BH156" s="160">
        <f>IF(N156="sníž. přenesená",J156,0)</f>
        <v>0</v>
      </c>
      <c r="BI156" s="160">
        <f>IF(N156="nulová",J156,0)</f>
        <v>0</v>
      </c>
      <c r="BJ156" s="18" t="s">
        <v>80</v>
      </c>
      <c r="BK156" s="160">
        <f>ROUND(I156*H156,2)</f>
        <v>0</v>
      </c>
      <c r="BL156" s="18" t="s">
        <v>141</v>
      </c>
      <c r="BM156" s="159" t="s">
        <v>561</v>
      </c>
    </row>
    <row r="157" spans="1:65" s="14" customFormat="1">
      <c r="B157" s="171"/>
      <c r="D157" s="161" t="s">
        <v>145</v>
      </c>
      <c r="E157" s="172" t="s">
        <v>1</v>
      </c>
      <c r="F157" s="173" t="s">
        <v>851</v>
      </c>
      <c r="H157" s="174">
        <v>416</v>
      </c>
      <c r="L157" s="171"/>
      <c r="M157" s="175"/>
      <c r="N157" s="176"/>
      <c r="O157" s="176"/>
      <c r="P157" s="176"/>
      <c r="Q157" s="176"/>
      <c r="R157" s="176"/>
      <c r="S157" s="176"/>
      <c r="T157" s="177"/>
      <c r="AT157" s="172" t="s">
        <v>145</v>
      </c>
      <c r="AU157" s="172" t="s">
        <v>82</v>
      </c>
      <c r="AV157" s="14" t="s">
        <v>82</v>
      </c>
      <c r="AW157" s="14" t="s">
        <v>28</v>
      </c>
      <c r="AX157" s="14" t="s">
        <v>80</v>
      </c>
      <c r="AY157" s="172" t="s">
        <v>135</v>
      </c>
    </row>
    <row r="158" spans="1:65" s="2" customFormat="1" ht="16.5" customHeight="1">
      <c r="A158" s="30"/>
      <c r="B158" s="147"/>
      <c r="C158" s="148" t="s">
        <v>249</v>
      </c>
      <c r="D158" s="148" t="s">
        <v>137</v>
      </c>
      <c r="E158" s="149" t="s">
        <v>852</v>
      </c>
      <c r="F158" s="150" t="s">
        <v>853</v>
      </c>
      <c r="G158" s="151" t="s">
        <v>153</v>
      </c>
      <c r="H158" s="152">
        <v>416</v>
      </c>
      <c r="I158" s="153"/>
      <c r="J158" s="153">
        <f>ROUND(I158*H158,2)</f>
        <v>0</v>
      </c>
      <c r="K158" s="154"/>
      <c r="L158" s="31"/>
      <c r="M158" s="155" t="s">
        <v>1</v>
      </c>
      <c r="N158" s="156" t="s">
        <v>37</v>
      </c>
      <c r="O158" s="157">
        <v>0.106</v>
      </c>
      <c r="P158" s="157">
        <f>O158*H158</f>
        <v>44.095999999999997</v>
      </c>
      <c r="Q158" s="157">
        <v>0</v>
      </c>
      <c r="R158" s="157">
        <f>Q158*H158</f>
        <v>0</v>
      </c>
      <c r="S158" s="157">
        <v>0</v>
      </c>
      <c r="T158" s="158">
        <f>S158*H158</f>
        <v>0</v>
      </c>
      <c r="U158" s="30"/>
      <c r="V158" s="30"/>
      <c r="W158" s="30"/>
      <c r="X158" s="30"/>
      <c r="Y158" s="30"/>
      <c r="Z158" s="30"/>
      <c r="AA158" s="30"/>
      <c r="AB158" s="30"/>
      <c r="AC158" s="30"/>
      <c r="AD158" s="30"/>
      <c r="AE158" s="30"/>
      <c r="AR158" s="159" t="s">
        <v>141</v>
      </c>
      <c r="AT158" s="159" t="s">
        <v>137</v>
      </c>
      <c r="AU158" s="159" t="s">
        <v>82</v>
      </c>
      <c r="AY158" s="18" t="s">
        <v>135</v>
      </c>
      <c r="BE158" s="160">
        <f>IF(N158="základní",J158,0)</f>
        <v>0</v>
      </c>
      <c r="BF158" s="160">
        <f>IF(N158="snížená",J158,0)</f>
        <v>0</v>
      </c>
      <c r="BG158" s="160">
        <f>IF(N158="zákl. přenesená",J158,0)</f>
        <v>0</v>
      </c>
      <c r="BH158" s="160">
        <f>IF(N158="sníž. přenesená",J158,0)</f>
        <v>0</v>
      </c>
      <c r="BI158" s="160">
        <f>IF(N158="nulová",J158,0)</f>
        <v>0</v>
      </c>
      <c r="BJ158" s="18" t="s">
        <v>80</v>
      </c>
      <c r="BK158" s="160">
        <f>ROUND(I158*H158,2)</f>
        <v>0</v>
      </c>
      <c r="BL158" s="18" t="s">
        <v>141</v>
      </c>
      <c r="BM158" s="159" t="s">
        <v>567</v>
      </c>
    </row>
    <row r="159" spans="1:65" s="2" customFormat="1" ht="21.75" customHeight="1">
      <c r="A159" s="30"/>
      <c r="B159" s="147"/>
      <c r="C159" s="148" t="s">
        <v>254</v>
      </c>
      <c r="D159" s="148" t="s">
        <v>137</v>
      </c>
      <c r="E159" s="149" t="s">
        <v>204</v>
      </c>
      <c r="F159" s="150" t="s">
        <v>205</v>
      </c>
      <c r="G159" s="151" t="s">
        <v>140</v>
      </c>
      <c r="H159" s="152">
        <v>76</v>
      </c>
      <c r="I159" s="153"/>
      <c r="J159" s="153">
        <f>ROUND(I159*H159,2)</f>
        <v>0</v>
      </c>
      <c r="K159" s="154"/>
      <c r="L159" s="31"/>
      <c r="M159" s="155" t="s">
        <v>1</v>
      </c>
      <c r="N159" s="156" t="s">
        <v>37</v>
      </c>
      <c r="O159" s="157">
        <v>8.6999999999999994E-2</v>
      </c>
      <c r="P159" s="157">
        <f>O159*H159</f>
        <v>6.6119999999999992</v>
      </c>
      <c r="Q159" s="157">
        <v>0</v>
      </c>
      <c r="R159" s="157">
        <f>Q159*H159</f>
        <v>0</v>
      </c>
      <c r="S159" s="157">
        <v>0</v>
      </c>
      <c r="T159" s="158">
        <f>S159*H159</f>
        <v>0</v>
      </c>
      <c r="U159" s="30"/>
      <c r="V159" s="30"/>
      <c r="W159" s="30"/>
      <c r="X159" s="30"/>
      <c r="Y159" s="30"/>
      <c r="Z159" s="30"/>
      <c r="AA159" s="30"/>
      <c r="AB159" s="30"/>
      <c r="AC159" s="30"/>
      <c r="AD159" s="30"/>
      <c r="AE159" s="30"/>
      <c r="AR159" s="159" t="s">
        <v>141</v>
      </c>
      <c r="AT159" s="159" t="s">
        <v>137</v>
      </c>
      <c r="AU159" s="159" t="s">
        <v>82</v>
      </c>
      <c r="AY159" s="18" t="s">
        <v>135</v>
      </c>
      <c r="BE159" s="160">
        <f>IF(N159="základní",J159,0)</f>
        <v>0</v>
      </c>
      <c r="BF159" s="160">
        <f>IF(N159="snížená",J159,0)</f>
        <v>0</v>
      </c>
      <c r="BG159" s="160">
        <f>IF(N159="zákl. přenesená",J159,0)</f>
        <v>0</v>
      </c>
      <c r="BH159" s="160">
        <f>IF(N159="sníž. přenesená",J159,0)</f>
        <v>0</v>
      </c>
      <c r="BI159" s="160">
        <f>IF(N159="nulová",J159,0)</f>
        <v>0</v>
      </c>
      <c r="BJ159" s="18" t="s">
        <v>80</v>
      </c>
      <c r="BK159" s="160">
        <f>ROUND(I159*H159,2)</f>
        <v>0</v>
      </c>
      <c r="BL159" s="18" t="s">
        <v>141</v>
      </c>
      <c r="BM159" s="159" t="s">
        <v>854</v>
      </c>
    </row>
    <row r="160" spans="1:65" s="14" customFormat="1">
      <c r="B160" s="171"/>
      <c r="D160" s="161" t="s">
        <v>145</v>
      </c>
      <c r="E160" s="172" t="s">
        <v>1</v>
      </c>
      <c r="F160" s="173" t="s">
        <v>855</v>
      </c>
      <c r="H160" s="174">
        <v>76</v>
      </c>
      <c r="L160" s="171"/>
      <c r="M160" s="175"/>
      <c r="N160" s="176"/>
      <c r="O160" s="176"/>
      <c r="P160" s="176"/>
      <c r="Q160" s="176"/>
      <c r="R160" s="176"/>
      <c r="S160" s="176"/>
      <c r="T160" s="177"/>
      <c r="AT160" s="172" t="s">
        <v>145</v>
      </c>
      <c r="AU160" s="172" t="s">
        <v>82</v>
      </c>
      <c r="AV160" s="14" t="s">
        <v>82</v>
      </c>
      <c r="AW160" s="14" t="s">
        <v>28</v>
      </c>
      <c r="AX160" s="14" t="s">
        <v>80</v>
      </c>
      <c r="AY160" s="172" t="s">
        <v>135</v>
      </c>
    </row>
    <row r="161" spans="1:65" s="2" customFormat="1" ht="21.75" customHeight="1">
      <c r="A161" s="30"/>
      <c r="B161" s="147"/>
      <c r="C161" s="148" t="s">
        <v>8</v>
      </c>
      <c r="D161" s="148" t="s">
        <v>137</v>
      </c>
      <c r="E161" s="149" t="s">
        <v>856</v>
      </c>
      <c r="F161" s="150" t="s">
        <v>857</v>
      </c>
      <c r="G161" s="151" t="s">
        <v>140</v>
      </c>
      <c r="H161" s="152">
        <v>156</v>
      </c>
      <c r="I161" s="153"/>
      <c r="J161" s="153">
        <f>ROUND(I161*H161,2)</f>
        <v>0</v>
      </c>
      <c r="K161" s="154"/>
      <c r="L161" s="31"/>
      <c r="M161" s="155" t="s">
        <v>1</v>
      </c>
      <c r="N161" s="156" t="s">
        <v>37</v>
      </c>
      <c r="O161" s="157">
        <v>9.9000000000000005E-2</v>
      </c>
      <c r="P161" s="157">
        <f>O161*H161</f>
        <v>15.444000000000001</v>
      </c>
      <c r="Q161" s="157">
        <v>0</v>
      </c>
      <c r="R161" s="157">
        <f>Q161*H161</f>
        <v>0</v>
      </c>
      <c r="S161" s="157">
        <v>0</v>
      </c>
      <c r="T161" s="158">
        <f>S161*H161</f>
        <v>0</v>
      </c>
      <c r="U161" s="30"/>
      <c r="V161" s="30"/>
      <c r="W161" s="30"/>
      <c r="X161" s="30"/>
      <c r="Y161" s="30"/>
      <c r="Z161" s="30"/>
      <c r="AA161" s="30"/>
      <c r="AB161" s="30"/>
      <c r="AC161" s="30"/>
      <c r="AD161" s="30"/>
      <c r="AE161" s="30"/>
      <c r="AR161" s="159" t="s">
        <v>141</v>
      </c>
      <c r="AT161" s="159" t="s">
        <v>137</v>
      </c>
      <c r="AU161" s="159" t="s">
        <v>82</v>
      </c>
      <c r="AY161" s="18" t="s">
        <v>135</v>
      </c>
      <c r="BE161" s="160">
        <f>IF(N161="základní",J161,0)</f>
        <v>0</v>
      </c>
      <c r="BF161" s="160">
        <f>IF(N161="snížená",J161,0)</f>
        <v>0</v>
      </c>
      <c r="BG161" s="160">
        <f>IF(N161="zákl. přenesená",J161,0)</f>
        <v>0</v>
      </c>
      <c r="BH161" s="160">
        <f>IF(N161="sníž. přenesená",J161,0)</f>
        <v>0</v>
      </c>
      <c r="BI161" s="160">
        <f>IF(N161="nulová",J161,0)</f>
        <v>0</v>
      </c>
      <c r="BJ161" s="18" t="s">
        <v>80</v>
      </c>
      <c r="BK161" s="160">
        <f>ROUND(I161*H161,2)</f>
        <v>0</v>
      </c>
      <c r="BL161" s="18" t="s">
        <v>141</v>
      </c>
      <c r="BM161" s="159" t="s">
        <v>858</v>
      </c>
    </row>
    <row r="162" spans="1:65" s="2" customFormat="1" ht="16.5" customHeight="1">
      <c r="A162" s="30"/>
      <c r="B162" s="147"/>
      <c r="C162" s="148" t="s">
        <v>265</v>
      </c>
      <c r="D162" s="148" t="s">
        <v>137</v>
      </c>
      <c r="E162" s="149" t="s">
        <v>210</v>
      </c>
      <c r="F162" s="150" t="s">
        <v>211</v>
      </c>
      <c r="G162" s="151" t="s">
        <v>168</v>
      </c>
      <c r="H162" s="152">
        <v>232</v>
      </c>
      <c r="I162" s="153"/>
      <c r="J162" s="153">
        <f>ROUND(I162*H162,2)</f>
        <v>0</v>
      </c>
      <c r="K162" s="154"/>
      <c r="L162" s="31"/>
      <c r="M162" s="155" t="s">
        <v>1</v>
      </c>
      <c r="N162" s="156" t="s">
        <v>37</v>
      </c>
      <c r="O162" s="157">
        <v>0</v>
      </c>
      <c r="P162" s="157">
        <f>O162*H162</f>
        <v>0</v>
      </c>
      <c r="Q162" s="157">
        <v>0</v>
      </c>
      <c r="R162" s="157">
        <f>Q162*H162</f>
        <v>0</v>
      </c>
      <c r="S162" s="157">
        <v>0</v>
      </c>
      <c r="T162" s="158">
        <f>S162*H162</f>
        <v>0</v>
      </c>
      <c r="U162" s="30"/>
      <c r="V162" s="30"/>
      <c r="W162" s="30"/>
      <c r="X162" s="30"/>
      <c r="Y162" s="30"/>
      <c r="Z162" s="30"/>
      <c r="AA162" s="30"/>
      <c r="AB162" s="30"/>
      <c r="AC162" s="30"/>
      <c r="AD162" s="30"/>
      <c r="AE162" s="30"/>
      <c r="AR162" s="159" t="s">
        <v>141</v>
      </c>
      <c r="AT162" s="159" t="s">
        <v>137</v>
      </c>
      <c r="AU162" s="159" t="s">
        <v>82</v>
      </c>
      <c r="AY162" s="18" t="s">
        <v>135</v>
      </c>
      <c r="BE162" s="160">
        <f>IF(N162="základní",J162,0)</f>
        <v>0</v>
      </c>
      <c r="BF162" s="160">
        <f>IF(N162="snížená",J162,0)</f>
        <v>0</v>
      </c>
      <c r="BG162" s="160">
        <f>IF(N162="zákl. přenesená",J162,0)</f>
        <v>0</v>
      </c>
      <c r="BH162" s="160">
        <f>IF(N162="sníž. přenesená",J162,0)</f>
        <v>0</v>
      </c>
      <c r="BI162" s="160">
        <f>IF(N162="nulová",J162,0)</f>
        <v>0</v>
      </c>
      <c r="BJ162" s="18" t="s">
        <v>80</v>
      </c>
      <c r="BK162" s="160">
        <f>ROUND(I162*H162,2)</f>
        <v>0</v>
      </c>
      <c r="BL162" s="18" t="s">
        <v>141</v>
      </c>
      <c r="BM162" s="159" t="s">
        <v>859</v>
      </c>
    </row>
    <row r="163" spans="1:65" s="14" customFormat="1">
      <c r="B163" s="171"/>
      <c r="D163" s="161" t="s">
        <v>145</v>
      </c>
      <c r="E163" s="172" t="s">
        <v>1</v>
      </c>
      <c r="F163" s="173" t="s">
        <v>860</v>
      </c>
      <c r="H163" s="174">
        <v>232</v>
      </c>
      <c r="L163" s="171"/>
      <c r="M163" s="175"/>
      <c r="N163" s="176"/>
      <c r="O163" s="176"/>
      <c r="P163" s="176"/>
      <c r="Q163" s="176"/>
      <c r="R163" s="176"/>
      <c r="S163" s="176"/>
      <c r="T163" s="177"/>
      <c r="AT163" s="172" t="s">
        <v>145</v>
      </c>
      <c r="AU163" s="172" t="s">
        <v>82</v>
      </c>
      <c r="AV163" s="14" t="s">
        <v>82</v>
      </c>
      <c r="AW163" s="14" t="s">
        <v>28</v>
      </c>
      <c r="AX163" s="14" t="s">
        <v>80</v>
      </c>
      <c r="AY163" s="172" t="s">
        <v>135</v>
      </c>
    </row>
    <row r="164" spans="1:65" s="2" customFormat="1" ht="16.5" customHeight="1">
      <c r="A164" s="30"/>
      <c r="B164" s="147"/>
      <c r="C164" s="148" t="s">
        <v>269</v>
      </c>
      <c r="D164" s="148" t="s">
        <v>137</v>
      </c>
      <c r="E164" s="149" t="s">
        <v>210</v>
      </c>
      <c r="F164" s="150" t="s">
        <v>211</v>
      </c>
      <c r="G164" s="151" t="s">
        <v>168</v>
      </c>
      <c r="H164" s="152">
        <v>475.6</v>
      </c>
      <c r="I164" s="153"/>
      <c r="J164" s="153">
        <f>ROUND(I164*H164,2)</f>
        <v>0</v>
      </c>
      <c r="K164" s="154"/>
      <c r="L164" s="31"/>
      <c r="M164" s="155" t="s">
        <v>1</v>
      </c>
      <c r="N164" s="156" t="s">
        <v>37</v>
      </c>
      <c r="O164" s="157">
        <v>0</v>
      </c>
      <c r="P164" s="157">
        <f>O164*H164</f>
        <v>0</v>
      </c>
      <c r="Q164" s="157">
        <v>0</v>
      </c>
      <c r="R164" s="157">
        <f>Q164*H164</f>
        <v>0</v>
      </c>
      <c r="S164" s="157">
        <v>0</v>
      </c>
      <c r="T164" s="158">
        <f>S164*H164</f>
        <v>0</v>
      </c>
      <c r="U164" s="30"/>
      <c r="V164" s="30"/>
      <c r="W164" s="30"/>
      <c r="X164" s="30"/>
      <c r="Y164" s="30"/>
      <c r="Z164" s="30"/>
      <c r="AA164" s="30"/>
      <c r="AB164" s="30"/>
      <c r="AC164" s="30"/>
      <c r="AD164" s="30"/>
      <c r="AE164" s="30"/>
      <c r="AR164" s="159" t="s">
        <v>141</v>
      </c>
      <c r="AT164" s="159" t="s">
        <v>137</v>
      </c>
      <c r="AU164" s="159" t="s">
        <v>82</v>
      </c>
      <c r="AY164" s="18" t="s">
        <v>135</v>
      </c>
      <c r="BE164" s="160">
        <f>IF(N164="základní",J164,0)</f>
        <v>0</v>
      </c>
      <c r="BF164" s="160">
        <f>IF(N164="snížená",J164,0)</f>
        <v>0</v>
      </c>
      <c r="BG164" s="160">
        <f>IF(N164="zákl. přenesená",J164,0)</f>
        <v>0</v>
      </c>
      <c r="BH164" s="160">
        <f>IF(N164="sníž. přenesená",J164,0)</f>
        <v>0</v>
      </c>
      <c r="BI164" s="160">
        <f>IF(N164="nulová",J164,0)</f>
        <v>0</v>
      </c>
      <c r="BJ164" s="18" t="s">
        <v>80</v>
      </c>
      <c r="BK164" s="160">
        <f>ROUND(I164*H164,2)</f>
        <v>0</v>
      </c>
      <c r="BL164" s="18" t="s">
        <v>141</v>
      </c>
      <c r="BM164" s="159" t="s">
        <v>585</v>
      </c>
    </row>
    <row r="165" spans="1:65" s="14" customFormat="1">
      <c r="B165" s="171"/>
      <c r="D165" s="161" t="s">
        <v>145</v>
      </c>
      <c r="F165" s="173" t="s">
        <v>861</v>
      </c>
      <c r="H165" s="174">
        <v>475.6</v>
      </c>
      <c r="L165" s="171"/>
      <c r="M165" s="175"/>
      <c r="N165" s="176"/>
      <c r="O165" s="176"/>
      <c r="P165" s="176"/>
      <c r="Q165" s="176"/>
      <c r="R165" s="176"/>
      <c r="S165" s="176"/>
      <c r="T165" s="177"/>
      <c r="AT165" s="172" t="s">
        <v>145</v>
      </c>
      <c r="AU165" s="172" t="s">
        <v>82</v>
      </c>
      <c r="AV165" s="14" t="s">
        <v>82</v>
      </c>
      <c r="AW165" s="14" t="s">
        <v>3</v>
      </c>
      <c r="AX165" s="14" t="s">
        <v>80</v>
      </c>
      <c r="AY165" s="172" t="s">
        <v>135</v>
      </c>
    </row>
    <row r="166" spans="1:65" s="2" customFormat="1" ht="16.5" customHeight="1">
      <c r="A166" s="30"/>
      <c r="B166" s="147"/>
      <c r="C166" s="148" t="s">
        <v>276</v>
      </c>
      <c r="D166" s="148" t="s">
        <v>137</v>
      </c>
      <c r="E166" s="149" t="s">
        <v>588</v>
      </c>
      <c r="F166" s="150" t="s">
        <v>589</v>
      </c>
      <c r="G166" s="151" t="s">
        <v>140</v>
      </c>
      <c r="H166" s="152">
        <v>80</v>
      </c>
      <c r="I166" s="153"/>
      <c r="J166" s="153">
        <f>ROUND(I166*H166,2)</f>
        <v>0</v>
      </c>
      <c r="K166" s="154"/>
      <c r="L166" s="31"/>
      <c r="M166" s="155" t="s">
        <v>1</v>
      </c>
      <c r="N166" s="156" t="s">
        <v>37</v>
      </c>
      <c r="O166" s="157">
        <v>0.32800000000000001</v>
      </c>
      <c r="P166" s="157">
        <f>O166*H166</f>
        <v>26.240000000000002</v>
      </c>
      <c r="Q166" s="157">
        <v>0</v>
      </c>
      <c r="R166" s="157">
        <f>Q166*H166</f>
        <v>0</v>
      </c>
      <c r="S166" s="157">
        <v>0</v>
      </c>
      <c r="T166" s="158">
        <f>S166*H166</f>
        <v>0</v>
      </c>
      <c r="U166" s="30"/>
      <c r="V166" s="30"/>
      <c r="W166" s="30"/>
      <c r="X166" s="30"/>
      <c r="Y166" s="30"/>
      <c r="Z166" s="30"/>
      <c r="AA166" s="30"/>
      <c r="AB166" s="30"/>
      <c r="AC166" s="30"/>
      <c r="AD166" s="30"/>
      <c r="AE166" s="30"/>
      <c r="AR166" s="159" t="s">
        <v>141</v>
      </c>
      <c r="AT166" s="159" t="s">
        <v>137</v>
      </c>
      <c r="AU166" s="159" t="s">
        <v>82</v>
      </c>
      <c r="AY166" s="18" t="s">
        <v>135</v>
      </c>
      <c r="BE166" s="160">
        <f>IF(N166="základní",J166,0)</f>
        <v>0</v>
      </c>
      <c r="BF166" s="160">
        <f>IF(N166="snížená",J166,0)</f>
        <v>0</v>
      </c>
      <c r="BG166" s="160">
        <f>IF(N166="zákl. přenesená",J166,0)</f>
        <v>0</v>
      </c>
      <c r="BH166" s="160">
        <f>IF(N166="sníž. přenesená",J166,0)</f>
        <v>0</v>
      </c>
      <c r="BI166" s="160">
        <f>IF(N166="nulová",J166,0)</f>
        <v>0</v>
      </c>
      <c r="BJ166" s="18" t="s">
        <v>80</v>
      </c>
      <c r="BK166" s="160">
        <f>ROUND(I166*H166,2)</f>
        <v>0</v>
      </c>
      <c r="BL166" s="18" t="s">
        <v>141</v>
      </c>
      <c r="BM166" s="159" t="s">
        <v>590</v>
      </c>
    </row>
    <row r="167" spans="1:65" s="13" customFormat="1">
      <c r="B167" s="165"/>
      <c r="D167" s="161" t="s">
        <v>145</v>
      </c>
      <c r="E167" s="166" t="s">
        <v>1</v>
      </c>
      <c r="F167" s="167" t="s">
        <v>862</v>
      </c>
      <c r="H167" s="166" t="s">
        <v>1</v>
      </c>
      <c r="L167" s="165"/>
      <c r="M167" s="168"/>
      <c r="N167" s="169"/>
      <c r="O167" s="169"/>
      <c r="P167" s="169"/>
      <c r="Q167" s="169"/>
      <c r="R167" s="169"/>
      <c r="S167" s="169"/>
      <c r="T167" s="170"/>
      <c r="AT167" s="166" t="s">
        <v>145</v>
      </c>
      <c r="AU167" s="166" t="s">
        <v>82</v>
      </c>
      <c r="AV167" s="13" t="s">
        <v>80</v>
      </c>
      <c r="AW167" s="13" t="s">
        <v>28</v>
      </c>
      <c r="AX167" s="13" t="s">
        <v>72</v>
      </c>
      <c r="AY167" s="166" t="s">
        <v>135</v>
      </c>
    </row>
    <row r="168" spans="1:65" s="14" customFormat="1">
      <c r="B168" s="171"/>
      <c r="D168" s="161" t="s">
        <v>145</v>
      </c>
      <c r="E168" s="172" t="s">
        <v>1</v>
      </c>
      <c r="F168" s="173" t="s">
        <v>863</v>
      </c>
      <c r="H168" s="174">
        <v>80</v>
      </c>
      <c r="L168" s="171"/>
      <c r="M168" s="175"/>
      <c r="N168" s="176"/>
      <c r="O168" s="176"/>
      <c r="P168" s="176"/>
      <c r="Q168" s="176"/>
      <c r="R168" s="176"/>
      <c r="S168" s="176"/>
      <c r="T168" s="177"/>
      <c r="AT168" s="172" t="s">
        <v>145</v>
      </c>
      <c r="AU168" s="172" t="s">
        <v>82</v>
      </c>
      <c r="AV168" s="14" t="s">
        <v>82</v>
      </c>
      <c r="AW168" s="14" t="s">
        <v>28</v>
      </c>
      <c r="AX168" s="14" t="s">
        <v>80</v>
      </c>
      <c r="AY168" s="172" t="s">
        <v>135</v>
      </c>
    </row>
    <row r="169" spans="1:65" s="2" customFormat="1" ht="16.5" customHeight="1">
      <c r="A169" s="30"/>
      <c r="B169" s="147"/>
      <c r="C169" s="148" t="s">
        <v>282</v>
      </c>
      <c r="D169" s="148" t="s">
        <v>137</v>
      </c>
      <c r="E169" s="149" t="s">
        <v>599</v>
      </c>
      <c r="F169" s="150" t="s">
        <v>600</v>
      </c>
      <c r="G169" s="151" t="s">
        <v>140</v>
      </c>
      <c r="H169" s="152">
        <v>110.4</v>
      </c>
      <c r="I169" s="153"/>
      <c r="J169" s="153">
        <f>ROUND(I169*H169,2)</f>
        <v>0</v>
      </c>
      <c r="K169" s="154"/>
      <c r="L169" s="31"/>
      <c r="M169" s="155" t="s">
        <v>1</v>
      </c>
      <c r="N169" s="156" t="s">
        <v>37</v>
      </c>
      <c r="O169" s="157">
        <v>0.435</v>
      </c>
      <c r="P169" s="157">
        <f>O169*H169</f>
        <v>48.024000000000001</v>
      </c>
      <c r="Q169" s="157">
        <v>0</v>
      </c>
      <c r="R169" s="157">
        <f>Q169*H169</f>
        <v>0</v>
      </c>
      <c r="S169" s="157">
        <v>0</v>
      </c>
      <c r="T169" s="158">
        <f>S169*H169</f>
        <v>0</v>
      </c>
      <c r="U169" s="30"/>
      <c r="V169" s="30"/>
      <c r="W169" s="30"/>
      <c r="X169" s="30"/>
      <c r="Y169" s="30"/>
      <c r="Z169" s="30"/>
      <c r="AA169" s="30"/>
      <c r="AB169" s="30"/>
      <c r="AC169" s="30"/>
      <c r="AD169" s="30"/>
      <c r="AE169" s="30"/>
      <c r="AR169" s="159" t="s">
        <v>141</v>
      </c>
      <c r="AT169" s="159" t="s">
        <v>137</v>
      </c>
      <c r="AU169" s="159" t="s">
        <v>82</v>
      </c>
      <c r="AY169" s="18" t="s">
        <v>135</v>
      </c>
      <c r="BE169" s="160">
        <f>IF(N169="základní",J169,0)</f>
        <v>0</v>
      </c>
      <c r="BF169" s="160">
        <f>IF(N169="snížená",J169,0)</f>
        <v>0</v>
      </c>
      <c r="BG169" s="160">
        <f>IF(N169="zákl. přenesená",J169,0)</f>
        <v>0</v>
      </c>
      <c r="BH169" s="160">
        <f>IF(N169="sníž. přenesená",J169,0)</f>
        <v>0</v>
      </c>
      <c r="BI169" s="160">
        <f>IF(N169="nulová",J169,0)</f>
        <v>0</v>
      </c>
      <c r="BJ169" s="18" t="s">
        <v>80</v>
      </c>
      <c r="BK169" s="160">
        <f>ROUND(I169*H169,2)</f>
        <v>0</v>
      </c>
      <c r="BL169" s="18" t="s">
        <v>141</v>
      </c>
      <c r="BM169" s="159" t="s">
        <v>601</v>
      </c>
    </row>
    <row r="170" spans="1:65" s="14" customFormat="1">
      <c r="B170" s="171"/>
      <c r="D170" s="161" t="s">
        <v>145</v>
      </c>
      <c r="E170" s="172" t="s">
        <v>1</v>
      </c>
      <c r="F170" s="173" t="s">
        <v>864</v>
      </c>
      <c r="H170" s="174">
        <v>110.4</v>
      </c>
      <c r="L170" s="171"/>
      <c r="M170" s="175"/>
      <c r="N170" s="176"/>
      <c r="O170" s="176"/>
      <c r="P170" s="176"/>
      <c r="Q170" s="176"/>
      <c r="R170" s="176"/>
      <c r="S170" s="176"/>
      <c r="T170" s="177"/>
      <c r="AT170" s="172" t="s">
        <v>145</v>
      </c>
      <c r="AU170" s="172" t="s">
        <v>82</v>
      </c>
      <c r="AV170" s="14" t="s">
        <v>82</v>
      </c>
      <c r="AW170" s="14" t="s">
        <v>28</v>
      </c>
      <c r="AX170" s="14" t="s">
        <v>80</v>
      </c>
      <c r="AY170" s="172" t="s">
        <v>135</v>
      </c>
    </row>
    <row r="171" spans="1:65" s="2" customFormat="1" ht="16.5" customHeight="1">
      <c r="A171" s="30"/>
      <c r="B171" s="147"/>
      <c r="C171" s="189" t="s">
        <v>287</v>
      </c>
      <c r="D171" s="189" t="s">
        <v>228</v>
      </c>
      <c r="E171" s="190" t="s">
        <v>865</v>
      </c>
      <c r="F171" s="191" t="s">
        <v>866</v>
      </c>
      <c r="G171" s="192" t="s">
        <v>168</v>
      </c>
      <c r="H171" s="193">
        <v>220.8</v>
      </c>
      <c r="I171" s="194"/>
      <c r="J171" s="194">
        <f>ROUND(I171*H171,2)</f>
        <v>0</v>
      </c>
      <c r="K171" s="195"/>
      <c r="L171" s="196"/>
      <c r="M171" s="197" t="s">
        <v>1</v>
      </c>
      <c r="N171" s="198" t="s">
        <v>37</v>
      </c>
      <c r="O171" s="157">
        <v>0</v>
      </c>
      <c r="P171" s="157">
        <f>O171*H171</f>
        <v>0</v>
      </c>
      <c r="Q171" s="157">
        <v>1</v>
      </c>
      <c r="R171" s="157">
        <f>Q171*H171</f>
        <v>220.8</v>
      </c>
      <c r="S171" s="157">
        <v>0</v>
      </c>
      <c r="T171" s="158">
        <f>S171*H171</f>
        <v>0</v>
      </c>
      <c r="U171" s="30"/>
      <c r="V171" s="30"/>
      <c r="W171" s="30"/>
      <c r="X171" s="30"/>
      <c r="Y171" s="30"/>
      <c r="Z171" s="30"/>
      <c r="AA171" s="30"/>
      <c r="AB171" s="30"/>
      <c r="AC171" s="30"/>
      <c r="AD171" s="30"/>
      <c r="AE171" s="30"/>
      <c r="AR171" s="159" t="s">
        <v>224</v>
      </c>
      <c r="AT171" s="159" t="s">
        <v>228</v>
      </c>
      <c r="AU171" s="159" t="s">
        <v>82</v>
      </c>
      <c r="AY171" s="18" t="s">
        <v>135</v>
      </c>
      <c r="BE171" s="160">
        <f>IF(N171="základní",J171,0)</f>
        <v>0</v>
      </c>
      <c r="BF171" s="160">
        <f>IF(N171="snížená",J171,0)</f>
        <v>0</v>
      </c>
      <c r="BG171" s="160">
        <f>IF(N171="zákl. přenesená",J171,0)</f>
        <v>0</v>
      </c>
      <c r="BH171" s="160">
        <f>IF(N171="sníž. přenesená",J171,0)</f>
        <v>0</v>
      </c>
      <c r="BI171" s="160">
        <f>IF(N171="nulová",J171,0)</f>
        <v>0</v>
      </c>
      <c r="BJ171" s="18" t="s">
        <v>80</v>
      </c>
      <c r="BK171" s="160">
        <f>ROUND(I171*H171,2)</f>
        <v>0</v>
      </c>
      <c r="BL171" s="18" t="s">
        <v>141</v>
      </c>
      <c r="BM171" s="159" t="s">
        <v>606</v>
      </c>
    </row>
    <row r="172" spans="1:65" s="14" customFormat="1">
      <c r="B172" s="171"/>
      <c r="D172" s="161" t="s">
        <v>145</v>
      </c>
      <c r="F172" s="173" t="s">
        <v>867</v>
      </c>
      <c r="H172" s="174">
        <v>220.8</v>
      </c>
      <c r="L172" s="171"/>
      <c r="M172" s="175"/>
      <c r="N172" s="176"/>
      <c r="O172" s="176"/>
      <c r="P172" s="176"/>
      <c r="Q172" s="176"/>
      <c r="R172" s="176"/>
      <c r="S172" s="176"/>
      <c r="T172" s="177"/>
      <c r="AT172" s="172" t="s">
        <v>145</v>
      </c>
      <c r="AU172" s="172" t="s">
        <v>82</v>
      </c>
      <c r="AV172" s="14" t="s">
        <v>82</v>
      </c>
      <c r="AW172" s="14" t="s">
        <v>3</v>
      </c>
      <c r="AX172" s="14" t="s">
        <v>80</v>
      </c>
      <c r="AY172" s="172" t="s">
        <v>135</v>
      </c>
    </row>
    <row r="173" spans="1:65" s="2" customFormat="1" ht="21.75" customHeight="1">
      <c r="A173" s="30"/>
      <c r="B173" s="147"/>
      <c r="C173" s="148" t="s">
        <v>7</v>
      </c>
      <c r="D173" s="148" t="s">
        <v>137</v>
      </c>
      <c r="E173" s="149" t="s">
        <v>608</v>
      </c>
      <c r="F173" s="150" t="s">
        <v>609</v>
      </c>
      <c r="G173" s="151" t="s">
        <v>153</v>
      </c>
      <c r="H173" s="152">
        <v>208.5</v>
      </c>
      <c r="I173" s="153"/>
      <c r="J173" s="153">
        <f>ROUND(I173*H173,2)</f>
        <v>0</v>
      </c>
      <c r="K173" s="154"/>
      <c r="L173" s="31"/>
      <c r="M173" s="155" t="s">
        <v>1</v>
      </c>
      <c r="N173" s="156" t="s">
        <v>37</v>
      </c>
      <c r="O173" s="157">
        <v>1.2E-2</v>
      </c>
      <c r="P173" s="157">
        <f>O173*H173</f>
        <v>2.5020000000000002</v>
      </c>
      <c r="Q173" s="157">
        <v>0</v>
      </c>
      <c r="R173" s="157">
        <f>Q173*H173</f>
        <v>0</v>
      </c>
      <c r="S173" s="157">
        <v>0</v>
      </c>
      <c r="T173" s="158">
        <f>S173*H173</f>
        <v>0</v>
      </c>
      <c r="U173" s="30"/>
      <c r="V173" s="30"/>
      <c r="W173" s="30"/>
      <c r="X173" s="30"/>
      <c r="Y173" s="30"/>
      <c r="Z173" s="30"/>
      <c r="AA173" s="30"/>
      <c r="AB173" s="30"/>
      <c r="AC173" s="30"/>
      <c r="AD173" s="30"/>
      <c r="AE173" s="30"/>
      <c r="AR173" s="159" t="s">
        <v>141</v>
      </c>
      <c r="AT173" s="159" t="s">
        <v>137</v>
      </c>
      <c r="AU173" s="159" t="s">
        <v>82</v>
      </c>
      <c r="AY173" s="18" t="s">
        <v>135</v>
      </c>
      <c r="BE173" s="160">
        <f>IF(N173="základní",J173,0)</f>
        <v>0</v>
      </c>
      <c r="BF173" s="160">
        <f>IF(N173="snížená",J173,0)</f>
        <v>0</v>
      </c>
      <c r="BG173" s="160">
        <f>IF(N173="zákl. přenesená",J173,0)</f>
        <v>0</v>
      </c>
      <c r="BH173" s="160">
        <f>IF(N173="sníž. přenesená",J173,0)</f>
        <v>0</v>
      </c>
      <c r="BI173" s="160">
        <f>IF(N173="nulová",J173,0)</f>
        <v>0</v>
      </c>
      <c r="BJ173" s="18" t="s">
        <v>80</v>
      </c>
      <c r="BK173" s="160">
        <f>ROUND(I173*H173,2)</f>
        <v>0</v>
      </c>
      <c r="BL173" s="18" t="s">
        <v>141</v>
      </c>
      <c r="BM173" s="159" t="s">
        <v>610</v>
      </c>
    </row>
    <row r="174" spans="1:65" s="14" customFormat="1">
      <c r="B174" s="171"/>
      <c r="D174" s="161" t="s">
        <v>145</v>
      </c>
      <c r="E174" s="172" t="s">
        <v>1</v>
      </c>
      <c r="F174" s="173" t="s">
        <v>841</v>
      </c>
      <c r="H174" s="174">
        <v>208.5</v>
      </c>
      <c r="L174" s="171"/>
      <c r="M174" s="175"/>
      <c r="N174" s="176"/>
      <c r="O174" s="176"/>
      <c r="P174" s="176"/>
      <c r="Q174" s="176"/>
      <c r="R174" s="176"/>
      <c r="S174" s="176"/>
      <c r="T174" s="177"/>
      <c r="AT174" s="172" t="s">
        <v>145</v>
      </c>
      <c r="AU174" s="172" t="s">
        <v>82</v>
      </c>
      <c r="AV174" s="14" t="s">
        <v>82</v>
      </c>
      <c r="AW174" s="14" t="s">
        <v>28</v>
      </c>
      <c r="AX174" s="14" t="s">
        <v>80</v>
      </c>
      <c r="AY174" s="172" t="s">
        <v>135</v>
      </c>
    </row>
    <row r="175" spans="1:65" s="2" customFormat="1" ht="16.5" customHeight="1">
      <c r="A175" s="30"/>
      <c r="B175" s="147"/>
      <c r="C175" s="148" t="s">
        <v>306</v>
      </c>
      <c r="D175" s="148" t="s">
        <v>137</v>
      </c>
      <c r="E175" s="149" t="s">
        <v>225</v>
      </c>
      <c r="F175" s="150" t="s">
        <v>226</v>
      </c>
      <c r="G175" s="151" t="s">
        <v>153</v>
      </c>
      <c r="H175" s="152">
        <v>208.5</v>
      </c>
      <c r="I175" s="153"/>
      <c r="J175" s="153">
        <f>ROUND(I175*H175,2)</f>
        <v>0</v>
      </c>
      <c r="K175" s="154"/>
      <c r="L175" s="31"/>
      <c r="M175" s="155" t="s">
        <v>1</v>
      </c>
      <c r="N175" s="156" t="s">
        <v>37</v>
      </c>
      <c r="O175" s="157">
        <v>1.2E-2</v>
      </c>
      <c r="P175" s="157">
        <f>O175*H175</f>
        <v>2.5020000000000002</v>
      </c>
      <c r="Q175" s="157">
        <v>1.2700000000000001E-3</v>
      </c>
      <c r="R175" s="157">
        <f>Q175*H175</f>
        <v>0.264795</v>
      </c>
      <c r="S175" s="157">
        <v>0</v>
      </c>
      <c r="T175" s="158">
        <f>S175*H175</f>
        <v>0</v>
      </c>
      <c r="U175" s="30"/>
      <c r="V175" s="30"/>
      <c r="W175" s="30"/>
      <c r="X175" s="30"/>
      <c r="Y175" s="30"/>
      <c r="Z175" s="30"/>
      <c r="AA175" s="30"/>
      <c r="AB175" s="30"/>
      <c r="AC175" s="30"/>
      <c r="AD175" s="30"/>
      <c r="AE175" s="30"/>
      <c r="AR175" s="159" t="s">
        <v>141</v>
      </c>
      <c r="AT175" s="159" t="s">
        <v>137</v>
      </c>
      <c r="AU175" s="159" t="s">
        <v>82</v>
      </c>
      <c r="AY175" s="18" t="s">
        <v>135</v>
      </c>
      <c r="BE175" s="160">
        <f>IF(N175="základní",J175,0)</f>
        <v>0</v>
      </c>
      <c r="BF175" s="160">
        <f>IF(N175="snížená",J175,0)</f>
        <v>0</v>
      </c>
      <c r="BG175" s="160">
        <f>IF(N175="zákl. přenesená",J175,0)</f>
        <v>0</v>
      </c>
      <c r="BH175" s="160">
        <f>IF(N175="sníž. přenesená",J175,0)</f>
        <v>0</v>
      </c>
      <c r="BI175" s="160">
        <f>IF(N175="nulová",J175,0)</f>
        <v>0</v>
      </c>
      <c r="BJ175" s="18" t="s">
        <v>80</v>
      </c>
      <c r="BK175" s="160">
        <f>ROUND(I175*H175,2)</f>
        <v>0</v>
      </c>
      <c r="BL175" s="18" t="s">
        <v>141</v>
      </c>
      <c r="BM175" s="159" t="s">
        <v>611</v>
      </c>
    </row>
    <row r="176" spans="1:65" s="2" customFormat="1" ht="16.5" customHeight="1">
      <c r="A176" s="30"/>
      <c r="B176" s="147"/>
      <c r="C176" s="189" t="s">
        <v>310</v>
      </c>
      <c r="D176" s="189" t="s">
        <v>228</v>
      </c>
      <c r="E176" s="190" t="s">
        <v>612</v>
      </c>
      <c r="F176" s="191" t="s">
        <v>613</v>
      </c>
      <c r="G176" s="192" t="s">
        <v>231</v>
      </c>
      <c r="H176" s="193">
        <v>5.2130000000000001</v>
      </c>
      <c r="I176" s="194"/>
      <c r="J176" s="194">
        <f>ROUND(I176*H176,2)</f>
        <v>0</v>
      </c>
      <c r="K176" s="195"/>
      <c r="L176" s="196"/>
      <c r="M176" s="197" t="s">
        <v>1</v>
      </c>
      <c r="N176" s="198" t="s">
        <v>37</v>
      </c>
      <c r="O176" s="157">
        <v>0</v>
      </c>
      <c r="P176" s="157">
        <f>O176*H176</f>
        <v>0</v>
      </c>
      <c r="Q176" s="157">
        <v>1E-3</v>
      </c>
      <c r="R176" s="157">
        <f>Q176*H176</f>
        <v>5.2130000000000006E-3</v>
      </c>
      <c r="S176" s="157">
        <v>0</v>
      </c>
      <c r="T176" s="158">
        <f>S176*H176</f>
        <v>0</v>
      </c>
      <c r="U176" s="30"/>
      <c r="V176" s="30"/>
      <c r="W176" s="30"/>
      <c r="X176" s="30"/>
      <c r="Y176" s="30"/>
      <c r="Z176" s="30"/>
      <c r="AA176" s="30"/>
      <c r="AB176" s="30"/>
      <c r="AC176" s="30"/>
      <c r="AD176" s="30"/>
      <c r="AE176" s="30"/>
      <c r="AR176" s="159" t="s">
        <v>224</v>
      </c>
      <c r="AT176" s="159" t="s">
        <v>228</v>
      </c>
      <c r="AU176" s="159" t="s">
        <v>82</v>
      </c>
      <c r="AY176" s="18" t="s">
        <v>135</v>
      </c>
      <c r="BE176" s="160">
        <f>IF(N176="základní",J176,0)</f>
        <v>0</v>
      </c>
      <c r="BF176" s="160">
        <f>IF(N176="snížená",J176,0)</f>
        <v>0</v>
      </c>
      <c r="BG176" s="160">
        <f>IF(N176="zákl. přenesená",J176,0)</f>
        <v>0</v>
      </c>
      <c r="BH176" s="160">
        <f>IF(N176="sníž. přenesená",J176,0)</f>
        <v>0</v>
      </c>
      <c r="BI176" s="160">
        <f>IF(N176="nulová",J176,0)</f>
        <v>0</v>
      </c>
      <c r="BJ176" s="18" t="s">
        <v>80</v>
      </c>
      <c r="BK176" s="160">
        <f>ROUND(I176*H176,2)</f>
        <v>0</v>
      </c>
      <c r="BL176" s="18" t="s">
        <v>141</v>
      </c>
      <c r="BM176" s="159" t="s">
        <v>614</v>
      </c>
    </row>
    <row r="177" spans="1:65" s="14" customFormat="1">
      <c r="B177" s="171"/>
      <c r="D177" s="161" t="s">
        <v>145</v>
      </c>
      <c r="F177" s="173" t="s">
        <v>868</v>
      </c>
      <c r="H177" s="174">
        <v>5.2130000000000001</v>
      </c>
      <c r="L177" s="171"/>
      <c r="M177" s="175"/>
      <c r="N177" s="176"/>
      <c r="O177" s="176"/>
      <c r="P177" s="176"/>
      <c r="Q177" s="176"/>
      <c r="R177" s="176"/>
      <c r="S177" s="176"/>
      <c r="T177" s="177"/>
      <c r="AT177" s="172" t="s">
        <v>145</v>
      </c>
      <c r="AU177" s="172" t="s">
        <v>82</v>
      </c>
      <c r="AV177" s="14" t="s">
        <v>82</v>
      </c>
      <c r="AW177" s="14" t="s">
        <v>3</v>
      </c>
      <c r="AX177" s="14" t="s">
        <v>80</v>
      </c>
      <c r="AY177" s="172" t="s">
        <v>135</v>
      </c>
    </row>
    <row r="178" spans="1:65" s="12" customFormat="1" ht="22.9" customHeight="1">
      <c r="B178" s="135"/>
      <c r="D178" s="136" t="s">
        <v>71</v>
      </c>
      <c r="E178" s="145" t="s">
        <v>82</v>
      </c>
      <c r="F178" s="145" t="s">
        <v>136</v>
      </c>
      <c r="J178" s="146">
        <f>BK178</f>
        <v>0</v>
      </c>
      <c r="L178" s="135"/>
      <c r="M178" s="139"/>
      <c r="N178" s="140"/>
      <c r="O178" s="140"/>
      <c r="P178" s="141">
        <f>P179</f>
        <v>65.599999999999994</v>
      </c>
      <c r="Q178" s="140"/>
      <c r="R178" s="141">
        <f>R179</f>
        <v>32.750399999999999</v>
      </c>
      <c r="S178" s="140"/>
      <c r="T178" s="142">
        <f>T179</f>
        <v>0</v>
      </c>
      <c r="AR178" s="136" t="s">
        <v>80</v>
      </c>
      <c r="AT178" s="143" t="s">
        <v>71</v>
      </c>
      <c r="AU178" s="143" t="s">
        <v>80</v>
      </c>
      <c r="AY178" s="136" t="s">
        <v>135</v>
      </c>
      <c r="BK178" s="144">
        <f>BK179</f>
        <v>0</v>
      </c>
    </row>
    <row r="179" spans="1:65" s="2" customFormat="1" ht="24.2" customHeight="1">
      <c r="A179" s="30"/>
      <c r="B179" s="147"/>
      <c r="C179" s="148" t="s">
        <v>317</v>
      </c>
      <c r="D179" s="148" t="s">
        <v>137</v>
      </c>
      <c r="E179" s="149" t="s">
        <v>616</v>
      </c>
      <c r="F179" s="150" t="s">
        <v>617</v>
      </c>
      <c r="G179" s="151" t="s">
        <v>162</v>
      </c>
      <c r="H179" s="152">
        <v>160</v>
      </c>
      <c r="I179" s="153"/>
      <c r="J179" s="153">
        <f>ROUND(I179*H179,2)</f>
        <v>0</v>
      </c>
      <c r="K179" s="154"/>
      <c r="L179" s="31"/>
      <c r="M179" s="155" t="s">
        <v>1</v>
      </c>
      <c r="N179" s="156" t="s">
        <v>37</v>
      </c>
      <c r="O179" s="157">
        <v>0.41</v>
      </c>
      <c r="P179" s="157">
        <f>O179*H179</f>
        <v>65.599999999999994</v>
      </c>
      <c r="Q179" s="157">
        <v>0.20469000000000001</v>
      </c>
      <c r="R179" s="157">
        <f>Q179*H179</f>
        <v>32.750399999999999</v>
      </c>
      <c r="S179" s="157">
        <v>0</v>
      </c>
      <c r="T179" s="158">
        <f>S179*H179</f>
        <v>0</v>
      </c>
      <c r="U179" s="30"/>
      <c r="V179" s="30"/>
      <c r="W179" s="30"/>
      <c r="X179" s="30"/>
      <c r="Y179" s="30"/>
      <c r="Z179" s="30"/>
      <c r="AA179" s="30"/>
      <c r="AB179" s="30"/>
      <c r="AC179" s="30"/>
      <c r="AD179" s="30"/>
      <c r="AE179" s="30"/>
      <c r="AR179" s="159" t="s">
        <v>141</v>
      </c>
      <c r="AT179" s="159" t="s">
        <v>137</v>
      </c>
      <c r="AU179" s="159" t="s">
        <v>82</v>
      </c>
      <c r="AY179" s="18" t="s">
        <v>135</v>
      </c>
      <c r="BE179" s="160">
        <f>IF(N179="základní",J179,0)</f>
        <v>0</v>
      </c>
      <c r="BF179" s="160">
        <f>IF(N179="snížená",J179,0)</f>
        <v>0</v>
      </c>
      <c r="BG179" s="160">
        <f>IF(N179="zákl. přenesená",J179,0)</f>
        <v>0</v>
      </c>
      <c r="BH179" s="160">
        <f>IF(N179="sníž. přenesená",J179,0)</f>
        <v>0</v>
      </c>
      <c r="BI179" s="160">
        <f>IF(N179="nulová",J179,0)</f>
        <v>0</v>
      </c>
      <c r="BJ179" s="18" t="s">
        <v>80</v>
      </c>
      <c r="BK179" s="160">
        <f>ROUND(I179*H179,2)</f>
        <v>0</v>
      </c>
      <c r="BL179" s="18" t="s">
        <v>141</v>
      </c>
      <c r="BM179" s="159" t="s">
        <v>618</v>
      </c>
    </row>
    <row r="180" spans="1:65" s="12" customFormat="1" ht="22.9" customHeight="1">
      <c r="B180" s="135"/>
      <c r="D180" s="136" t="s">
        <v>71</v>
      </c>
      <c r="E180" s="145" t="s">
        <v>141</v>
      </c>
      <c r="F180" s="145" t="s">
        <v>619</v>
      </c>
      <c r="J180" s="146">
        <f>BK180</f>
        <v>0</v>
      </c>
      <c r="L180" s="135"/>
      <c r="M180" s="139"/>
      <c r="N180" s="140"/>
      <c r="O180" s="140"/>
      <c r="P180" s="141">
        <f>SUM(P181:P192)</f>
        <v>64.498000000000005</v>
      </c>
      <c r="Q180" s="140"/>
      <c r="R180" s="141">
        <f>SUM(R181:R192)</f>
        <v>99.876059999999995</v>
      </c>
      <c r="S180" s="140"/>
      <c r="T180" s="142">
        <f>SUM(T181:T192)</f>
        <v>0</v>
      </c>
      <c r="AR180" s="136" t="s">
        <v>80</v>
      </c>
      <c r="AT180" s="143" t="s">
        <v>71</v>
      </c>
      <c r="AU180" s="143" t="s">
        <v>80</v>
      </c>
      <c r="AY180" s="136" t="s">
        <v>135</v>
      </c>
      <c r="BK180" s="144">
        <f>SUM(BK181:BK192)</f>
        <v>0</v>
      </c>
    </row>
    <row r="181" spans="1:65" s="2" customFormat="1" ht="16.5" customHeight="1">
      <c r="A181" s="30"/>
      <c r="B181" s="147"/>
      <c r="C181" s="148" t="s">
        <v>324</v>
      </c>
      <c r="D181" s="148" t="s">
        <v>137</v>
      </c>
      <c r="E181" s="149" t="s">
        <v>620</v>
      </c>
      <c r="F181" s="150" t="s">
        <v>621</v>
      </c>
      <c r="G181" s="151" t="s">
        <v>140</v>
      </c>
      <c r="H181" s="152">
        <v>24</v>
      </c>
      <c r="I181" s="153"/>
      <c r="J181" s="153">
        <f>ROUND(I181*H181,2)</f>
        <v>0</v>
      </c>
      <c r="K181" s="154"/>
      <c r="L181" s="31"/>
      <c r="M181" s="155" t="s">
        <v>1</v>
      </c>
      <c r="N181" s="156" t="s">
        <v>37</v>
      </c>
      <c r="O181" s="157">
        <v>1.3169999999999999</v>
      </c>
      <c r="P181" s="157">
        <f>O181*H181</f>
        <v>31.607999999999997</v>
      </c>
      <c r="Q181" s="157">
        <v>0</v>
      </c>
      <c r="R181" s="157">
        <f>Q181*H181</f>
        <v>0</v>
      </c>
      <c r="S181" s="157">
        <v>0</v>
      </c>
      <c r="T181" s="158">
        <f>S181*H181</f>
        <v>0</v>
      </c>
      <c r="U181" s="30"/>
      <c r="V181" s="30"/>
      <c r="W181" s="30"/>
      <c r="X181" s="30"/>
      <c r="Y181" s="30"/>
      <c r="Z181" s="30"/>
      <c r="AA181" s="30"/>
      <c r="AB181" s="30"/>
      <c r="AC181" s="30"/>
      <c r="AD181" s="30"/>
      <c r="AE181" s="30"/>
      <c r="AR181" s="159" t="s">
        <v>141</v>
      </c>
      <c r="AT181" s="159" t="s">
        <v>137</v>
      </c>
      <c r="AU181" s="159" t="s">
        <v>82</v>
      </c>
      <c r="AY181" s="18" t="s">
        <v>135</v>
      </c>
      <c r="BE181" s="160">
        <f>IF(N181="základní",J181,0)</f>
        <v>0</v>
      </c>
      <c r="BF181" s="160">
        <f>IF(N181="snížená",J181,0)</f>
        <v>0</v>
      </c>
      <c r="BG181" s="160">
        <f>IF(N181="zákl. přenesená",J181,0)</f>
        <v>0</v>
      </c>
      <c r="BH181" s="160">
        <f>IF(N181="sníž. přenesená",J181,0)</f>
        <v>0</v>
      </c>
      <c r="BI181" s="160">
        <f>IF(N181="nulová",J181,0)</f>
        <v>0</v>
      </c>
      <c r="BJ181" s="18" t="s">
        <v>80</v>
      </c>
      <c r="BK181" s="160">
        <f>ROUND(I181*H181,2)</f>
        <v>0</v>
      </c>
      <c r="BL181" s="18" t="s">
        <v>141</v>
      </c>
      <c r="BM181" s="159" t="s">
        <v>622</v>
      </c>
    </row>
    <row r="182" spans="1:65" s="14" customFormat="1">
      <c r="B182" s="171"/>
      <c r="D182" s="161" t="s">
        <v>145</v>
      </c>
      <c r="E182" s="172" t="s">
        <v>1</v>
      </c>
      <c r="F182" s="173" t="s">
        <v>869</v>
      </c>
      <c r="H182" s="174">
        <v>24</v>
      </c>
      <c r="L182" s="171"/>
      <c r="M182" s="175"/>
      <c r="N182" s="176"/>
      <c r="O182" s="176"/>
      <c r="P182" s="176"/>
      <c r="Q182" s="176"/>
      <c r="R182" s="176"/>
      <c r="S182" s="176"/>
      <c r="T182" s="177"/>
      <c r="AT182" s="172" t="s">
        <v>145</v>
      </c>
      <c r="AU182" s="172" t="s">
        <v>82</v>
      </c>
      <c r="AV182" s="14" t="s">
        <v>82</v>
      </c>
      <c r="AW182" s="14" t="s">
        <v>28</v>
      </c>
      <c r="AX182" s="14" t="s">
        <v>80</v>
      </c>
      <c r="AY182" s="172" t="s">
        <v>135</v>
      </c>
    </row>
    <row r="183" spans="1:65" s="2" customFormat="1" ht="16.5" customHeight="1">
      <c r="A183" s="30"/>
      <c r="B183" s="147"/>
      <c r="C183" s="148" t="s">
        <v>329</v>
      </c>
      <c r="D183" s="148" t="s">
        <v>137</v>
      </c>
      <c r="E183" s="149" t="s">
        <v>870</v>
      </c>
      <c r="F183" s="150" t="s">
        <v>871</v>
      </c>
      <c r="G183" s="151" t="s">
        <v>355</v>
      </c>
      <c r="H183" s="152">
        <v>9</v>
      </c>
      <c r="I183" s="153"/>
      <c r="J183" s="153">
        <f>ROUND(I183*H183,2)</f>
        <v>0</v>
      </c>
      <c r="K183" s="154"/>
      <c r="L183" s="31"/>
      <c r="M183" s="155" t="s">
        <v>1</v>
      </c>
      <c r="N183" s="156" t="s">
        <v>37</v>
      </c>
      <c r="O183" s="157">
        <v>1.05</v>
      </c>
      <c r="P183" s="157">
        <f>O183*H183</f>
        <v>9.4500000000000011</v>
      </c>
      <c r="Q183" s="157">
        <v>0.22394</v>
      </c>
      <c r="R183" s="157">
        <f>Q183*H183</f>
        <v>2.01546</v>
      </c>
      <c r="S183" s="157">
        <v>0</v>
      </c>
      <c r="T183" s="158">
        <f>S183*H183</f>
        <v>0</v>
      </c>
      <c r="U183" s="30"/>
      <c r="V183" s="30"/>
      <c r="W183" s="30"/>
      <c r="X183" s="30"/>
      <c r="Y183" s="30"/>
      <c r="Z183" s="30"/>
      <c r="AA183" s="30"/>
      <c r="AB183" s="30"/>
      <c r="AC183" s="30"/>
      <c r="AD183" s="30"/>
      <c r="AE183" s="30"/>
      <c r="AR183" s="159" t="s">
        <v>141</v>
      </c>
      <c r="AT183" s="159" t="s">
        <v>137</v>
      </c>
      <c r="AU183" s="159" t="s">
        <v>82</v>
      </c>
      <c r="AY183" s="18" t="s">
        <v>135</v>
      </c>
      <c r="BE183" s="160">
        <f>IF(N183="základní",J183,0)</f>
        <v>0</v>
      </c>
      <c r="BF183" s="160">
        <f>IF(N183="snížená",J183,0)</f>
        <v>0</v>
      </c>
      <c r="BG183" s="160">
        <f>IF(N183="zákl. přenesená",J183,0)</f>
        <v>0</v>
      </c>
      <c r="BH183" s="160">
        <f>IF(N183="sníž. přenesená",J183,0)</f>
        <v>0</v>
      </c>
      <c r="BI183" s="160">
        <f>IF(N183="nulová",J183,0)</f>
        <v>0</v>
      </c>
      <c r="BJ183" s="18" t="s">
        <v>80</v>
      </c>
      <c r="BK183" s="160">
        <f>ROUND(I183*H183,2)</f>
        <v>0</v>
      </c>
      <c r="BL183" s="18" t="s">
        <v>141</v>
      </c>
      <c r="BM183" s="159" t="s">
        <v>872</v>
      </c>
    </row>
    <row r="184" spans="1:65" s="2" customFormat="1" ht="16.5" customHeight="1">
      <c r="A184" s="30"/>
      <c r="B184" s="147"/>
      <c r="C184" s="189" t="s">
        <v>334</v>
      </c>
      <c r="D184" s="189" t="s">
        <v>228</v>
      </c>
      <c r="E184" s="190" t="s">
        <v>873</v>
      </c>
      <c r="F184" s="191" t="s">
        <v>874</v>
      </c>
      <c r="G184" s="192" t="s">
        <v>355</v>
      </c>
      <c r="H184" s="193">
        <v>9</v>
      </c>
      <c r="I184" s="194"/>
      <c r="J184" s="194">
        <f>ROUND(I184*H184,2)</f>
        <v>0</v>
      </c>
      <c r="K184" s="195"/>
      <c r="L184" s="196"/>
      <c r="M184" s="197" t="s">
        <v>1</v>
      </c>
      <c r="N184" s="198" t="s">
        <v>37</v>
      </c>
      <c r="O184" s="157">
        <v>0</v>
      </c>
      <c r="P184" s="157">
        <f>O184*H184</f>
        <v>0</v>
      </c>
      <c r="Q184" s="157">
        <v>5.5E-2</v>
      </c>
      <c r="R184" s="157">
        <f>Q184*H184</f>
        <v>0.495</v>
      </c>
      <c r="S184" s="157">
        <v>0</v>
      </c>
      <c r="T184" s="158">
        <f>S184*H184</f>
        <v>0</v>
      </c>
      <c r="U184" s="30"/>
      <c r="V184" s="30"/>
      <c r="W184" s="30"/>
      <c r="X184" s="30"/>
      <c r="Y184" s="30"/>
      <c r="Z184" s="30"/>
      <c r="AA184" s="30"/>
      <c r="AB184" s="30"/>
      <c r="AC184" s="30"/>
      <c r="AD184" s="30"/>
      <c r="AE184" s="30"/>
      <c r="AR184" s="159" t="s">
        <v>224</v>
      </c>
      <c r="AT184" s="159" t="s">
        <v>228</v>
      </c>
      <c r="AU184" s="159" t="s">
        <v>82</v>
      </c>
      <c r="AY184" s="18" t="s">
        <v>135</v>
      </c>
      <c r="BE184" s="160">
        <f>IF(N184="základní",J184,0)</f>
        <v>0</v>
      </c>
      <c r="BF184" s="160">
        <f>IF(N184="snížená",J184,0)</f>
        <v>0</v>
      </c>
      <c r="BG184" s="160">
        <f>IF(N184="zákl. přenesená",J184,0)</f>
        <v>0</v>
      </c>
      <c r="BH184" s="160">
        <f>IF(N184="sníž. přenesená",J184,0)</f>
        <v>0</v>
      </c>
      <c r="BI184" s="160">
        <f>IF(N184="nulová",J184,0)</f>
        <v>0</v>
      </c>
      <c r="BJ184" s="18" t="s">
        <v>80</v>
      </c>
      <c r="BK184" s="160">
        <f>ROUND(I184*H184,2)</f>
        <v>0</v>
      </c>
      <c r="BL184" s="18" t="s">
        <v>141</v>
      </c>
      <c r="BM184" s="159" t="s">
        <v>875</v>
      </c>
    </row>
    <row r="185" spans="1:65" s="2" customFormat="1" ht="16.5" customHeight="1">
      <c r="A185" s="30"/>
      <c r="B185" s="147"/>
      <c r="C185" s="148" t="s">
        <v>341</v>
      </c>
      <c r="D185" s="148" t="s">
        <v>137</v>
      </c>
      <c r="E185" s="149" t="s">
        <v>876</v>
      </c>
      <c r="F185" s="150" t="s">
        <v>877</v>
      </c>
      <c r="G185" s="151" t="s">
        <v>140</v>
      </c>
      <c r="H185" s="152">
        <v>16</v>
      </c>
      <c r="I185" s="153"/>
      <c r="J185" s="153">
        <f>ROUND(I185*H185,2)</f>
        <v>0</v>
      </c>
      <c r="K185" s="154"/>
      <c r="L185" s="31"/>
      <c r="M185" s="155" t="s">
        <v>1</v>
      </c>
      <c r="N185" s="156" t="s">
        <v>37</v>
      </c>
      <c r="O185" s="157">
        <v>1.4650000000000001</v>
      </c>
      <c r="P185" s="157">
        <f>O185*H185</f>
        <v>23.44</v>
      </c>
      <c r="Q185" s="157">
        <v>0</v>
      </c>
      <c r="R185" s="157">
        <f>Q185*H185</f>
        <v>0</v>
      </c>
      <c r="S185" s="157">
        <v>0</v>
      </c>
      <c r="T185" s="158">
        <f>S185*H185</f>
        <v>0</v>
      </c>
      <c r="U185" s="30"/>
      <c r="V185" s="30"/>
      <c r="W185" s="30"/>
      <c r="X185" s="30"/>
      <c r="Y185" s="30"/>
      <c r="Z185" s="30"/>
      <c r="AA185" s="30"/>
      <c r="AB185" s="30"/>
      <c r="AC185" s="30"/>
      <c r="AD185" s="30"/>
      <c r="AE185" s="30"/>
      <c r="AR185" s="159" t="s">
        <v>141</v>
      </c>
      <c r="AT185" s="159" t="s">
        <v>137</v>
      </c>
      <c r="AU185" s="159" t="s">
        <v>82</v>
      </c>
      <c r="AY185" s="18" t="s">
        <v>135</v>
      </c>
      <c r="BE185" s="160">
        <f>IF(N185="základní",J185,0)</f>
        <v>0</v>
      </c>
      <c r="BF185" s="160">
        <f>IF(N185="snížená",J185,0)</f>
        <v>0</v>
      </c>
      <c r="BG185" s="160">
        <f>IF(N185="zákl. přenesená",J185,0)</f>
        <v>0</v>
      </c>
      <c r="BH185" s="160">
        <f>IF(N185="sníž. přenesená",J185,0)</f>
        <v>0</v>
      </c>
      <c r="BI185" s="160">
        <f>IF(N185="nulová",J185,0)</f>
        <v>0</v>
      </c>
      <c r="BJ185" s="18" t="s">
        <v>80</v>
      </c>
      <c r="BK185" s="160">
        <f>ROUND(I185*H185,2)</f>
        <v>0</v>
      </c>
      <c r="BL185" s="18" t="s">
        <v>141</v>
      </c>
      <c r="BM185" s="159" t="s">
        <v>878</v>
      </c>
    </row>
    <row r="186" spans="1:65" s="14" customFormat="1">
      <c r="B186" s="171"/>
      <c r="D186" s="161" t="s">
        <v>145</v>
      </c>
      <c r="E186" s="172" t="s">
        <v>1</v>
      </c>
      <c r="F186" s="173" t="s">
        <v>879</v>
      </c>
      <c r="H186" s="174">
        <v>16</v>
      </c>
      <c r="L186" s="171"/>
      <c r="M186" s="175"/>
      <c r="N186" s="176"/>
      <c r="O186" s="176"/>
      <c r="P186" s="176"/>
      <c r="Q186" s="176"/>
      <c r="R186" s="176"/>
      <c r="S186" s="176"/>
      <c r="T186" s="177"/>
      <c r="AT186" s="172" t="s">
        <v>145</v>
      </c>
      <c r="AU186" s="172" t="s">
        <v>82</v>
      </c>
      <c r="AV186" s="14" t="s">
        <v>82</v>
      </c>
      <c r="AW186" s="14" t="s">
        <v>28</v>
      </c>
      <c r="AX186" s="14" t="s">
        <v>80</v>
      </c>
      <c r="AY186" s="172" t="s">
        <v>135</v>
      </c>
    </row>
    <row r="187" spans="1:65" s="2" customFormat="1" ht="16.5" customHeight="1">
      <c r="A187" s="30"/>
      <c r="B187" s="147"/>
      <c r="C187" s="189" t="s">
        <v>348</v>
      </c>
      <c r="D187" s="189" t="s">
        <v>228</v>
      </c>
      <c r="E187" s="190" t="s">
        <v>880</v>
      </c>
      <c r="F187" s="191" t="s">
        <v>881</v>
      </c>
      <c r="G187" s="192" t="s">
        <v>355</v>
      </c>
      <c r="H187" s="193">
        <v>67.614999999999995</v>
      </c>
      <c r="I187" s="194"/>
      <c r="J187" s="194">
        <f>ROUND(I187*H187,2)</f>
        <v>0</v>
      </c>
      <c r="K187" s="195"/>
      <c r="L187" s="196"/>
      <c r="M187" s="197" t="s">
        <v>1</v>
      </c>
      <c r="N187" s="198" t="s">
        <v>37</v>
      </c>
      <c r="O187" s="157">
        <v>0</v>
      </c>
      <c r="P187" s="157">
        <f>O187*H187</f>
        <v>0</v>
      </c>
      <c r="Q187" s="157">
        <v>0.96</v>
      </c>
      <c r="R187" s="157">
        <f>Q187*H187</f>
        <v>64.910399999999996</v>
      </c>
      <c r="S187" s="157">
        <v>0</v>
      </c>
      <c r="T187" s="158">
        <f>S187*H187</f>
        <v>0</v>
      </c>
      <c r="U187" s="30"/>
      <c r="V187" s="30"/>
      <c r="W187" s="30"/>
      <c r="X187" s="30"/>
      <c r="Y187" s="30"/>
      <c r="Z187" s="30"/>
      <c r="AA187" s="30"/>
      <c r="AB187" s="30"/>
      <c r="AC187" s="30"/>
      <c r="AD187" s="30"/>
      <c r="AE187" s="30"/>
      <c r="AR187" s="159" t="s">
        <v>224</v>
      </c>
      <c r="AT187" s="159" t="s">
        <v>228</v>
      </c>
      <c r="AU187" s="159" t="s">
        <v>82</v>
      </c>
      <c r="AY187" s="18" t="s">
        <v>135</v>
      </c>
      <c r="BE187" s="160">
        <f>IF(N187="základní",J187,0)</f>
        <v>0</v>
      </c>
      <c r="BF187" s="160">
        <f>IF(N187="snížená",J187,0)</f>
        <v>0</v>
      </c>
      <c r="BG187" s="160">
        <f>IF(N187="zákl. přenesená",J187,0)</f>
        <v>0</v>
      </c>
      <c r="BH187" s="160">
        <f>IF(N187="sníž. přenesená",J187,0)</f>
        <v>0</v>
      </c>
      <c r="BI187" s="160">
        <f>IF(N187="nulová",J187,0)</f>
        <v>0</v>
      </c>
      <c r="BJ187" s="18" t="s">
        <v>80</v>
      </c>
      <c r="BK187" s="160">
        <f>ROUND(I187*H187,2)</f>
        <v>0</v>
      </c>
      <c r="BL187" s="18" t="s">
        <v>141</v>
      </c>
      <c r="BM187" s="159" t="s">
        <v>882</v>
      </c>
    </row>
    <row r="188" spans="1:65" s="14" customFormat="1">
      <c r="B188" s="171"/>
      <c r="D188" s="161" t="s">
        <v>145</v>
      </c>
      <c r="E188" s="172" t="s">
        <v>1</v>
      </c>
      <c r="F188" s="173" t="s">
        <v>883</v>
      </c>
      <c r="H188" s="174">
        <v>66.945999999999998</v>
      </c>
      <c r="L188" s="171"/>
      <c r="M188" s="175"/>
      <c r="N188" s="176"/>
      <c r="O188" s="176"/>
      <c r="P188" s="176"/>
      <c r="Q188" s="176"/>
      <c r="R188" s="176"/>
      <c r="S188" s="176"/>
      <c r="T188" s="177"/>
      <c r="AT188" s="172" t="s">
        <v>145</v>
      </c>
      <c r="AU188" s="172" t="s">
        <v>82</v>
      </c>
      <c r="AV188" s="14" t="s">
        <v>82</v>
      </c>
      <c r="AW188" s="14" t="s">
        <v>28</v>
      </c>
      <c r="AX188" s="14" t="s">
        <v>80</v>
      </c>
      <c r="AY188" s="172" t="s">
        <v>135</v>
      </c>
    </row>
    <row r="189" spans="1:65" s="14" customFormat="1">
      <c r="B189" s="171"/>
      <c r="D189" s="161" t="s">
        <v>145</v>
      </c>
      <c r="F189" s="173" t="s">
        <v>884</v>
      </c>
      <c r="H189" s="174">
        <v>67.614999999999995</v>
      </c>
      <c r="L189" s="171"/>
      <c r="M189" s="175"/>
      <c r="N189" s="176"/>
      <c r="O189" s="176"/>
      <c r="P189" s="176"/>
      <c r="Q189" s="176"/>
      <c r="R189" s="176"/>
      <c r="S189" s="176"/>
      <c r="T189" s="177"/>
      <c r="AT189" s="172" t="s">
        <v>145</v>
      </c>
      <c r="AU189" s="172" t="s">
        <v>82</v>
      </c>
      <c r="AV189" s="14" t="s">
        <v>82</v>
      </c>
      <c r="AW189" s="14" t="s">
        <v>3</v>
      </c>
      <c r="AX189" s="14" t="s">
        <v>80</v>
      </c>
      <c r="AY189" s="172" t="s">
        <v>135</v>
      </c>
    </row>
    <row r="190" spans="1:65" s="2" customFormat="1" ht="16.5" customHeight="1">
      <c r="A190" s="30"/>
      <c r="B190" s="147"/>
      <c r="C190" s="189" t="s">
        <v>352</v>
      </c>
      <c r="D190" s="189" t="s">
        <v>228</v>
      </c>
      <c r="E190" s="190" t="s">
        <v>885</v>
      </c>
      <c r="F190" s="191" t="s">
        <v>886</v>
      </c>
      <c r="G190" s="192" t="s">
        <v>355</v>
      </c>
      <c r="H190" s="193">
        <v>67.614999999999995</v>
      </c>
      <c r="I190" s="194"/>
      <c r="J190" s="194">
        <f>ROUND(I190*H190,2)</f>
        <v>0</v>
      </c>
      <c r="K190" s="195"/>
      <c r="L190" s="196"/>
      <c r="M190" s="197" t="s">
        <v>1</v>
      </c>
      <c r="N190" s="198" t="s">
        <v>37</v>
      </c>
      <c r="O190" s="157">
        <v>0</v>
      </c>
      <c r="P190" s="157">
        <f>O190*H190</f>
        <v>0</v>
      </c>
      <c r="Q190" s="157">
        <v>0.48</v>
      </c>
      <c r="R190" s="157">
        <f>Q190*H190</f>
        <v>32.455199999999998</v>
      </c>
      <c r="S190" s="157">
        <v>0</v>
      </c>
      <c r="T190" s="158">
        <f>S190*H190</f>
        <v>0</v>
      </c>
      <c r="U190" s="30"/>
      <c r="V190" s="30"/>
      <c r="W190" s="30"/>
      <c r="X190" s="30"/>
      <c r="Y190" s="30"/>
      <c r="Z190" s="30"/>
      <c r="AA190" s="30"/>
      <c r="AB190" s="30"/>
      <c r="AC190" s="30"/>
      <c r="AD190" s="30"/>
      <c r="AE190" s="30"/>
      <c r="AR190" s="159" t="s">
        <v>224</v>
      </c>
      <c r="AT190" s="159" t="s">
        <v>228</v>
      </c>
      <c r="AU190" s="159" t="s">
        <v>82</v>
      </c>
      <c r="AY190" s="18" t="s">
        <v>135</v>
      </c>
      <c r="BE190" s="160">
        <f>IF(N190="základní",J190,0)</f>
        <v>0</v>
      </c>
      <c r="BF190" s="160">
        <f>IF(N190="snížená",J190,0)</f>
        <v>0</v>
      </c>
      <c r="BG190" s="160">
        <f>IF(N190="zákl. přenesená",J190,0)</f>
        <v>0</v>
      </c>
      <c r="BH190" s="160">
        <f>IF(N190="sníž. přenesená",J190,0)</f>
        <v>0</v>
      </c>
      <c r="BI190" s="160">
        <f>IF(N190="nulová",J190,0)</f>
        <v>0</v>
      </c>
      <c r="BJ190" s="18" t="s">
        <v>80</v>
      </c>
      <c r="BK190" s="160">
        <f>ROUND(I190*H190,2)</f>
        <v>0</v>
      </c>
      <c r="BL190" s="18" t="s">
        <v>141</v>
      </c>
      <c r="BM190" s="159" t="s">
        <v>887</v>
      </c>
    </row>
    <row r="191" spans="1:65" s="14" customFormat="1">
      <c r="B191" s="171"/>
      <c r="D191" s="161" t="s">
        <v>145</v>
      </c>
      <c r="E191" s="172" t="s">
        <v>1</v>
      </c>
      <c r="F191" s="173" t="s">
        <v>883</v>
      </c>
      <c r="H191" s="174">
        <v>66.945999999999998</v>
      </c>
      <c r="L191" s="171"/>
      <c r="M191" s="175"/>
      <c r="N191" s="176"/>
      <c r="O191" s="176"/>
      <c r="P191" s="176"/>
      <c r="Q191" s="176"/>
      <c r="R191" s="176"/>
      <c r="S191" s="176"/>
      <c r="T191" s="177"/>
      <c r="AT191" s="172" t="s">
        <v>145</v>
      </c>
      <c r="AU191" s="172" t="s">
        <v>82</v>
      </c>
      <c r="AV191" s="14" t="s">
        <v>82</v>
      </c>
      <c r="AW191" s="14" t="s">
        <v>28</v>
      </c>
      <c r="AX191" s="14" t="s">
        <v>80</v>
      </c>
      <c r="AY191" s="172" t="s">
        <v>135</v>
      </c>
    </row>
    <row r="192" spans="1:65" s="14" customFormat="1">
      <c r="B192" s="171"/>
      <c r="D192" s="161" t="s">
        <v>145</v>
      </c>
      <c r="F192" s="173" t="s">
        <v>884</v>
      </c>
      <c r="H192" s="174">
        <v>67.614999999999995</v>
      </c>
      <c r="L192" s="171"/>
      <c r="M192" s="175"/>
      <c r="N192" s="176"/>
      <c r="O192" s="176"/>
      <c r="P192" s="176"/>
      <c r="Q192" s="176"/>
      <c r="R192" s="176"/>
      <c r="S192" s="176"/>
      <c r="T192" s="177"/>
      <c r="AT192" s="172" t="s">
        <v>145</v>
      </c>
      <c r="AU192" s="172" t="s">
        <v>82</v>
      </c>
      <c r="AV192" s="14" t="s">
        <v>82</v>
      </c>
      <c r="AW192" s="14" t="s">
        <v>3</v>
      </c>
      <c r="AX192" s="14" t="s">
        <v>80</v>
      </c>
      <c r="AY192" s="172" t="s">
        <v>135</v>
      </c>
    </row>
    <row r="193" spans="1:65" s="12" customFormat="1" ht="22.9" customHeight="1">
      <c r="B193" s="135"/>
      <c r="D193" s="136" t="s">
        <v>71</v>
      </c>
      <c r="E193" s="145" t="s">
        <v>170</v>
      </c>
      <c r="F193" s="145" t="s">
        <v>888</v>
      </c>
      <c r="J193" s="146">
        <f>BK193</f>
        <v>0</v>
      </c>
      <c r="L193" s="135"/>
      <c r="M193" s="139"/>
      <c r="N193" s="140"/>
      <c r="O193" s="140"/>
      <c r="P193" s="141">
        <f>SUM(P194:P208)</f>
        <v>12.493500000000001</v>
      </c>
      <c r="Q193" s="140"/>
      <c r="R193" s="141">
        <f>SUM(R194:R208)</f>
        <v>0</v>
      </c>
      <c r="S193" s="140"/>
      <c r="T193" s="142">
        <f>SUM(T194:T208)</f>
        <v>0</v>
      </c>
      <c r="AR193" s="136" t="s">
        <v>80</v>
      </c>
      <c r="AT193" s="143" t="s">
        <v>71</v>
      </c>
      <c r="AU193" s="143" t="s">
        <v>80</v>
      </c>
      <c r="AY193" s="136" t="s">
        <v>135</v>
      </c>
      <c r="BK193" s="144">
        <f>SUM(BK194:BK208)</f>
        <v>0</v>
      </c>
    </row>
    <row r="194" spans="1:65" s="2" customFormat="1" ht="16.5" customHeight="1">
      <c r="A194" s="30"/>
      <c r="B194" s="147"/>
      <c r="C194" s="148" t="s">
        <v>357</v>
      </c>
      <c r="D194" s="148" t="s">
        <v>137</v>
      </c>
      <c r="E194" s="149" t="s">
        <v>889</v>
      </c>
      <c r="F194" s="150" t="s">
        <v>890</v>
      </c>
      <c r="G194" s="151" t="s">
        <v>153</v>
      </c>
      <c r="H194" s="152">
        <v>31.5</v>
      </c>
      <c r="I194" s="153"/>
      <c r="J194" s="153">
        <f>ROUND(I194*H194,2)</f>
        <v>0</v>
      </c>
      <c r="K194" s="154"/>
      <c r="L194" s="31"/>
      <c r="M194" s="155" t="s">
        <v>1</v>
      </c>
      <c r="N194" s="156" t="s">
        <v>37</v>
      </c>
      <c r="O194" s="157">
        <v>0.129</v>
      </c>
      <c r="P194" s="157">
        <f>O194*H194</f>
        <v>4.0635000000000003</v>
      </c>
      <c r="Q194" s="157">
        <v>0</v>
      </c>
      <c r="R194" s="157">
        <f>Q194*H194</f>
        <v>0</v>
      </c>
      <c r="S194" s="157">
        <v>0</v>
      </c>
      <c r="T194" s="158">
        <f>S194*H194</f>
        <v>0</v>
      </c>
      <c r="U194" s="30"/>
      <c r="V194" s="30"/>
      <c r="W194" s="30"/>
      <c r="X194" s="30"/>
      <c r="Y194" s="30"/>
      <c r="Z194" s="30"/>
      <c r="AA194" s="30"/>
      <c r="AB194" s="30"/>
      <c r="AC194" s="30"/>
      <c r="AD194" s="30"/>
      <c r="AE194" s="30"/>
      <c r="AR194" s="159" t="s">
        <v>141</v>
      </c>
      <c r="AT194" s="159" t="s">
        <v>137</v>
      </c>
      <c r="AU194" s="159" t="s">
        <v>82</v>
      </c>
      <c r="AY194" s="18" t="s">
        <v>135</v>
      </c>
      <c r="BE194" s="160">
        <f>IF(N194="základní",J194,0)</f>
        <v>0</v>
      </c>
      <c r="BF194" s="160">
        <f>IF(N194="snížená",J194,0)</f>
        <v>0</v>
      </c>
      <c r="BG194" s="160">
        <f>IF(N194="zákl. přenesená",J194,0)</f>
        <v>0</v>
      </c>
      <c r="BH194" s="160">
        <f>IF(N194="sníž. přenesená",J194,0)</f>
        <v>0</v>
      </c>
      <c r="BI194" s="160">
        <f>IF(N194="nulová",J194,0)</f>
        <v>0</v>
      </c>
      <c r="BJ194" s="18" t="s">
        <v>80</v>
      </c>
      <c r="BK194" s="160">
        <f>ROUND(I194*H194,2)</f>
        <v>0</v>
      </c>
      <c r="BL194" s="18" t="s">
        <v>141</v>
      </c>
      <c r="BM194" s="159" t="s">
        <v>891</v>
      </c>
    </row>
    <row r="195" spans="1:65" s="2" customFormat="1" ht="19.5">
      <c r="A195" s="30"/>
      <c r="B195" s="31"/>
      <c r="C195" s="30"/>
      <c r="D195" s="161" t="s">
        <v>143</v>
      </c>
      <c r="E195" s="30"/>
      <c r="F195" s="162" t="s">
        <v>892</v>
      </c>
      <c r="G195" s="30"/>
      <c r="H195" s="30"/>
      <c r="I195" s="30"/>
      <c r="J195" s="30"/>
      <c r="K195" s="30"/>
      <c r="L195" s="31"/>
      <c r="M195" s="163"/>
      <c r="N195" s="164"/>
      <c r="O195" s="56"/>
      <c r="P195" s="56"/>
      <c r="Q195" s="56"/>
      <c r="R195" s="56"/>
      <c r="S195" s="56"/>
      <c r="T195" s="57"/>
      <c r="U195" s="30"/>
      <c r="V195" s="30"/>
      <c r="W195" s="30"/>
      <c r="X195" s="30"/>
      <c r="Y195" s="30"/>
      <c r="Z195" s="30"/>
      <c r="AA195" s="30"/>
      <c r="AB195" s="30"/>
      <c r="AC195" s="30"/>
      <c r="AD195" s="30"/>
      <c r="AE195" s="30"/>
      <c r="AT195" s="18" t="s">
        <v>143</v>
      </c>
      <c r="AU195" s="18" t="s">
        <v>82</v>
      </c>
    </row>
    <row r="196" spans="1:65" s="14" customFormat="1">
      <c r="B196" s="171"/>
      <c r="D196" s="161" t="s">
        <v>145</v>
      </c>
      <c r="E196" s="172" t="s">
        <v>1</v>
      </c>
      <c r="F196" s="173" t="s">
        <v>823</v>
      </c>
      <c r="H196" s="174">
        <v>31.5</v>
      </c>
      <c r="L196" s="171"/>
      <c r="M196" s="175"/>
      <c r="N196" s="176"/>
      <c r="O196" s="176"/>
      <c r="P196" s="176"/>
      <c r="Q196" s="176"/>
      <c r="R196" s="176"/>
      <c r="S196" s="176"/>
      <c r="T196" s="177"/>
      <c r="AT196" s="172" t="s">
        <v>145</v>
      </c>
      <c r="AU196" s="172" t="s">
        <v>82</v>
      </c>
      <c r="AV196" s="14" t="s">
        <v>82</v>
      </c>
      <c r="AW196" s="14" t="s">
        <v>28</v>
      </c>
      <c r="AX196" s="14" t="s">
        <v>80</v>
      </c>
      <c r="AY196" s="172" t="s">
        <v>135</v>
      </c>
    </row>
    <row r="197" spans="1:65" s="2" customFormat="1" ht="16.5" customHeight="1">
      <c r="A197" s="30"/>
      <c r="B197" s="147"/>
      <c r="C197" s="148" t="s">
        <v>362</v>
      </c>
      <c r="D197" s="148" t="s">
        <v>137</v>
      </c>
      <c r="E197" s="149" t="s">
        <v>893</v>
      </c>
      <c r="F197" s="150" t="s">
        <v>894</v>
      </c>
      <c r="G197" s="151" t="s">
        <v>153</v>
      </c>
      <c r="H197" s="152">
        <v>31.5</v>
      </c>
      <c r="I197" s="153"/>
      <c r="J197" s="153">
        <f>ROUND(I197*H197,2)</f>
        <v>0</v>
      </c>
      <c r="K197" s="154"/>
      <c r="L197" s="31"/>
      <c r="M197" s="155" t="s">
        <v>1</v>
      </c>
      <c r="N197" s="156" t="s">
        <v>37</v>
      </c>
      <c r="O197" s="157">
        <v>0.214</v>
      </c>
      <c r="P197" s="157">
        <f>O197*H197</f>
        <v>6.7409999999999997</v>
      </c>
      <c r="Q197" s="157">
        <v>0</v>
      </c>
      <c r="R197" s="157">
        <f>Q197*H197</f>
        <v>0</v>
      </c>
      <c r="S197" s="157">
        <v>0</v>
      </c>
      <c r="T197" s="158">
        <f>S197*H197</f>
        <v>0</v>
      </c>
      <c r="U197" s="30"/>
      <c r="V197" s="30"/>
      <c r="W197" s="30"/>
      <c r="X197" s="30"/>
      <c r="Y197" s="30"/>
      <c r="Z197" s="30"/>
      <c r="AA197" s="30"/>
      <c r="AB197" s="30"/>
      <c r="AC197" s="30"/>
      <c r="AD197" s="30"/>
      <c r="AE197" s="30"/>
      <c r="AR197" s="159" t="s">
        <v>141</v>
      </c>
      <c r="AT197" s="159" t="s">
        <v>137</v>
      </c>
      <c r="AU197" s="159" t="s">
        <v>82</v>
      </c>
      <c r="AY197" s="18" t="s">
        <v>135</v>
      </c>
      <c r="BE197" s="160">
        <f>IF(N197="základní",J197,0)</f>
        <v>0</v>
      </c>
      <c r="BF197" s="160">
        <f>IF(N197="snížená",J197,0)</f>
        <v>0</v>
      </c>
      <c r="BG197" s="160">
        <f>IF(N197="zákl. přenesená",J197,0)</f>
        <v>0</v>
      </c>
      <c r="BH197" s="160">
        <f>IF(N197="sníž. přenesená",J197,0)</f>
        <v>0</v>
      </c>
      <c r="BI197" s="160">
        <f>IF(N197="nulová",J197,0)</f>
        <v>0</v>
      </c>
      <c r="BJ197" s="18" t="s">
        <v>80</v>
      </c>
      <c r="BK197" s="160">
        <f>ROUND(I197*H197,2)</f>
        <v>0</v>
      </c>
      <c r="BL197" s="18" t="s">
        <v>141</v>
      </c>
      <c r="BM197" s="159" t="s">
        <v>895</v>
      </c>
    </row>
    <row r="198" spans="1:65" s="14" customFormat="1">
      <c r="B198" s="171"/>
      <c r="D198" s="161" t="s">
        <v>145</v>
      </c>
      <c r="E198" s="172" t="s">
        <v>1</v>
      </c>
      <c r="F198" s="173" t="s">
        <v>823</v>
      </c>
      <c r="H198" s="174">
        <v>31.5</v>
      </c>
      <c r="L198" s="171"/>
      <c r="M198" s="175"/>
      <c r="N198" s="176"/>
      <c r="O198" s="176"/>
      <c r="P198" s="176"/>
      <c r="Q198" s="176"/>
      <c r="R198" s="176"/>
      <c r="S198" s="176"/>
      <c r="T198" s="177"/>
      <c r="AT198" s="172" t="s">
        <v>145</v>
      </c>
      <c r="AU198" s="172" t="s">
        <v>82</v>
      </c>
      <c r="AV198" s="14" t="s">
        <v>82</v>
      </c>
      <c r="AW198" s="14" t="s">
        <v>28</v>
      </c>
      <c r="AX198" s="14" t="s">
        <v>80</v>
      </c>
      <c r="AY198" s="172" t="s">
        <v>135</v>
      </c>
    </row>
    <row r="199" spans="1:65" s="2" customFormat="1" ht="16.5" customHeight="1">
      <c r="A199" s="30"/>
      <c r="B199" s="147"/>
      <c r="C199" s="148" t="s">
        <v>366</v>
      </c>
      <c r="D199" s="148" t="s">
        <v>137</v>
      </c>
      <c r="E199" s="149" t="s">
        <v>896</v>
      </c>
      <c r="F199" s="150" t="s">
        <v>897</v>
      </c>
      <c r="G199" s="151" t="s">
        <v>153</v>
      </c>
      <c r="H199" s="152">
        <v>31.5</v>
      </c>
      <c r="I199" s="153"/>
      <c r="J199" s="153">
        <f>ROUND(I199*H199,2)</f>
        <v>0</v>
      </c>
      <c r="K199" s="154"/>
      <c r="L199" s="31"/>
      <c r="M199" s="155" t="s">
        <v>1</v>
      </c>
      <c r="N199" s="156" t="s">
        <v>37</v>
      </c>
      <c r="O199" s="157">
        <v>2.7E-2</v>
      </c>
      <c r="P199" s="157">
        <f>O199*H199</f>
        <v>0.85050000000000003</v>
      </c>
      <c r="Q199" s="157">
        <v>0</v>
      </c>
      <c r="R199" s="157">
        <f>Q199*H199</f>
        <v>0</v>
      </c>
      <c r="S199" s="157">
        <v>0</v>
      </c>
      <c r="T199" s="158">
        <f>S199*H199</f>
        <v>0</v>
      </c>
      <c r="U199" s="30"/>
      <c r="V199" s="30"/>
      <c r="W199" s="30"/>
      <c r="X199" s="30"/>
      <c r="Y199" s="30"/>
      <c r="Z199" s="30"/>
      <c r="AA199" s="30"/>
      <c r="AB199" s="30"/>
      <c r="AC199" s="30"/>
      <c r="AD199" s="30"/>
      <c r="AE199" s="30"/>
      <c r="AR199" s="159" t="s">
        <v>141</v>
      </c>
      <c r="AT199" s="159" t="s">
        <v>137</v>
      </c>
      <c r="AU199" s="159" t="s">
        <v>82</v>
      </c>
      <c r="AY199" s="18" t="s">
        <v>135</v>
      </c>
      <c r="BE199" s="160">
        <f>IF(N199="základní",J199,0)</f>
        <v>0</v>
      </c>
      <c r="BF199" s="160">
        <f>IF(N199="snížená",J199,0)</f>
        <v>0</v>
      </c>
      <c r="BG199" s="160">
        <f>IF(N199="zákl. přenesená",J199,0)</f>
        <v>0</v>
      </c>
      <c r="BH199" s="160">
        <f>IF(N199="sníž. přenesená",J199,0)</f>
        <v>0</v>
      </c>
      <c r="BI199" s="160">
        <f>IF(N199="nulová",J199,0)</f>
        <v>0</v>
      </c>
      <c r="BJ199" s="18" t="s">
        <v>80</v>
      </c>
      <c r="BK199" s="160">
        <f>ROUND(I199*H199,2)</f>
        <v>0</v>
      </c>
      <c r="BL199" s="18" t="s">
        <v>141</v>
      </c>
      <c r="BM199" s="159" t="s">
        <v>898</v>
      </c>
    </row>
    <row r="200" spans="1:65" s="2" customFormat="1" ht="19.5">
      <c r="A200" s="30"/>
      <c r="B200" s="31"/>
      <c r="C200" s="30"/>
      <c r="D200" s="161" t="s">
        <v>143</v>
      </c>
      <c r="E200" s="30"/>
      <c r="F200" s="162" t="s">
        <v>899</v>
      </c>
      <c r="G200" s="30"/>
      <c r="H200" s="30"/>
      <c r="I200" s="30"/>
      <c r="J200" s="30"/>
      <c r="K200" s="30"/>
      <c r="L200" s="31"/>
      <c r="M200" s="163"/>
      <c r="N200" s="164"/>
      <c r="O200" s="56"/>
      <c r="P200" s="56"/>
      <c r="Q200" s="56"/>
      <c r="R200" s="56"/>
      <c r="S200" s="56"/>
      <c r="T200" s="57"/>
      <c r="U200" s="30"/>
      <c r="V200" s="30"/>
      <c r="W200" s="30"/>
      <c r="X200" s="30"/>
      <c r="Y200" s="30"/>
      <c r="Z200" s="30"/>
      <c r="AA200" s="30"/>
      <c r="AB200" s="30"/>
      <c r="AC200" s="30"/>
      <c r="AD200" s="30"/>
      <c r="AE200" s="30"/>
      <c r="AT200" s="18" t="s">
        <v>143</v>
      </c>
      <c r="AU200" s="18" t="s">
        <v>82</v>
      </c>
    </row>
    <row r="201" spans="1:65" s="14" customFormat="1">
      <c r="B201" s="171"/>
      <c r="D201" s="161" t="s">
        <v>145</v>
      </c>
      <c r="E201" s="172" t="s">
        <v>1</v>
      </c>
      <c r="F201" s="173" t="s">
        <v>823</v>
      </c>
      <c r="H201" s="174">
        <v>31.5</v>
      </c>
      <c r="L201" s="171"/>
      <c r="M201" s="175"/>
      <c r="N201" s="176"/>
      <c r="O201" s="176"/>
      <c r="P201" s="176"/>
      <c r="Q201" s="176"/>
      <c r="R201" s="176"/>
      <c r="S201" s="176"/>
      <c r="T201" s="177"/>
      <c r="AT201" s="172" t="s">
        <v>145</v>
      </c>
      <c r="AU201" s="172" t="s">
        <v>82</v>
      </c>
      <c r="AV201" s="14" t="s">
        <v>82</v>
      </c>
      <c r="AW201" s="14" t="s">
        <v>28</v>
      </c>
      <c r="AX201" s="14" t="s">
        <v>80</v>
      </c>
      <c r="AY201" s="172" t="s">
        <v>135</v>
      </c>
    </row>
    <row r="202" spans="1:65" s="2" customFormat="1" ht="16.5" customHeight="1">
      <c r="A202" s="30"/>
      <c r="B202" s="147"/>
      <c r="C202" s="148" t="s">
        <v>370</v>
      </c>
      <c r="D202" s="148" t="s">
        <v>137</v>
      </c>
      <c r="E202" s="149" t="s">
        <v>900</v>
      </c>
      <c r="F202" s="150" t="s">
        <v>901</v>
      </c>
      <c r="G202" s="151" t="s">
        <v>153</v>
      </c>
      <c r="H202" s="152">
        <v>31.5</v>
      </c>
      <c r="I202" s="153"/>
      <c r="J202" s="153">
        <f>ROUND(I202*H202,2)</f>
        <v>0</v>
      </c>
      <c r="K202" s="154"/>
      <c r="L202" s="31"/>
      <c r="M202" s="155" t="s">
        <v>1</v>
      </c>
      <c r="N202" s="156" t="s">
        <v>37</v>
      </c>
      <c r="O202" s="157">
        <v>4.0000000000000001E-3</v>
      </c>
      <c r="P202" s="157">
        <f>O202*H202</f>
        <v>0.126</v>
      </c>
      <c r="Q202" s="157">
        <v>0</v>
      </c>
      <c r="R202" s="157">
        <f>Q202*H202</f>
        <v>0</v>
      </c>
      <c r="S202" s="157">
        <v>0</v>
      </c>
      <c r="T202" s="158">
        <f>S202*H202</f>
        <v>0</v>
      </c>
      <c r="U202" s="30"/>
      <c r="V202" s="30"/>
      <c r="W202" s="30"/>
      <c r="X202" s="30"/>
      <c r="Y202" s="30"/>
      <c r="Z202" s="30"/>
      <c r="AA202" s="30"/>
      <c r="AB202" s="30"/>
      <c r="AC202" s="30"/>
      <c r="AD202" s="30"/>
      <c r="AE202" s="30"/>
      <c r="AR202" s="159" t="s">
        <v>141</v>
      </c>
      <c r="AT202" s="159" t="s">
        <v>137</v>
      </c>
      <c r="AU202" s="159" t="s">
        <v>82</v>
      </c>
      <c r="AY202" s="18" t="s">
        <v>135</v>
      </c>
      <c r="BE202" s="160">
        <f>IF(N202="základní",J202,0)</f>
        <v>0</v>
      </c>
      <c r="BF202" s="160">
        <f>IF(N202="snížená",J202,0)</f>
        <v>0</v>
      </c>
      <c r="BG202" s="160">
        <f>IF(N202="zákl. přenesená",J202,0)</f>
        <v>0</v>
      </c>
      <c r="BH202" s="160">
        <f>IF(N202="sníž. přenesená",J202,0)</f>
        <v>0</v>
      </c>
      <c r="BI202" s="160">
        <f>IF(N202="nulová",J202,0)</f>
        <v>0</v>
      </c>
      <c r="BJ202" s="18" t="s">
        <v>80</v>
      </c>
      <c r="BK202" s="160">
        <f>ROUND(I202*H202,2)</f>
        <v>0</v>
      </c>
      <c r="BL202" s="18" t="s">
        <v>141</v>
      </c>
      <c r="BM202" s="159" t="s">
        <v>902</v>
      </c>
    </row>
    <row r="203" spans="1:65" s="14" customFormat="1">
      <c r="B203" s="171"/>
      <c r="D203" s="161" t="s">
        <v>145</v>
      </c>
      <c r="E203" s="172" t="s">
        <v>1</v>
      </c>
      <c r="F203" s="173" t="s">
        <v>823</v>
      </c>
      <c r="H203" s="174">
        <v>31.5</v>
      </c>
      <c r="L203" s="171"/>
      <c r="M203" s="175"/>
      <c r="N203" s="176"/>
      <c r="O203" s="176"/>
      <c r="P203" s="176"/>
      <c r="Q203" s="176"/>
      <c r="R203" s="176"/>
      <c r="S203" s="176"/>
      <c r="T203" s="177"/>
      <c r="AT203" s="172" t="s">
        <v>145</v>
      </c>
      <c r="AU203" s="172" t="s">
        <v>82</v>
      </c>
      <c r="AV203" s="14" t="s">
        <v>82</v>
      </c>
      <c r="AW203" s="14" t="s">
        <v>28</v>
      </c>
      <c r="AX203" s="14" t="s">
        <v>80</v>
      </c>
      <c r="AY203" s="172" t="s">
        <v>135</v>
      </c>
    </row>
    <row r="204" spans="1:65" s="2" customFormat="1" ht="16.5" customHeight="1">
      <c r="A204" s="30"/>
      <c r="B204" s="147"/>
      <c r="C204" s="148" t="s">
        <v>376</v>
      </c>
      <c r="D204" s="148" t="s">
        <v>137</v>
      </c>
      <c r="E204" s="149" t="s">
        <v>903</v>
      </c>
      <c r="F204" s="150" t="s">
        <v>904</v>
      </c>
      <c r="G204" s="151" t="s">
        <v>153</v>
      </c>
      <c r="H204" s="152">
        <v>47.5</v>
      </c>
      <c r="I204" s="153"/>
      <c r="J204" s="153">
        <f>ROUND(I204*H204,2)</f>
        <v>0</v>
      </c>
      <c r="K204" s="154"/>
      <c r="L204" s="31"/>
      <c r="M204" s="155" t="s">
        <v>1</v>
      </c>
      <c r="N204" s="156" t="s">
        <v>37</v>
      </c>
      <c r="O204" s="157">
        <v>2E-3</v>
      </c>
      <c r="P204" s="157">
        <f>O204*H204</f>
        <v>9.5000000000000001E-2</v>
      </c>
      <c r="Q204" s="157">
        <v>0</v>
      </c>
      <c r="R204" s="157">
        <f>Q204*H204</f>
        <v>0</v>
      </c>
      <c r="S204" s="157">
        <v>0</v>
      </c>
      <c r="T204" s="158">
        <f>S204*H204</f>
        <v>0</v>
      </c>
      <c r="U204" s="30"/>
      <c r="V204" s="30"/>
      <c r="W204" s="30"/>
      <c r="X204" s="30"/>
      <c r="Y204" s="30"/>
      <c r="Z204" s="30"/>
      <c r="AA204" s="30"/>
      <c r="AB204" s="30"/>
      <c r="AC204" s="30"/>
      <c r="AD204" s="30"/>
      <c r="AE204" s="30"/>
      <c r="AR204" s="159" t="s">
        <v>141</v>
      </c>
      <c r="AT204" s="159" t="s">
        <v>137</v>
      </c>
      <c r="AU204" s="159" t="s">
        <v>82</v>
      </c>
      <c r="AY204" s="18" t="s">
        <v>135</v>
      </c>
      <c r="BE204" s="160">
        <f>IF(N204="základní",J204,0)</f>
        <v>0</v>
      </c>
      <c r="BF204" s="160">
        <f>IF(N204="snížená",J204,0)</f>
        <v>0</v>
      </c>
      <c r="BG204" s="160">
        <f>IF(N204="zákl. přenesená",J204,0)</f>
        <v>0</v>
      </c>
      <c r="BH204" s="160">
        <f>IF(N204="sníž. přenesená",J204,0)</f>
        <v>0</v>
      </c>
      <c r="BI204" s="160">
        <f>IF(N204="nulová",J204,0)</f>
        <v>0</v>
      </c>
      <c r="BJ204" s="18" t="s">
        <v>80</v>
      </c>
      <c r="BK204" s="160">
        <f>ROUND(I204*H204,2)</f>
        <v>0</v>
      </c>
      <c r="BL204" s="18" t="s">
        <v>141</v>
      </c>
      <c r="BM204" s="159" t="s">
        <v>905</v>
      </c>
    </row>
    <row r="205" spans="1:65" s="14" customFormat="1">
      <c r="B205" s="171"/>
      <c r="D205" s="161" t="s">
        <v>145</v>
      </c>
      <c r="E205" s="172" t="s">
        <v>1</v>
      </c>
      <c r="F205" s="173" t="s">
        <v>833</v>
      </c>
      <c r="H205" s="174">
        <v>47.5</v>
      </c>
      <c r="L205" s="171"/>
      <c r="M205" s="175"/>
      <c r="N205" s="176"/>
      <c r="O205" s="176"/>
      <c r="P205" s="176"/>
      <c r="Q205" s="176"/>
      <c r="R205" s="176"/>
      <c r="S205" s="176"/>
      <c r="T205" s="177"/>
      <c r="AT205" s="172" t="s">
        <v>145</v>
      </c>
      <c r="AU205" s="172" t="s">
        <v>82</v>
      </c>
      <c r="AV205" s="14" t="s">
        <v>82</v>
      </c>
      <c r="AW205" s="14" t="s">
        <v>28</v>
      </c>
      <c r="AX205" s="14" t="s">
        <v>80</v>
      </c>
      <c r="AY205" s="172" t="s">
        <v>135</v>
      </c>
    </row>
    <row r="206" spans="1:65" s="2" customFormat="1" ht="21.75" customHeight="1">
      <c r="A206" s="30"/>
      <c r="B206" s="147"/>
      <c r="C206" s="148" t="s">
        <v>383</v>
      </c>
      <c r="D206" s="148" t="s">
        <v>137</v>
      </c>
      <c r="E206" s="149" t="s">
        <v>906</v>
      </c>
      <c r="F206" s="150" t="s">
        <v>907</v>
      </c>
      <c r="G206" s="151" t="s">
        <v>153</v>
      </c>
      <c r="H206" s="152">
        <v>47.5</v>
      </c>
      <c r="I206" s="153"/>
      <c r="J206" s="153">
        <f>ROUND(I206*H206,2)</f>
        <v>0</v>
      </c>
      <c r="K206" s="154"/>
      <c r="L206" s="31"/>
      <c r="M206" s="155" t="s">
        <v>1</v>
      </c>
      <c r="N206" s="156" t="s">
        <v>37</v>
      </c>
      <c r="O206" s="157">
        <v>1.2999999999999999E-2</v>
      </c>
      <c r="P206" s="157">
        <f>O206*H206</f>
        <v>0.61749999999999994</v>
      </c>
      <c r="Q206" s="157">
        <v>0</v>
      </c>
      <c r="R206" s="157">
        <f>Q206*H206</f>
        <v>0</v>
      </c>
      <c r="S206" s="157">
        <v>0</v>
      </c>
      <c r="T206" s="158">
        <f>S206*H206</f>
        <v>0</v>
      </c>
      <c r="U206" s="30"/>
      <c r="V206" s="30"/>
      <c r="W206" s="30"/>
      <c r="X206" s="30"/>
      <c r="Y206" s="30"/>
      <c r="Z206" s="30"/>
      <c r="AA206" s="30"/>
      <c r="AB206" s="30"/>
      <c r="AC206" s="30"/>
      <c r="AD206" s="30"/>
      <c r="AE206" s="30"/>
      <c r="AR206" s="159" t="s">
        <v>141</v>
      </c>
      <c r="AT206" s="159" t="s">
        <v>137</v>
      </c>
      <c r="AU206" s="159" t="s">
        <v>82</v>
      </c>
      <c r="AY206" s="18" t="s">
        <v>135</v>
      </c>
      <c r="BE206" s="160">
        <f>IF(N206="základní",J206,0)</f>
        <v>0</v>
      </c>
      <c r="BF206" s="160">
        <f>IF(N206="snížená",J206,0)</f>
        <v>0</v>
      </c>
      <c r="BG206" s="160">
        <f>IF(N206="zákl. přenesená",J206,0)</f>
        <v>0</v>
      </c>
      <c r="BH206" s="160">
        <f>IF(N206="sníž. přenesená",J206,0)</f>
        <v>0</v>
      </c>
      <c r="BI206" s="160">
        <f>IF(N206="nulová",J206,0)</f>
        <v>0</v>
      </c>
      <c r="BJ206" s="18" t="s">
        <v>80</v>
      </c>
      <c r="BK206" s="160">
        <f>ROUND(I206*H206,2)</f>
        <v>0</v>
      </c>
      <c r="BL206" s="18" t="s">
        <v>141</v>
      </c>
      <c r="BM206" s="159" t="s">
        <v>908</v>
      </c>
    </row>
    <row r="207" spans="1:65" s="2" customFormat="1" ht="19.5">
      <c r="A207" s="30"/>
      <c r="B207" s="31"/>
      <c r="C207" s="30"/>
      <c r="D207" s="161" t="s">
        <v>143</v>
      </c>
      <c r="E207" s="30"/>
      <c r="F207" s="162" t="s">
        <v>899</v>
      </c>
      <c r="G207" s="30"/>
      <c r="H207" s="30"/>
      <c r="I207" s="30"/>
      <c r="J207" s="30"/>
      <c r="K207" s="30"/>
      <c r="L207" s="31"/>
      <c r="M207" s="163"/>
      <c r="N207" s="164"/>
      <c r="O207" s="56"/>
      <c r="P207" s="56"/>
      <c r="Q207" s="56"/>
      <c r="R207" s="56"/>
      <c r="S207" s="56"/>
      <c r="T207" s="57"/>
      <c r="U207" s="30"/>
      <c r="V207" s="30"/>
      <c r="W207" s="30"/>
      <c r="X207" s="30"/>
      <c r="Y207" s="30"/>
      <c r="Z207" s="30"/>
      <c r="AA207" s="30"/>
      <c r="AB207" s="30"/>
      <c r="AC207" s="30"/>
      <c r="AD207" s="30"/>
      <c r="AE207" s="30"/>
      <c r="AT207" s="18" t="s">
        <v>143</v>
      </c>
      <c r="AU207" s="18" t="s">
        <v>82</v>
      </c>
    </row>
    <row r="208" spans="1:65" s="14" customFormat="1">
      <c r="B208" s="171"/>
      <c r="D208" s="161" t="s">
        <v>145</v>
      </c>
      <c r="E208" s="172" t="s">
        <v>1</v>
      </c>
      <c r="F208" s="173" t="s">
        <v>833</v>
      </c>
      <c r="H208" s="174">
        <v>47.5</v>
      </c>
      <c r="L208" s="171"/>
      <c r="M208" s="175"/>
      <c r="N208" s="176"/>
      <c r="O208" s="176"/>
      <c r="P208" s="176"/>
      <c r="Q208" s="176"/>
      <c r="R208" s="176"/>
      <c r="S208" s="176"/>
      <c r="T208" s="177"/>
      <c r="AT208" s="172" t="s">
        <v>145</v>
      </c>
      <c r="AU208" s="172" t="s">
        <v>82</v>
      </c>
      <c r="AV208" s="14" t="s">
        <v>82</v>
      </c>
      <c r="AW208" s="14" t="s">
        <v>28</v>
      </c>
      <c r="AX208" s="14" t="s">
        <v>80</v>
      </c>
      <c r="AY208" s="172" t="s">
        <v>135</v>
      </c>
    </row>
    <row r="209" spans="1:65" s="12" customFormat="1" ht="22.9" customHeight="1">
      <c r="B209" s="135"/>
      <c r="D209" s="136" t="s">
        <v>71</v>
      </c>
      <c r="E209" s="145" t="s">
        <v>224</v>
      </c>
      <c r="F209" s="145" t="s">
        <v>626</v>
      </c>
      <c r="J209" s="146">
        <f>BK209</f>
        <v>0</v>
      </c>
      <c r="L209" s="135"/>
      <c r="M209" s="139"/>
      <c r="N209" s="140"/>
      <c r="O209" s="140"/>
      <c r="P209" s="141">
        <f>SUM(P210:P217)</f>
        <v>41.319000000000003</v>
      </c>
      <c r="Q209" s="140"/>
      <c r="R209" s="141">
        <f>SUM(R210:R217)</f>
        <v>28.155240000000003</v>
      </c>
      <c r="S209" s="140"/>
      <c r="T209" s="142">
        <f>SUM(T210:T217)</f>
        <v>0</v>
      </c>
      <c r="AR209" s="136" t="s">
        <v>80</v>
      </c>
      <c r="AT209" s="143" t="s">
        <v>71</v>
      </c>
      <c r="AU209" s="143" t="s">
        <v>80</v>
      </c>
      <c r="AY209" s="136" t="s">
        <v>135</v>
      </c>
      <c r="BK209" s="144">
        <f>SUM(BK210:BK217)</f>
        <v>0</v>
      </c>
    </row>
    <row r="210" spans="1:65" s="2" customFormat="1" ht="16.5" customHeight="1">
      <c r="A210" s="30"/>
      <c r="B210" s="147"/>
      <c r="C210" s="148" t="s">
        <v>387</v>
      </c>
      <c r="D210" s="148" t="s">
        <v>137</v>
      </c>
      <c r="E210" s="149" t="s">
        <v>909</v>
      </c>
      <c r="F210" s="150" t="s">
        <v>910</v>
      </c>
      <c r="G210" s="151" t="s">
        <v>355</v>
      </c>
      <c r="H210" s="152">
        <v>9</v>
      </c>
      <c r="I210" s="153"/>
      <c r="J210" s="153">
        <f>ROUND(I210*H210,2)</f>
        <v>0</v>
      </c>
      <c r="K210" s="154"/>
      <c r="L210" s="31"/>
      <c r="M210" s="155" t="s">
        <v>1</v>
      </c>
      <c r="N210" s="156" t="s">
        <v>37</v>
      </c>
      <c r="O210" s="157">
        <v>2.08</v>
      </c>
      <c r="P210" s="157">
        <f>O210*H210</f>
        <v>18.72</v>
      </c>
      <c r="Q210" s="157">
        <v>2.8539999999999999E-2</v>
      </c>
      <c r="R210" s="157">
        <f>Q210*H210</f>
        <v>0.25685999999999998</v>
      </c>
      <c r="S210" s="157">
        <v>0</v>
      </c>
      <c r="T210" s="158">
        <f>S210*H210</f>
        <v>0</v>
      </c>
      <c r="U210" s="30"/>
      <c r="V210" s="30"/>
      <c r="W210" s="30"/>
      <c r="X210" s="30"/>
      <c r="Y210" s="30"/>
      <c r="Z210" s="30"/>
      <c r="AA210" s="30"/>
      <c r="AB210" s="30"/>
      <c r="AC210" s="30"/>
      <c r="AD210" s="30"/>
      <c r="AE210" s="30"/>
      <c r="AR210" s="159" t="s">
        <v>141</v>
      </c>
      <c r="AT210" s="159" t="s">
        <v>137</v>
      </c>
      <c r="AU210" s="159" t="s">
        <v>82</v>
      </c>
      <c r="AY210" s="18" t="s">
        <v>135</v>
      </c>
      <c r="BE210" s="160">
        <f>IF(N210="základní",J210,0)</f>
        <v>0</v>
      </c>
      <c r="BF210" s="160">
        <f>IF(N210="snížená",J210,0)</f>
        <v>0</v>
      </c>
      <c r="BG210" s="160">
        <f>IF(N210="zákl. přenesená",J210,0)</f>
        <v>0</v>
      </c>
      <c r="BH210" s="160">
        <f>IF(N210="sníž. přenesená",J210,0)</f>
        <v>0</v>
      </c>
      <c r="BI210" s="160">
        <f>IF(N210="nulová",J210,0)</f>
        <v>0</v>
      </c>
      <c r="BJ210" s="18" t="s">
        <v>80</v>
      </c>
      <c r="BK210" s="160">
        <f>ROUND(I210*H210,2)</f>
        <v>0</v>
      </c>
      <c r="BL210" s="18" t="s">
        <v>141</v>
      </c>
      <c r="BM210" s="159" t="s">
        <v>911</v>
      </c>
    </row>
    <row r="211" spans="1:65" s="2" customFormat="1" ht="16.5" customHeight="1">
      <c r="A211" s="30"/>
      <c r="B211" s="147"/>
      <c r="C211" s="189" t="s">
        <v>392</v>
      </c>
      <c r="D211" s="189" t="s">
        <v>228</v>
      </c>
      <c r="E211" s="190" t="s">
        <v>912</v>
      </c>
      <c r="F211" s="191" t="s">
        <v>913</v>
      </c>
      <c r="G211" s="192" t="s">
        <v>355</v>
      </c>
      <c r="H211" s="193">
        <v>9.09</v>
      </c>
      <c r="I211" s="194"/>
      <c r="J211" s="194">
        <f>ROUND(I211*H211,2)</f>
        <v>0</v>
      </c>
      <c r="K211" s="195"/>
      <c r="L211" s="196"/>
      <c r="M211" s="197" t="s">
        <v>1</v>
      </c>
      <c r="N211" s="198" t="s">
        <v>37</v>
      </c>
      <c r="O211" s="157">
        <v>0</v>
      </c>
      <c r="P211" s="157">
        <f>O211*H211</f>
        <v>0</v>
      </c>
      <c r="Q211" s="157">
        <v>2.1</v>
      </c>
      <c r="R211" s="157">
        <f>Q211*H211</f>
        <v>19.089000000000002</v>
      </c>
      <c r="S211" s="157">
        <v>0</v>
      </c>
      <c r="T211" s="158">
        <f>S211*H211</f>
        <v>0</v>
      </c>
      <c r="U211" s="30"/>
      <c r="V211" s="30"/>
      <c r="W211" s="30"/>
      <c r="X211" s="30"/>
      <c r="Y211" s="30"/>
      <c r="Z211" s="30"/>
      <c r="AA211" s="30"/>
      <c r="AB211" s="30"/>
      <c r="AC211" s="30"/>
      <c r="AD211" s="30"/>
      <c r="AE211" s="30"/>
      <c r="AR211" s="159" t="s">
        <v>224</v>
      </c>
      <c r="AT211" s="159" t="s">
        <v>228</v>
      </c>
      <c r="AU211" s="159" t="s">
        <v>82</v>
      </c>
      <c r="AY211" s="18" t="s">
        <v>135</v>
      </c>
      <c r="BE211" s="160">
        <f>IF(N211="základní",J211,0)</f>
        <v>0</v>
      </c>
      <c r="BF211" s="160">
        <f>IF(N211="snížená",J211,0)</f>
        <v>0</v>
      </c>
      <c r="BG211" s="160">
        <f>IF(N211="zákl. přenesená",J211,0)</f>
        <v>0</v>
      </c>
      <c r="BH211" s="160">
        <f>IF(N211="sníž. přenesená",J211,0)</f>
        <v>0</v>
      </c>
      <c r="BI211" s="160">
        <f>IF(N211="nulová",J211,0)</f>
        <v>0</v>
      </c>
      <c r="BJ211" s="18" t="s">
        <v>80</v>
      </c>
      <c r="BK211" s="160">
        <f>ROUND(I211*H211,2)</f>
        <v>0</v>
      </c>
      <c r="BL211" s="18" t="s">
        <v>141</v>
      </c>
      <c r="BM211" s="159" t="s">
        <v>914</v>
      </c>
    </row>
    <row r="212" spans="1:65" s="14" customFormat="1">
      <c r="B212" s="171"/>
      <c r="D212" s="161" t="s">
        <v>145</v>
      </c>
      <c r="F212" s="173" t="s">
        <v>915</v>
      </c>
      <c r="H212" s="174">
        <v>9.09</v>
      </c>
      <c r="L212" s="171"/>
      <c r="M212" s="175"/>
      <c r="N212" s="176"/>
      <c r="O212" s="176"/>
      <c r="P212" s="176"/>
      <c r="Q212" s="176"/>
      <c r="R212" s="176"/>
      <c r="S212" s="176"/>
      <c r="T212" s="177"/>
      <c r="AT212" s="172" t="s">
        <v>145</v>
      </c>
      <c r="AU212" s="172" t="s">
        <v>82</v>
      </c>
      <c r="AV212" s="14" t="s">
        <v>82</v>
      </c>
      <c r="AW212" s="14" t="s">
        <v>3</v>
      </c>
      <c r="AX212" s="14" t="s">
        <v>80</v>
      </c>
      <c r="AY212" s="172" t="s">
        <v>135</v>
      </c>
    </row>
    <row r="213" spans="1:65" s="2" customFormat="1" ht="16.5" customHeight="1">
      <c r="A213" s="30"/>
      <c r="B213" s="147"/>
      <c r="C213" s="148" t="s">
        <v>395</v>
      </c>
      <c r="D213" s="148" t="s">
        <v>137</v>
      </c>
      <c r="E213" s="149" t="s">
        <v>916</v>
      </c>
      <c r="F213" s="150" t="s">
        <v>917</v>
      </c>
      <c r="G213" s="151" t="s">
        <v>355</v>
      </c>
      <c r="H213" s="152">
        <v>9</v>
      </c>
      <c r="I213" s="153"/>
      <c r="J213" s="153">
        <f>ROUND(I213*H213,2)</f>
        <v>0</v>
      </c>
      <c r="K213" s="154"/>
      <c r="L213" s="31"/>
      <c r="M213" s="155" t="s">
        <v>1</v>
      </c>
      <c r="N213" s="156" t="s">
        <v>37</v>
      </c>
      <c r="O213" s="157">
        <v>0.81699999999999995</v>
      </c>
      <c r="P213" s="157">
        <f>O213*H213</f>
        <v>7.3529999999999998</v>
      </c>
      <c r="Q213" s="157">
        <v>3.9269999999999999E-2</v>
      </c>
      <c r="R213" s="157">
        <f>Q213*H213</f>
        <v>0.35343000000000002</v>
      </c>
      <c r="S213" s="157">
        <v>0</v>
      </c>
      <c r="T213" s="158">
        <f>S213*H213</f>
        <v>0</v>
      </c>
      <c r="U213" s="30"/>
      <c r="V213" s="30"/>
      <c r="W213" s="30"/>
      <c r="X213" s="30"/>
      <c r="Y213" s="30"/>
      <c r="Z213" s="30"/>
      <c r="AA213" s="30"/>
      <c r="AB213" s="30"/>
      <c r="AC213" s="30"/>
      <c r="AD213" s="30"/>
      <c r="AE213" s="30"/>
      <c r="AR213" s="159" t="s">
        <v>141</v>
      </c>
      <c r="AT213" s="159" t="s">
        <v>137</v>
      </c>
      <c r="AU213" s="159" t="s">
        <v>82</v>
      </c>
      <c r="AY213" s="18" t="s">
        <v>135</v>
      </c>
      <c r="BE213" s="160">
        <f>IF(N213="základní",J213,0)</f>
        <v>0</v>
      </c>
      <c r="BF213" s="160">
        <f>IF(N213="snížená",J213,0)</f>
        <v>0</v>
      </c>
      <c r="BG213" s="160">
        <f>IF(N213="zákl. přenesená",J213,0)</f>
        <v>0</v>
      </c>
      <c r="BH213" s="160">
        <f>IF(N213="sníž. přenesená",J213,0)</f>
        <v>0</v>
      </c>
      <c r="BI213" s="160">
        <f>IF(N213="nulová",J213,0)</f>
        <v>0</v>
      </c>
      <c r="BJ213" s="18" t="s">
        <v>80</v>
      </c>
      <c r="BK213" s="160">
        <f>ROUND(I213*H213,2)</f>
        <v>0</v>
      </c>
      <c r="BL213" s="18" t="s">
        <v>141</v>
      </c>
      <c r="BM213" s="159" t="s">
        <v>918</v>
      </c>
    </row>
    <row r="214" spans="1:65" s="2" customFormat="1" ht="16.5" customHeight="1">
      <c r="A214" s="30"/>
      <c r="B214" s="147"/>
      <c r="C214" s="189" t="s">
        <v>403</v>
      </c>
      <c r="D214" s="189" t="s">
        <v>228</v>
      </c>
      <c r="E214" s="190" t="s">
        <v>919</v>
      </c>
      <c r="F214" s="191" t="s">
        <v>920</v>
      </c>
      <c r="G214" s="192" t="s">
        <v>355</v>
      </c>
      <c r="H214" s="193">
        <v>9.09</v>
      </c>
      <c r="I214" s="194"/>
      <c r="J214" s="194">
        <f>ROUND(I214*H214,2)</f>
        <v>0</v>
      </c>
      <c r="K214" s="195"/>
      <c r="L214" s="196"/>
      <c r="M214" s="197" t="s">
        <v>1</v>
      </c>
      <c r="N214" s="198" t="s">
        <v>37</v>
      </c>
      <c r="O214" s="157">
        <v>0</v>
      </c>
      <c r="P214" s="157">
        <f>O214*H214</f>
        <v>0</v>
      </c>
      <c r="Q214" s="157">
        <v>0.52100000000000002</v>
      </c>
      <c r="R214" s="157">
        <f>Q214*H214</f>
        <v>4.7358900000000004</v>
      </c>
      <c r="S214" s="157">
        <v>0</v>
      </c>
      <c r="T214" s="158">
        <f>S214*H214</f>
        <v>0</v>
      </c>
      <c r="U214" s="30"/>
      <c r="V214" s="30"/>
      <c r="W214" s="30"/>
      <c r="X214" s="30"/>
      <c r="Y214" s="30"/>
      <c r="Z214" s="30"/>
      <c r="AA214" s="30"/>
      <c r="AB214" s="30"/>
      <c r="AC214" s="30"/>
      <c r="AD214" s="30"/>
      <c r="AE214" s="30"/>
      <c r="AR214" s="159" t="s">
        <v>224</v>
      </c>
      <c r="AT214" s="159" t="s">
        <v>228</v>
      </c>
      <c r="AU214" s="159" t="s">
        <v>82</v>
      </c>
      <c r="AY214" s="18" t="s">
        <v>135</v>
      </c>
      <c r="BE214" s="160">
        <f>IF(N214="základní",J214,0)</f>
        <v>0</v>
      </c>
      <c r="BF214" s="160">
        <f>IF(N214="snížená",J214,0)</f>
        <v>0</v>
      </c>
      <c r="BG214" s="160">
        <f>IF(N214="zákl. přenesená",J214,0)</f>
        <v>0</v>
      </c>
      <c r="BH214" s="160">
        <f>IF(N214="sníž. přenesená",J214,0)</f>
        <v>0</v>
      </c>
      <c r="BI214" s="160">
        <f>IF(N214="nulová",J214,0)</f>
        <v>0</v>
      </c>
      <c r="BJ214" s="18" t="s">
        <v>80</v>
      </c>
      <c r="BK214" s="160">
        <f>ROUND(I214*H214,2)</f>
        <v>0</v>
      </c>
      <c r="BL214" s="18" t="s">
        <v>141</v>
      </c>
      <c r="BM214" s="159" t="s">
        <v>921</v>
      </c>
    </row>
    <row r="215" spans="1:65" s="14" customFormat="1">
      <c r="B215" s="171"/>
      <c r="D215" s="161" t="s">
        <v>145</v>
      </c>
      <c r="F215" s="173" t="s">
        <v>915</v>
      </c>
      <c r="H215" s="174">
        <v>9.09</v>
      </c>
      <c r="L215" s="171"/>
      <c r="M215" s="175"/>
      <c r="N215" s="176"/>
      <c r="O215" s="176"/>
      <c r="P215" s="176"/>
      <c r="Q215" s="176"/>
      <c r="R215" s="176"/>
      <c r="S215" s="176"/>
      <c r="T215" s="177"/>
      <c r="AT215" s="172" t="s">
        <v>145</v>
      </c>
      <c r="AU215" s="172" t="s">
        <v>82</v>
      </c>
      <c r="AV215" s="14" t="s">
        <v>82</v>
      </c>
      <c r="AW215" s="14" t="s">
        <v>3</v>
      </c>
      <c r="AX215" s="14" t="s">
        <v>80</v>
      </c>
      <c r="AY215" s="172" t="s">
        <v>135</v>
      </c>
    </row>
    <row r="216" spans="1:65" s="2" customFormat="1" ht="16.5" customHeight="1">
      <c r="A216" s="30"/>
      <c r="B216" s="147"/>
      <c r="C216" s="148" t="s">
        <v>409</v>
      </c>
      <c r="D216" s="148" t="s">
        <v>137</v>
      </c>
      <c r="E216" s="149" t="s">
        <v>922</v>
      </c>
      <c r="F216" s="150" t="s">
        <v>923</v>
      </c>
      <c r="G216" s="151" t="s">
        <v>355</v>
      </c>
      <c r="H216" s="152">
        <v>9</v>
      </c>
      <c r="I216" s="153"/>
      <c r="J216" s="153">
        <f>ROUND(I216*H216,2)</f>
        <v>0</v>
      </c>
      <c r="K216" s="154"/>
      <c r="L216" s="31"/>
      <c r="M216" s="155" t="s">
        <v>1</v>
      </c>
      <c r="N216" s="156" t="s">
        <v>37</v>
      </c>
      <c r="O216" s="157">
        <v>1.694</v>
      </c>
      <c r="P216" s="157">
        <f>O216*H216</f>
        <v>15.245999999999999</v>
      </c>
      <c r="Q216" s="157">
        <v>0.21734000000000001</v>
      </c>
      <c r="R216" s="157">
        <f>Q216*H216</f>
        <v>1.9560600000000001</v>
      </c>
      <c r="S216" s="157">
        <v>0</v>
      </c>
      <c r="T216" s="158">
        <f>S216*H216</f>
        <v>0</v>
      </c>
      <c r="U216" s="30"/>
      <c r="V216" s="30"/>
      <c r="W216" s="30"/>
      <c r="X216" s="30"/>
      <c r="Y216" s="30"/>
      <c r="Z216" s="30"/>
      <c r="AA216" s="30"/>
      <c r="AB216" s="30"/>
      <c r="AC216" s="30"/>
      <c r="AD216" s="30"/>
      <c r="AE216" s="30"/>
      <c r="AR216" s="159" t="s">
        <v>141</v>
      </c>
      <c r="AT216" s="159" t="s">
        <v>137</v>
      </c>
      <c r="AU216" s="159" t="s">
        <v>82</v>
      </c>
      <c r="AY216" s="18" t="s">
        <v>135</v>
      </c>
      <c r="BE216" s="160">
        <f>IF(N216="základní",J216,0)</f>
        <v>0</v>
      </c>
      <c r="BF216" s="160">
        <f>IF(N216="snížená",J216,0)</f>
        <v>0</v>
      </c>
      <c r="BG216" s="160">
        <f>IF(N216="zákl. přenesená",J216,0)</f>
        <v>0</v>
      </c>
      <c r="BH216" s="160">
        <f>IF(N216="sníž. přenesená",J216,0)</f>
        <v>0</v>
      </c>
      <c r="BI216" s="160">
        <f>IF(N216="nulová",J216,0)</f>
        <v>0</v>
      </c>
      <c r="BJ216" s="18" t="s">
        <v>80</v>
      </c>
      <c r="BK216" s="160">
        <f>ROUND(I216*H216,2)</f>
        <v>0</v>
      </c>
      <c r="BL216" s="18" t="s">
        <v>141</v>
      </c>
      <c r="BM216" s="159" t="s">
        <v>924</v>
      </c>
    </row>
    <row r="217" spans="1:65" s="2" customFormat="1" ht="16.5" customHeight="1">
      <c r="A217" s="30"/>
      <c r="B217" s="147"/>
      <c r="C217" s="189" t="s">
        <v>414</v>
      </c>
      <c r="D217" s="189" t="s">
        <v>228</v>
      </c>
      <c r="E217" s="190" t="s">
        <v>925</v>
      </c>
      <c r="F217" s="191" t="s">
        <v>926</v>
      </c>
      <c r="G217" s="192" t="s">
        <v>355</v>
      </c>
      <c r="H217" s="193">
        <v>9</v>
      </c>
      <c r="I217" s="194"/>
      <c r="J217" s="194">
        <f>ROUND(I217*H217,2)</f>
        <v>0</v>
      </c>
      <c r="K217" s="195"/>
      <c r="L217" s="196"/>
      <c r="M217" s="197" t="s">
        <v>1</v>
      </c>
      <c r="N217" s="198" t="s">
        <v>37</v>
      </c>
      <c r="O217" s="157">
        <v>0</v>
      </c>
      <c r="P217" s="157">
        <f>O217*H217</f>
        <v>0</v>
      </c>
      <c r="Q217" s="157">
        <v>0.19600000000000001</v>
      </c>
      <c r="R217" s="157">
        <f>Q217*H217</f>
        <v>1.764</v>
      </c>
      <c r="S217" s="157">
        <v>0</v>
      </c>
      <c r="T217" s="158">
        <f>S217*H217</f>
        <v>0</v>
      </c>
      <c r="U217" s="30"/>
      <c r="V217" s="30"/>
      <c r="W217" s="30"/>
      <c r="X217" s="30"/>
      <c r="Y217" s="30"/>
      <c r="Z217" s="30"/>
      <c r="AA217" s="30"/>
      <c r="AB217" s="30"/>
      <c r="AC217" s="30"/>
      <c r="AD217" s="30"/>
      <c r="AE217" s="30"/>
      <c r="AR217" s="159" t="s">
        <v>224</v>
      </c>
      <c r="AT217" s="159" t="s">
        <v>228</v>
      </c>
      <c r="AU217" s="159" t="s">
        <v>82</v>
      </c>
      <c r="AY217" s="18" t="s">
        <v>135</v>
      </c>
      <c r="BE217" s="160">
        <f>IF(N217="základní",J217,0)</f>
        <v>0</v>
      </c>
      <c r="BF217" s="160">
        <f>IF(N217="snížená",J217,0)</f>
        <v>0</v>
      </c>
      <c r="BG217" s="160">
        <f>IF(N217="zákl. přenesená",J217,0)</f>
        <v>0</v>
      </c>
      <c r="BH217" s="160">
        <f>IF(N217="sníž. přenesená",J217,0)</f>
        <v>0</v>
      </c>
      <c r="BI217" s="160">
        <f>IF(N217="nulová",J217,0)</f>
        <v>0</v>
      </c>
      <c r="BJ217" s="18" t="s">
        <v>80</v>
      </c>
      <c r="BK217" s="160">
        <f>ROUND(I217*H217,2)</f>
        <v>0</v>
      </c>
      <c r="BL217" s="18" t="s">
        <v>141</v>
      </c>
      <c r="BM217" s="159" t="s">
        <v>927</v>
      </c>
    </row>
    <row r="218" spans="1:65" s="12" customFormat="1" ht="22.9" customHeight="1">
      <c r="B218" s="135"/>
      <c r="D218" s="136" t="s">
        <v>71</v>
      </c>
      <c r="E218" s="145" t="s">
        <v>149</v>
      </c>
      <c r="F218" s="145" t="s">
        <v>150</v>
      </c>
      <c r="J218" s="146">
        <f>BK218</f>
        <v>0</v>
      </c>
      <c r="L218" s="135"/>
      <c r="M218" s="139"/>
      <c r="N218" s="140"/>
      <c r="O218" s="140"/>
      <c r="P218" s="141">
        <f>SUM(P219:P228)</f>
        <v>31.048000000000002</v>
      </c>
      <c r="Q218" s="140"/>
      <c r="R218" s="141">
        <f>SUM(R219:R228)</f>
        <v>5.2149600000000005</v>
      </c>
      <c r="S218" s="140"/>
      <c r="T218" s="142">
        <f>SUM(T219:T228)</f>
        <v>0</v>
      </c>
      <c r="AR218" s="136" t="s">
        <v>80</v>
      </c>
      <c r="AT218" s="143" t="s">
        <v>71</v>
      </c>
      <c r="AU218" s="143" t="s">
        <v>80</v>
      </c>
      <c r="AY218" s="136" t="s">
        <v>135</v>
      </c>
      <c r="BK218" s="144">
        <f>SUM(BK219:BK228)</f>
        <v>0</v>
      </c>
    </row>
    <row r="219" spans="1:65" s="2" customFormat="1" ht="16.5" customHeight="1">
      <c r="A219" s="30"/>
      <c r="B219" s="147"/>
      <c r="C219" s="148" t="s">
        <v>421</v>
      </c>
      <c r="D219" s="148" t="s">
        <v>137</v>
      </c>
      <c r="E219" s="149" t="s">
        <v>928</v>
      </c>
      <c r="F219" s="150" t="s">
        <v>929</v>
      </c>
      <c r="G219" s="151" t="s">
        <v>162</v>
      </c>
      <c r="H219" s="152">
        <v>22</v>
      </c>
      <c r="I219" s="153"/>
      <c r="J219" s="153">
        <f>ROUND(I219*H219,2)</f>
        <v>0</v>
      </c>
      <c r="K219" s="154"/>
      <c r="L219" s="31"/>
      <c r="M219" s="155" t="s">
        <v>1</v>
      </c>
      <c r="N219" s="156" t="s">
        <v>37</v>
      </c>
      <c r="O219" s="157">
        <v>0.26800000000000002</v>
      </c>
      <c r="P219" s="157">
        <f>O219*H219</f>
        <v>5.8960000000000008</v>
      </c>
      <c r="Q219" s="157">
        <v>0.15540000000000001</v>
      </c>
      <c r="R219" s="157">
        <f>Q219*H219</f>
        <v>3.4188000000000001</v>
      </c>
      <c r="S219" s="157">
        <v>0</v>
      </c>
      <c r="T219" s="158">
        <f>S219*H219</f>
        <v>0</v>
      </c>
      <c r="U219" s="30"/>
      <c r="V219" s="30"/>
      <c r="W219" s="30"/>
      <c r="X219" s="30"/>
      <c r="Y219" s="30"/>
      <c r="Z219" s="30"/>
      <c r="AA219" s="30"/>
      <c r="AB219" s="30"/>
      <c r="AC219" s="30"/>
      <c r="AD219" s="30"/>
      <c r="AE219" s="30"/>
      <c r="AR219" s="159" t="s">
        <v>141</v>
      </c>
      <c r="AT219" s="159" t="s">
        <v>137</v>
      </c>
      <c r="AU219" s="159" t="s">
        <v>82</v>
      </c>
      <c r="AY219" s="18" t="s">
        <v>135</v>
      </c>
      <c r="BE219" s="160">
        <f>IF(N219="základní",J219,0)</f>
        <v>0</v>
      </c>
      <c r="BF219" s="160">
        <f>IF(N219="snížená",J219,0)</f>
        <v>0</v>
      </c>
      <c r="BG219" s="160">
        <f>IF(N219="zákl. přenesená",J219,0)</f>
        <v>0</v>
      </c>
      <c r="BH219" s="160">
        <f>IF(N219="sníž. přenesená",J219,0)</f>
        <v>0</v>
      </c>
      <c r="BI219" s="160">
        <f>IF(N219="nulová",J219,0)</f>
        <v>0</v>
      </c>
      <c r="BJ219" s="18" t="s">
        <v>80</v>
      </c>
      <c r="BK219" s="160">
        <f>ROUND(I219*H219,2)</f>
        <v>0</v>
      </c>
      <c r="BL219" s="18" t="s">
        <v>141</v>
      </c>
      <c r="BM219" s="159" t="s">
        <v>930</v>
      </c>
    </row>
    <row r="220" spans="1:65" s="14" customFormat="1">
      <c r="B220" s="171"/>
      <c r="D220" s="161" t="s">
        <v>145</v>
      </c>
      <c r="E220" s="172" t="s">
        <v>1</v>
      </c>
      <c r="F220" s="173" t="s">
        <v>837</v>
      </c>
      <c r="H220" s="174">
        <v>22</v>
      </c>
      <c r="L220" s="171"/>
      <c r="M220" s="175"/>
      <c r="N220" s="176"/>
      <c r="O220" s="176"/>
      <c r="P220" s="176"/>
      <c r="Q220" s="176"/>
      <c r="R220" s="176"/>
      <c r="S220" s="176"/>
      <c r="T220" s="177"/>
      <c r="AT220" s="172" t="s">
        <v>145</v>
      </c>
      <c r="AU220" s="172" t="s">
        <v>82</v>
      </c>
      <c r="AV220" s="14" t="s">
        <v>82</v>
      </c>
      <c r="AW220" s="14" t="s">
        <v>28</v>
      </c>
      <c r="AX220" s="14" t="s">
        <v>80</v>
      </c>
      <c r="AY220" s="172" t="s">
        <v>135</v>
      </c>
    </row>
    <row r="221" spans="1:65" s="2" customFormat="1" ht="16.5" customHeight="1">
      <c r="A221" s="30"/>
      <c r="B221" s="147"/>
      <c r="C221" s="189" t="s">
        <v>427</v>
      </c>
      <c r="D221" s="189" t="s">
        <v>228</v>
      </c>
      <c r="E221" s="190" t="s">
        <v>931</v>
      </c>
      <c r="F221" s="191" t="s">
        <v>932</v>
      </c>
      <c r="G221" s="192" t="s">
        <v>162</v>
      </c>
      <c r="H221" s="193">
        <v>22.44</v>
      </c>
      <c r="I221" s="194"/>
      <c r="J221" s="194">
        <f>ROUND(I221*H221,2)</f>
        <v>0</v>
      </c>
      <c r="K221" s="195"/>
      <c r="L221" s="196"/>
      <c r="M221" s="197" t="s">
        <v>1</v>
      </c>
      <c r="N221" s="198" t="s">
        <v>37</v>
      </c>
      <c r="O221" s="157">
        <v>0</v>
      </c>
      <c r="P221" s="157">
        <f>O221*H221</f>
        <v>0</v>
      </c>
      <c r="Q221" s="157">
        <v>0.08</v>
      </c>
      <c r="R221" s="157">
        <f>Q221*H221</f>
        <v>1.7952000000000001</v>
      </c>
      <c r="S221" s="157">
        <v>0</v>
      </c>
      <c r="T221" s="158">
        <f>S221*H221</f>
        <v>0</v>
      </c>
      <c r="U221" s="30"/>
      <c r="V221" s="30"/>
      <c r="W221" s="30"/>
      <c r="X221" s="30"/>
      <c r="Y221" s="30"/>
      <c r="Z221" s="30"/>
      <c r="AA221" s="30"/>
      <c r="AB221" s="30"/>
      <c r="AC221" s="30"/>
      <c r="AD221" s="30"/>
      <c r="AE221" s="30"/>
      <c r="AR221" s="159" t="s">
        <v>224</v>
      </c>
      <c r="AT221" s="159" t="s">
        <v>228</v>
      </c>
      <c r="AU221" s="159" t="s">
        <v>82</v>
      </c>
      <c r="AY221" s="18" t="s">
        <v>135</v>
      </c>
      <c r="BE221" s="160">
        <f>IF(N221="základní",J221,0)</f>
        <v>0</v>
      </c>
      <c r="BF221" s="160">
        <f>IF(N221="snížená",J221,0)</f>
        <v>0</v>
      </c>
      <c r="BG221" s="160">
        <f>IF(N221="zákl. přenesená",J221,0)</f>
        <v>0</v>
      </c>
      <c r="BH221" s="160">
        <f>IF(N221="sníž. přenesená",J221,0)</f>
        <v>0</v>
      </c>
      <c r="BI221" s="160">
        <f>IF(N221="nulová",J221,0)</f>
        <v>0</v>
      </c>
      <c r="BJ221" s="18" t="s">
        <v>80</v>
      </c>
      <c r="BK221" s="160">
        <f>ROUND(I221*H221,2)</f>
        <v>0</v>
      </c>
      <c r="BL221" s="18" t="s">
        <v>141</v>
      </c>
      <c r="BM221" s="159" t="s">
        <v>933</v>
      </c>
    </row>
    <row r="222" spans="1:65" s="14" customFormat="1">
      <c r="B222" s="171"/>
      <c r="D222" s="161" t="s">
        <v>145</v>
      </c>
      <c r="F222" s="173" t="s">
        <v>934</v>
      </c>
      <c r="H222" s="174">
        <v>22.44</v>
      </c>
      <c r="L222" s="171"/>
      <c r="M222" s="175"/>
      <c r="N222" s="176"/>
      <c r="O222" s="176"/>
      <c r="P222" s="176"/>
      <c r="Q222" s="176"/>
      <c r="R222" s="176"/>
      <c r="S222" s="176"/>
      <c r="T222" s="177"/>
      <c r="AT222" s="172" t="s">
        <v>145</v>
      </c>
      <c r="AU222" s="172" t="s">
        <v>82</v>
      </c>
      <c r="AV222" s="14" t="s">
        <v>82</v>
      </c>
      <c r="AW222" s="14" t="s">
        <v>3</v>
      </c>
      <c r="AX222" s="14" t="s">
        <v>80</v>
      </c>
      <c r="AY222" s="172" t="s">
        <v>135</v>
      </c>
    </row>
    <row r="223" spans="1:65" s="2" customFormat="1" ht="16.5" customHeight="1">
      <c r="A223" s="30"/>
      <c r="B223" s="147"/>
      <c r="C223" s="148" t="s">
        <v>431</v>
      </c>
      <c r="D223" s="148" t="s">
        <v>137</v>
      </c>
      <c r="E223" s="149" t="s">
        <v>935</v>
      </c>
      <c r="F223" s="150" t="s">
        <v>936</v>
      </c>
      <c r="G223" s="151" t="s">
        <v>162</v>
      </c>
      <c r="H223" s="152">
        <v>32</v>
      </c>
      <c r="I223" s="153"/>
      <c r="J223" s="153">
        <f>ROUND(I223*H223,2)</f>
        <v>0</v>
      </c>
      <c r="K223" s="154"/>
      <c r="L223" s="31"/>
      <c r="M223" s="155" t="s">
        <v>1</v>
      </c>
      <c r="N223" s="156" t="s">
        <v>37</v>
      </c>
      <c r="O223" s="157">
        <v>0.13900000000000001</v>
      </c>
      <c r="P223" s="157">
        <f>O223*H223</f>
        <v>4.4480000000000004</v>
      </c>
      <c r="Q223" s="157">
        <v>0</v>
      </c>
      <c r="R223" s="157">
        <f>Q223*H223</f>
        <v>0</v>
      </c>
      <c r="S223" s="157">
        <v>0</v>
      </c>
      <c r="T223" s="158">
        <f>S223*H223</f>
        <v>0</v>
      </c>
      <c r="U223" s="30"/>
      <c r="V223" s="30"/>
      <c r="W223" s="30"/>
      <c r="X223" s="30"/>
      <c r="Y223" s="30"/>
      <c r="Z223" s="30"/>
      <c r="AA223" s="30"/>
      <c r="AB223" s="30"/>
      <c r="AC223" s="30"/>
      <c r="AD223" s="30"/>
      <c r="AE223" s="30"/>
      <c r="AR223" s="159" t="s">
        <v>141</v>
      </c>
      <c r="AT223" s="159" t="s">
        <v>137</v>
      </c>
      <c r="AU223" s="159" t="s">
        <v>82</v>
      </c>
      <c r="AY223" s="18" t="s">
        <v>135</v>
      </c>
      <c r="BE223" s="160">
        <f>IF(N223="základní",J223,0)</f>
        <v>0</v>
      </c>
      <c r="BF223" s="160">
        <f>IF(N223="snížená",J223,0)</f>
        <v>0</v>
      </c>
      <c r="BG223" s="160">
        <f>IF(N223="zákl. přenesená",J223,0)</f>
        <v>0</v>
      </c>
      <c r="BH223" s="160">
        <f>IF(N223="sníž. přenesená",J223,0)</f>
        <v>0</v>
      </c>
      <c r="BI223" s="160">
        <f>IF(N223="nulová",J223,0)</f>
        <v>0</v>
      </c>
      <c r="BJ223" s="18" t="s">
        <v>80</v>
      </c>
      <c r="BK223" s="160">
        <f>ROUND(I223*H223,2)</f>
        <v>0</v>
      </c>
      <c r="BL223" s="18" t="s">
        <v>141</v>
      </c>
      <c r="BM223" s="159" t="s">
        <v>937</v>
      </c>
    </row>
    <row r="224" spans="1:65" s="14" customFormat="1">
      <c r="B224" s="171"/>
      <c r="D224" s="161" t="s">
        <v>145</v>
      </c>
      <c r="E224" s="172" t="s">
        <v>1</v>
      </c>
      <c r="F224" s="173" t="s">
        <v>938</v>
      </c>
      <c r="H224" s="174">
        <v>32</v>
      </c>
      <c r="L224" s="171"/>
      <c r="M224" s="175"/>
      <c r="N224" s="176"/>
      <c r="O224" s="176"/>
      <c r="P224" s="176"/>
      <c r="Q224" s="176"/>
      <c r="R224" s="176"/>
      <c r="S224" s="176"/>
      <c r="T224" s="177"/>
      <c r="AT224" s="172" t="s">
        <v>145</v>
      </c>
      <c r="AU224" s="172" t="s">
        <v>82</v>
      </c>
      <c r="AV224" s="14" t="s">
        <v>82</v>
      </c>
      <c r="AW224" s="14" t="s">
        <v>28</v>
      </c>
      <c r="AX224" s="14" t="s">
        <v>80</v>
      </c>
      <c r="AY224" s="172" t="s">
        <v>135</v>
      </c>
    </row>
    <row r="225" spans="1:65" s="2" customFormat="1" ht="16.5" customHeight="1">
      <c r="A225" s="30"/>
      <c r="B225" s="147"/>
      <c r="C225" s="148" t="s">
        <v>692</v>
      </c>
      <c r="D225" s="148" t="s">
        <v>137</v>
      </c>
      <c r="E225" s="149" t="s">
        <v>939</v>
      </c>
      <c r="F225" s="150" t="s">
        <v>940</v>
      </c>
      <c r="G225" s="151" t="s">
        <v>162</v>
      </c>
      <c r="H225" s="152">
        <v>32</v>
      </c>
      <c r="I225" s="153"/>
      <c r="J225" s="153">
        <f>ROUND(I225*H225,2)</f>
        <v>0</v>
      </c>
      <c r="K225" s="154"/>
      <c r="L225" s="31"/>
      <c r="M225" s="155" t="s">
        <v>1</v>
      </c>
      <c r="N225" s="156" t="s">
        <v>37</v>
      </c>
      <c r="O225" s="157">
        <v>0.19600000000000001</v>
      </c>
      <c r="P225" s="157">
        <f>O225*H225</f>
        <v>6.2720000000000002</v>
      </c>
      <c r="Q225" s="157">
        <v>0</v>
      </c>
      <c r="R225" s="157">
        <f>Q225*H225</f>
        <v>0</v>
      </c>
      <c r="S225" s="157">
        <v>0</v>
      </c>
      <c r="T225" s="158">
        <f>S225*H225</f>
        <v>0</v>
      </c>
      <c r="U225" s="30"/>
      <c r="V225" s="30"/>
      <c r="W225" s="30"/>
      <c r="X225" s="30"/>
      <c r="Y225" s="30"/>
      <c r="Z225" s="30"/>
      <c r="AA225" s="30"/>
      <c r="AB225" s="30"/>
      <c r="AC225" s="30"/>
      <c r="AD225" s="30"/>
      <c r="AE225" s="30"/>
      <c r="AR225" s="159" t="s">
        <v>141</v>
      </c>
      <c r="AT225" s="159" t="s">
        <v>137</v>
      </c>
      <c r="AU225" s="159" t="s">
        <v>82</v>
      </c>
      <c r="AY225" s="18" t="s">
        <v>135</v>
      </c>
      <c r="BE225" s="160">
        <f>IF(N225="základní",J225,0)</f>
        <v>0</v>
      </c>
      <c r="BF225" s="160">
        <f>IF(N225="snížená",J225,0)</f>
        <v>0</v>
      </c>
      <c r="BG225" s="160">
        <f>IF(N225="zákl. přenesená",J225,0)</f>
        <v>0</v>
      </c>
      <c r="BH225" s="160">
        <f>IF(N225="sníž. přenesená",J225,0)</f>
        <v>0</v>
      </c>
      <c r="BI225" s="160">
        <f>IF(N225="nulová",J225,0)</f>
        <v>0</v>
      </c>
      <c r="BJ225" s="18" t="s">
        <v>80</v>
      </c>
      <c r="BK225" s="160">
        <f>ROUND(I225*H225,2)</f>
        <v>0</v>
      </c>
      <c r="BL225" s="18" t="s">
        <v>141</v>
      </c>
      <c r="BM225" s="159" t="s">
        <v>941</v>
      </c>
    </row>
    <row r="226" spans="1:65" s="2" customFormat="1" ht="16.5" customHeight="1">
      <c r="A226" s="30"/>
      <c r="B226" s="147"/>
      <c r="C226" s="148" t="s">
        <v>696</v>
      </c>
      <c r="D226" s="148" t="s">
        <v>137</v>
      </c>
      <c r="E226" s="149" t="s">
        <v>942</v>
      </c>
      <c r="F226" s="150" t="s">
        <v>943</v>
      </c>
      <c r="G226" s="151" t="s">
        <v>162</v>
      </c>
      <c r="H226" s="152">
        <v>32</v>
      </c>
      <c r="I226" s="153"/>
      <c r="J226" s="153">
        <f>ROUND(I226*H226,2)</f>
        <v>0</v>
      </c>
      <c r="K226" s="154"/>
      <c r="L226" s="31"/>
      <c r="M226" s="155" t="s">
        <v>1</v>
      </c>
      <c r="N226" s="156" t="s">
        <v>37</v>
      </c>
      <c r="O226" s="157">
        <v>0.45100000000000001</v>
      </c>
      <c r="P226" s="157">
        <f>O226*H226</f>
        <v>14.432</v>
      </c>
      <c r="Q226" s="157">
        <v>3.0000000000000001E-5</v>
      </c>
      <c r="R226" s="157">
        <f>Q226*H226</f>
        <v>9.6000000000000002E-4</v>
      </c>
      <c r="S226" s="157">
        <v>0</v>
      </c>
      <c r="T226" s="158">
        <f>S226*H226</f>
        <v>0</v>
      </c>
      <c r="U226" s="30"/>
      <c r="V226" s="30"/>
      <c r="W226" s="30"/>
      <c r="X226" s="30"/>
      <c r="Y226" s="30"/>
      <c r="Z226" s="30"/>
      <c r="AA226" s="30"/>
      <c r="AB226" s="30"/>
      <c r="AC226" s="30"/>
      <c r="AD226" s="30"/>
      <c r="AE226" s="30"/>
      <c r="AR226" s="159" t="s">
        <v>141</v>
      </c>
      <c r="AT226" s="159" t="s">
        <v>137</v>
      </c>
      <c r="AU226" s="159" t="s">
        <v>82</v>
      </c>
      <c r="AY226" s="18" t="s">
        <v>135</v>
      </c>
      <c r="BE226" s="160">
        <f>IF(N226="základní",J226,0)</f>
        <v>0</v>
      </c>
      <c r="BF226" s="160">
        <f>IF(N226="snížená",J226,0)</f>
        <v>0</v>
      </c>
      <c r="BG226" s="160">
        <f>IF(N226="zákl. přenesená",J226,0)</f>
        <v>0</v>
      </c>
      <c r="BH226" s="160">
        <f>IF(N226="sníž. přenesená",J226,0)</f>
        <v>0</v>
      </c>
      <c r="BI226" s="160">
        <f>IF(N226="nulová",J226,0)</f>
        <v>0</v>
      </c>
      <c r="BJ226" s="18" t="s">
        <v>80</v>
      </c>
      <c r="BK226" s="160">
        <f>ROUND(I226*H226,2)</f>
        <v>0</v>
      </c>
      <c r="BL226" s="18" t="s">
        <v>141</v>
      </c>
      <c r="BM226" s="159" t="s">
        <v>944</v>
      </c>
    </row>
    <row r="227" spans="1:65" s="2" customFormat="1" ht="16.5" customHeight="1">
      <c r="A227" s="30"/>
      <c r="B227" s="147"/>
      <c r="C227" s="148" t="s">
        <v>700</v>
      </c>
      <c r="D227" s="148" t="s">
        <v>137</v>
      </c>
      <c r="E227" s="149" t="s">
        <v>160</v>
      </c>
      <c r="F227" s="150" t="s">
        <v>945</v>
      </c>
      <c r="G227" s="151" t="s">
        <v>360</v>
      </c>
      <c r="H227" s="152">
        <v>22</v>
      </c>
      <c r="I227" s="153"/>
      <c r="J227" s="153">
        <f>ROUND(I227*H227,2)</f>
        <v>0</v>
      </c>
      <c r="K227" s="154"/>
      <c r="L227" s="31"/>
      <c r="M227" s="155" t="s">
        <v>1</v>
      </c>
      <c r="N227" s="156" t="s">
        <v>37</v>
      </c>
      <c r="O227" s="157">
        <v>0</v>
      </c>
      <c r="P227" s="157">
        <f>O227*H227</f>
        <v>0</v>
      </c>
      <c r="Q227" s="157">
        <v>0</v>
      </c>
      <c r="R227" s="157">
        <f>Q227*H227</f>
        <v>0</v>
      </c>
      <c r="S227" s="157">
        <v>0</v>
      </c>
      <c r="T227" s="158">
        <f>S227*H227</f>
        <v>0</v>
      </c>
      <c r="U227" s="30"/>
      <c r="V227" s="30"/>
      <c r="W227" s="30"/>
      <c r="X227" s="30"/>
      <c r="Y227" s="30"/>
      <c r="Z227" s="30"/>
      <c r="AA227" s="30"/>
      <c r="AB227" s="30"/>
      <c r="AC227" s="30"/>
      <c r="AD227" s="30"/>
      <c r="AE227" s="30"/>
      <c r="AR227" s="159" t="s">
        <v>141</v>
      </c>
      <c r="AT227" s="159" t="s">
        <v>137</v>
      </c>
      <c r="AU227" s="159" t="s">
        <v>82</v>
      </c>
      <c r="AY227" s="18" t="s">
        <v>135</v>
      </c>
      <c r="BE227" s="160">
        <f>IF(N227="základní",J227,0)</f>
        <v>0</v>
      </c>
      <c r="BF227" s="160">
        <f>IF(N227="snížená",J227,0)</f>
        <v>0</v>
      </c>
      <c r="BG227" s="160">
        <f>IF(N227="zákl. přenesená",J227,0)</f>
        <v>0</v>
      </c>
      <c r="BH227" s="160">
        <f>IF(N227="sníž. přenesená",J227,0)</f>
        <v>0</v>
      </c>
      <c r="BI227" s="160">
        <f>IF(N227="nulová",J227,0)</f>
        <v>0</v>
      </c>
      <c r="BJ227" s="18" t="s">
        <v>80</v>
      </c>
      <c r="BK227" s="160">
        <f>ROUND(I227*H227,2)</f>
        <v>0</v>
      </c>
      <c r="BL227" s="18" t="s">
        <v>141</v>
      </c>
      <c r="BM227" s="159" t="s">
        <v>946</v>
      </c>
    </row>
    <row r="228" spans="1:65" s="2" customFormat="1" ht="19.5">
      <c r="A228" s="30"/>
      <c r="B228" s="31"/>
      <c r="C228" s="30"/>
      <c r="D228" s="161" t="s">
        <v>143</v>
      </c>
      <c r="E228" s="30"/>
      <c r="F228" s="162" t="s">
        <v>947</v>
      </c>
      <c r="G228" s="30"/>
      <c r="H228" s="30"/>
      <c r="I228" s="30"/>
      <c r="J228" s="30"/>
      <c r="K228" s="30"/>
      <c r="L228" s="31"/>
      <c r="M228" s="163"/>
      <c r="N228" s="164"/>
      <c r="O228" s="56"/>
      <c r="P228" s="56"/>
      <c r="Q228" s="56"/>
      <c r="R228" s="56"/>
      <c r="S228" s="56"/>
      <c r="T228" s="57"/>
      <c r="U228" s="30"/>
      <c r="V228" s="30"/>
      <c r="W228" s="30"/>
      <c r="X228" s="30"/>
      <c r="Y228" s="30"/>
      <c r="Z228" s="30"/>
      <c r="AA228" s="30"/>
      <c r="AB228" s="30"/>
      <c r="AC228" s="30"/>
      <c r="AD228" s="30"/>
      <c r="AE228" s="30"/>
      <c r="AT228" s="18" t="s">
        <v>143</v>
      </c>
      <c r="AU228" s="18" t="s">
        <v>82</v>
      </c>
    </row>
    <row r="229" spans="1:65" s="12" customFormat="1" ht="22.9" customHeight="1">
      <c r="B229" s="135"/>
      <c r="D229" s="136" t="s">
        <v>71</v>
      </c>
      <c r="E229" s="145" t="s">
        <v>786</v>
      </c>
      <c r="F229" s="145" t="s">
        <v>180</v>
      </c>
      <c r="J229" s="146">
        <f>BK229</f>
        <v>0</v>
      </c>
      <c r="L229" s="135"/>
      <c r="M229" s="139"/>
      <c r="N229" s="140"/>
      <c r="O229" s="140"/>
      <c r="P229" s="141">
        <f>P230</f>
        <v>573.22619999999995</v>
      </c>
      <c r="Q229" s="140"/>
      <c r="R229" s="141">
        <f>R230</f>
        <v>0</v>
      </c>
      <c r="S229" s="140"/>
      <c r="T229" s="142">
        <f>T230</f>
        <v>0</v>
      </c>
      <c r="AR229" s="136" t="s">
        <v>80</v>
      </c>
      <c r="AT229" s="143" t="s">
        <v>71</v>
      </c>
      <c r="AU229" s="143" t="s">
        <v>80</v>
      </c>
      <c r="AY229" s="136" t="s">
        <v>135</v>
      </c>
      <c r="BK229" s="144">
        <f>BK230</f>
        <v>0</v>
      </c>
    </row>
    <row r="230" spans="1:65" s="2" customFormat="1" ht="16.5" customHeight="1">
      <c r="A230" s="30"/>
      <c r="B230" s="147"/>
      <c r="C230" s="148" t="s">
        <v>704</v>
      </c>
      <c r="D230" s="148" t="s">
        <v>137</v>
      </c>
      <c r="E230" s="149" t="s">
        <v>788</v>
      </c>
      <c r="F230" s="150" t="s">
        <v>789</v>
      </c>
      <c r="G230" s="151" t="s">
        <v>168</v>
      </c>
      <c r="H230" s="152">
        <v>387.315</v>
      </c>
      <c r="I230" s="153"/>
      <c r="J230" s="153">
        <f>ROUND(I230*H230,2)</f>
        <v>0</v>
      </c>
      <c r="K230" s="154"/>
      <c r="L230" s="31"/>
      <c r="M230" s="155" t="s">
        <v>1</v>
      </c>
      <c r="N230" s="156" t="s">
        <v>37</v>
      </c>
      <c r="O230" s="157">
        <v>1.48</v>
      </c>
      <c r="P230" s="157">
        <f>O230*H230</f>
        <v>573.22619999999995</v>
      </c>
      <c r="Q230" s="157">
        <v>0</v>
      </c>
      <c r="R230" s="157">
        <f>Q230*H230</f>
        <v>0</v>
      </c>
      <c r="S230" s="157">
        <v>0</v>
      </c>
      <c r="T230" s="158">
        <f>S230*H230</f>
        <v>0</v>
      </c>
      <c r="U230" s="30"/>
      <c r="V230" s="30"/>
      <c r="W230" s="30"/>
      <c r="X230" s="30"/>
      <c r="Y230" s="30"/>
      <c r="Z230" s="30"/>
      <c r="AA230" s="30"/>
      <c r="AB230" s="30"/>
      <c r="AC230" s="30"/>
      <c r="AD230" s="30"/>
      <c r="AE230" s="30"/>
      <c r="AR230" s="159" t="s">
        <v>141</v>
      </c>
      <c r="AT230" s="159" t="s">
        <v>137</v>
      </c>
      <c r="AU230" s="159" t="s">
        <v>82</v>
      </c>
      <c r="AY230" s="18" t="s">
        <v>135</v>
      </c>
      <c r="BE230" s="160">
        <f>IF(N230="základní",J230,0)</f>
        <v>0</v>
      </c>
      <c r="BF230" s="160">
        <f>IF(N230="snížená",J230,0)</f>
        <v>0</v>
      </c>
      <c r="BG230" s="160">
        <f>IF(N230="zákl. přenesená",J230,0)</f>
        <v>0</v>
      </c>
      <c r="BH230" s="160">
        <f>IF(N230="sníž. přenesená",J230,0)</f>
        <v>0</v>
      </c>
      <c r="BI230" s="160">
        <f>IF(N230="nulová",J230,0)</f>
        <v>0</v>
      </c>
      <c r="BJ230" s="18" t="s">
        <v>80</v>
      </c>
      <c r="BK230" s="160">
        <f>ROUND(I230*H230,2)</f>
        <v>0</v>
      </c>
      <c r="BL230" s="18" t="s">
        <v>141</v>
      </c>
      <c r="BM230" s="159" t="s">
        <v>790</v>
      </c>
    </row>
    <row r="231" spans="1:65" s="12" customFormat="1" ht="22.9" customHeight="1">
      <c r="B231" s="135"/>
      <c r="D231" s="136" t="s">
        <v>71</v>
      </c>
      <c r="E231" s="145" t="s">
        <v>164</v>
      </c>
      <c r="F231" s="145" t="s">
        <v>382</v>
      </c>
      <c r="J231" s="146">
        <f>BK231</f>
        <v>0</v>
      </c>
      <c r="L231" s="135"/>
      <c r="M231" s="139"/>
      <c r="N231" s="140"/>
      <c r="O231" s="140"/>
      <c r="P231" s="141">
        <f>SUM(P232:P241)</f>
        <v>10.178190000000001</v>
      </c>
      <c r="Q231" s="140"/>
      <c r="R231" s="141">
        <f>SUM(R232:R241)</f>
        <v>0</v>
      </c>
      <c r="S231" s="140"/>
      <c r="T231" s="142">
        <f>SUM(T232:T241)</f>
        <v>0</v>
      </c>
      <c r="AR231" s="136" t="s">
        <v>80</v>
      </c>
      <c r="AT231" s="143" t="s">
        <v>71</v>
      </c>
      <c r="AU231" s="143" t="s">
        <v>80</v>
      </c>
      <c r="AY231" s="136" t="s">
        <v>135</v>
      </c>
      <c r="BK231" s="144">
        <f>SUM(BK232:BK241)</f>
        <v>0</v>
      </c>
    </row>
    <row r="232" spans="1:65" s="2" customFormat="1" ht="16.5" customHeight="1">
      <c r="A232" s="30"/>
      <c r="B232" s="147"/>
      <c r="C232" s="148" t="s">
        <v>708</v>
      </c>
      <c r="D232" s="148" t="s">
        <v>137</v>
      </c>
      <c r="E232" s="149" t="s">
        <v>166</v>
      </c>
      <c r="F232" s="150" t="s">
        <v>167</v>
      </c>
      <c r="G232" s="151" t="s">
        <v>168</v>
      </c>
      <c r="H232" s="152">
        <v>49.17</v>
      </c>
      <c r="I232" s="153"/>
      <c r="J232" s="153">
        <f>ROUND(I232*H232,2)</f>
        <v>0</v>
      </c>
      <c r="K232" s="154"/>
      <c r="L232" s="31"/>
      <c r="M232" s="155" t="s">
        <v>1</v>
      </c>
      <c r="N232" s="156" t="s">
        <v>37</v>
      </c>
      <c r="O232" s="157">
        <v>0.03</v>
      </c>
      <c r="P232" s="157">
        <f>O232*H232</f>
        <v>1.4751000000000001</v>
      </c>
      <c r="Q232" s="157">
        <v>0</v>
      </c>
      <c r="R232" s="157">
        <f>Q232*H232</f>
        <v>0</v>
      </c>
      <c r="S232" s="157">
        <v>0</v>
      </c>
      <c r="T232" s="158">
        <f>S232*H232</f>
        <v>0</v>
      </c>
      <c r="U232" s="30"/>
      <c r="V232" s="30"/>
      <c r="W232" s="30"/>
      <c r="X232" s="30"/>
      <c r="Y232" s="30"/>
      <c r="Z232" s="30"/>
      <c r="AA232" s="30"/>
      <c r="AB232" s="30"/>
      <c r="AC232" s="30"/>
      <c r="AD232" s="30"/>
      <c r="AE232" s="30"/>
      <c r="AR232" s="159" t="s">
        <v>141</v>
      </c>
      <c r="AT232" s="159" t="s">
        <v>137</v>
      </c>
      <c r="AU232" s="159" t="s">
        <v>82</v>
      </c>
      <c r="AY232" s="18" t="s">
        <v>135</v>
      </c>
      <c r="BE232" s="160">
        <f>IF(N232="základní",J232,0)</f>
        <v>0</v>
      </c>
      <c r="BF232" s="160">
        <f>IF(N232="snížená",J232,0)</f>
        <v>0</v>
      </c>
      <c r="BG232" s="160">
        <f>IF(N232="zákl. přenesená",J232,0)</f>
        <v>0</v>
      </c>
      <c r="BH232" s="160">
        <f>IF(N232="sníž. přenesená",J232,0)</f>
        <v>0</v>
      </c>
      <c r="BI232" s="160">
        <f>IF(N232="nulová",J232,0)</f>
        <v>0</v>
      </c>
      <c r="BJ232" s="18" t="s">
        <v>80</v>
      </c>
      <c r="BK232" s="160">
        <f>ROUND(I232*H232,2)</f>
        <v>0</v>
      </c>
      <c r="BL232" s="18" t="s">
        <v>141</v>
      </c>
      <c r="BM232" s="159" t="s">
        <v>792</v>
      </c>
    </row>
    <row r="233" spans="1:65" s="2" customFormat="1" ht="16.5" customHeight="1">
      <c r="A233" s="30"/>
      <c r="B233" s="147"/>
      <c r="C233" s="148" t="s">
        <v>712</v>
      </c>
      <c r="D233" s="148" t="s">
        <v>137</v>
      </c>
      <c r="E233" s="149" t="s">
        <v>171</v>
      </c>
      <c r="F233" s="150" t="s">
        <v>172</v>
      </c>
      <c r="G233" s="151" t="s">
        <v>168</v>
      </c>
      <c r="H233" s="152">
        <v>442.53</v>
      </c>
      <c r="I233" s="153"/>
      <c r="J233" s="153">
        <f>ROUND(I233*H233,2)</f>
        <v>0</v>
      </c>
      <c r="K233" s="154"/>
      <c r="L233" s="31"/>
      <c r="M233" s="155" t="s">
        <v>1</v>
      </c>
      <c r="N233" s="156" t="s">
        <v>37</v>
      </c>
      <c r="O233" s="157">
        <v>2E-3</v>
      </c>
      <c r="P233" s="157">
        <f>O233*H233</f>
        <v>0.88505999999999996</v>
      </c>
      <c r="Q233" s="157">
        <v>0</v>
      </c>
      <c r="R233" s="157">
        <f>Q233*H233</f>
        <v>0</v>
      </c>
      <c r="S233" s="157">
        <v>0</v>
      </c>
      <c r="T233" s="158">
        <f>S233*H233</f>
        <v>0</v>
      </c>
      <c r="U233" s="30"/>
      <c r="V233" s="30"/>
      <c r="W233" s="30"/>
      <c r="X233" s="30"/>
      <c r="Y233" s="30"/>
      <c r="Z233" s="30"/>
      <c r="AA233" s="30"/>
      <c r="AB233" s="30"/>
      <c r="AC233" s="30"/>
      <c r="AD233" s="30"/>
      <c r="AE233" s="30"/>
      <c r="AR233" s="159" t="s">
        <v>141</v>
      </c>
      <c r="AT233" s="159" t="s">
        <v>137</v>
      </c>
      <c r="AU233" s="159" t="s">
        <v>82</v>
      </c>
      <c r="AY233" s="18" t="s">
        <v>135</v>
      </c>
      <c r="BE233" s="160">
        <f>IF(N233="základní",J233,0)</f>
        <v>0</v>
      </c>
      <c r="BF233" s="160">
        <f>IF(N233="snížená",J233,0)</f>
        <v>0</v>
      </c>
      <c r="BG233" s="160">
        <f>IF(N233="zákl. přenesená",J233,0)</f>
        <v>0</v>
      </c>
      <c r="BH233" s="160">
        <f>IF(N233="sníž. přenesená",J233,0)</f>
        <v>0</v>
      </c>
      <c r="BI233" s="160">
        <f>IF(N233="nulová",J233,0)</f>
        <v>0</v>
      </c>
      <c r="BJ233" s="18" t="s">
        <v>80</v>
      </c>
      <c r="BK233" s="160">
        <f>ROUND(I233*H233,2)</f>
        <v>0</v>
      </c>
      <c r="BL233" s="18" t="s">
        <v>141</v>
      </c>
      <c r="BM233" s="159" t="s">
        <v>794</v>
      </c>
    </row>
    <row r="234" spans="1:65" s="14" customFormat="1">
      <c r="B234" s="171"/>
      <c r="D234" s="161" t="s">
        <v>145</v>
      </c>
      <c r="F234" s="173" t="s">
        <v>948</v>
      </c>
      <c r="H234" s="174">
        <v>442.53</v>
      </c>
      <c r="L234" s="171"/>
      <c r="M234" s="175"/>
      <c r="N234" s="176"/>
      <c r="O234" s="176"/>
      <c r="P234" s="176"/>
      <c r="Q234" s="176"/>
      <c r="R234" s="176"/>
      <c r="S234" s="176"/>
      <c r="T234" s="177"/>
      <c r="AT234" s="172" t="s">
        <v>145</v>
      </c>
      <c r="AU234" s="172" t="s">
        <v>82</v>
      </c>
      <c r="AV234" s="14" t="s">
        <v>82</v>
      </c>
      <c r="AW234" s="14" t="s">
        <v>3</v>
      </c>
      <c r="AX234" s="14" t="s">
        <v>80</v>
      </c>
      <c r="AY234" s="172" t="s">
        <v>135</v>
      </c>
    </row>
    <row r="235" spans="1:65" s="2" customFormat="1" ht="16.5" customHeight="1">
      <c r="A235" s="30"/>
      <c r="B235" s="147"/>
      <c r="C235" s="148" t="s">
        <v>716</v>
      </c>
      <c r="D235" s="148" t="s">
        <v>137</v>
      </c>
      <c r="E235" s="149" t="s">
        <v>797</v>
      </c>
      <c r="F235" s="150" t="s">
        <v>798</v>
      </c>
      <c r="G235" s="151" t="s">
        <v>168</v>
      </c>
      <c r="H235" s="152">
        <v>49.17</v>
      </c>
      <c r="I235" s="153"/>
      <c r="J235" s="153">
        <f>ROUND(I235*H235,2)</f>
        <v>0</v>
      </c>
      <c r="K235" s="154"/>
      <c r="L235" s="31"/>
      <c r="M235" s="155" t="s">
        <v>1</v>
      </c>
      <c r="N235" s="156" t="s">
        <v>37</v>
      </c>
      <c r="O235" s="157">
        <v>0.159</v>
      </c>
      <c r="P235" s="157">
        <f>O235*H235</f>
        <v>7.8180300000000003</v>
      </c>
      <c r="Q235" s="157">
        <v>0</v>
      </c>
      <c r="R235" s="157">
        <f>Q235*H235</f>
        <v>0</v>
      </c>
      <c r="S235" s="157">
        <v>0</v>
      </c>
      <c r="T235" s="158">
        <f>S235*H235</f>
        <v>0</v>
      </c>
      <c r="U235" s="30"/>
      <c r="V235" s="30"/>
      <c r="W235" s="30"/>
      <c r="X235" s="30"/>
      <c r="Y235" s="30"/>
      <c r="Z235" s="30"/>
      <c r="AA235" s="30"/>
      <c r="AB235" s="30"/>
      <c r="AC235" s="30"/>
      <c r="AD235" s="30"/>
      <c r="AE235" s="30"/>
      <c r="AR235" s="159" t="s">
        <v>141</v>
      </c>
      <c r="AT235" s="159" t="s">
        <v>137</v>
      </c>
      <c r="AU235" s="159" t="s">
        <v>82</v>
      </c>
      <c r="AY235" s="18" t="s">
        <v>135</v>
      </c>
      <c r="BE235" s="160">
        <f>IF(N235="základní",J235,0)</f>
        <v>0</v>
      </c>
      <c r="BF235" s="160">
        <f>IF(N235="snížená",J235,0)</f>
        <v>0</v>
      </c>
      <c r="BG235" s="160">
        <f>IF(N235="zákl. přenesená",J235,0)</f>
        <v>0</v>
      </c>
      <c r="BH235" s="160">
        <f>IF(N235="sníž. přenesená",J235,0)</f>
        <v>0</v>
      </c>
      <c r="BI235" s="160">
        <f>IF(N235="nulová",J235,0)</f>
        <v>0</v>
      </c>
      <c r="BJ235" s="18" t="s">
        <v>80</v>
      </c>
      <c r="BK235" s="160">
        <f>ROUND(I235*H235,2)</f>
        <v>0</v>
      </c>
      <c r="BL235" s="18" t="s">
        <v>141</v>
      </c>
      <c r="BM235" s="159" t="s">
        <v>799</v>
      </c>
    </row>
    <row r="236" spans="1:65" s="2" customFormat="1" ht="21.75" customHeight="1">
      <c r="A236" s="30"/>
      <c r="B236" s="147"/>
      <c r="C236" s="148" t="s">
        <v>720</v>
      </c>
      <c r="D236" s="148" t="s">
        <v>137</v>
      </c>
      <c r="E236" s="149" t="s">
        <v>176</v>
      </c>
      <c r="F236" s="150" t="s">
        <v>177</v>
      </c>
      <c r="G236" s="151" t="s">
        <v>168</v>
      </c>
      <c r="H236" s="152">
        <v>14.904999999999999</v>
      </c>
      <c r="I236" s="153"/>
      <c r="J236" s="153">
        <f>ROUND(I236*H236,2)</f>
        <v>0</v>
      </c>
      <c r="K236" s="154"/>
      <c r="L236" s="31"/>
      <c r="M236" s="155" t="s">
        <v>1</v>
      </c>
      <c r="N236" s="156" t="s">
        <v>37</v>
      </c>
      <c r="O236" s="157">
        <v>0</v>
      </c>
      <c r="P236" s="157">
        <f>O236*H236</f>
        <v>0</v>
      </c>
      <c r="Q236" s="157">
        <v>0</v>
      </c>
      <c r="R236" s="157">
        <f>Q236*H236</f>
        <v>0</v>
      </c>
      <c r="S236" s="157">
        <v>0</v>
      </c>
      <c r="T236" s="158">
        <f>S236*H236</f>
        <v>0</v>
      </c>
      <c r="U236" s="30"/>
      <c r="V236" s="30"/>
      <c r="W236" s="30"/>
      <c r="X236" s="30"/>
      <c r="Y236" s="30"/>
      <c r="Z236" s="30"/>
      <c r="AA236" s="30"/>
      <c r="AB236" s="30"/>
      <c r="AC236" s="30"/>
      <c r="AD236" s="30"/>
      <c r="AE236" s="30"/>
      <c r="AR236" s="159" t="s">
        <v>141</v>
      </c>
      <c r="AT236" s="159" t="s">
        <v>137</v>
      </c>
      <c r="AU236" s="159" t="s">
        <v>82</v>
      </c>
      <c r="AY236" s="18" t="s">
        <v>135</v>
      </c>
      <c r="BE236" s="160">
        <f>IF(N236="základní",J236,0)</f>
        <v>0</v>
      </c>
      <c r="BF236" s="160">
        <f>IF(N236="snížená",J236,0)</f>
        <v>0</v>
      </c>
      <c r="BG236" s="160">
        <f>IF(N236="zákl. přenesená",J236,0)</f>
        <v>0</v>
      </c>
      <c r="BH236" s="160">
        <f>IF(N236="sníž. přenesená",J236,0)</f>
        <v>0</v>
      </c>
      <c r="BI236" s="160">
        <f>IF(N236="nulová",J236,0)</f>
        <v>0</v>
      </c>
      <c r="BJ236" s="18" t="s">
        <v>80</v>
      </c>
      <c r="BK236" s="160">
        <f>ROUND(I236*H236,2)</f>
        <v>0</v>
      </c>
      <c r="BL236" s="18" t="s">
        <v>141</v>
      </c>
      <c r="BM236" s="159" t="s">
        <v>801</v>
      </c>
    </row>
    <row r="237" spans="1:65" s="14" customFormat="1">
      <c r="B237" s="171"/>
      <c r="D237" s="161" t="s">
        <v>145</v>
      </c>
      <c r="E237" s="172" t="s">
        <v>1</v>
      </c>
      <c r="F237" s="173" t="s">
        <v>949</v>
      </c>
      <c r="H237" s="174">
        <v>14.904999999999999</v>
      </c>
      <c r="L237" s="171"/>
      <c r="M237" s="175"/>
      <c r="N237" s="176"/>
      <c r="O237" s="176"/>
      <c r="P237" s="176"/>
      <c r="Q237" s="176"/>
      <c r="R237" s="176"/>
      <c r="S237" s="176"/>
      <c r="T237" s="177"/>
      <c r="AT237" s="172" t="s">
        <v>145</v>
      </c>
      <c r="AU237" s="172" t="s">
        <v>82</v>
      </c>
      <c r="AV237" s="14" t="s">
        <v>82</v>
      </c>
      <c r="AW237" s="14" t="s">
        <v>28</v>
      </c>
      <c r="AX237" s="14" t="s">
        <v>80</v>
      </c>
      <c r="AY237" s="172" t="s">
        <v>135</v>
      </c>
    </row>
    <row r="238" spans="1:65" s="2" customFormat="1" ht="21.75" customHeight="1">
      <c r="A238" s="30"/>
      <c r="B238" s="147"/>
      <c r="C238" s="148" t="s">
        <v>724</v>
      </c>
      <c r="D238" s="148" t="s">
        <v>137</v>
      </c>
      <c r="E238" s="149" t="s">
        <v>950</v>
      </c>
      <c r="F238" s="150" t="s">
        <v>951</v>
      </c>
      <c r="G238" s="151" t="s">
        <v>168</v>
      </c>
      <c r="H238" s="152">
        <v>18.515000000000001</v>
      </c>
      <c r="I238" s="153"/>
      <c r="J238" s="153">
        <f>ROUND(I238*H238,2)</f>
        <v>0</v>
      </c>
      <c r="K238" s="154"/>
      <c r="L238" s="31"/>
      <c r="M238" s="155" t="s">
        <v>1</v>
      </c>
      <c r="N238" s="156" t="s">
        <v>37</v>
      </c>
      <c r="O238" s="157">
        <v>0</v>
      </c>
      <c r="P238" s="157">
        <f>O238*H238</f>
        <v>0</v>
      </c>
      <c r="Q238" s="157">
        <v>0</v>
      </c>
      <c r="R238" s="157">
        <f>Q238*H238</f>
        <v>0</v>
      </c>
      <c r="S238" s="157">
        <v>0</v>
      </c>
      <c r="T238" s="158">
        <f>S238*H238</f>
        <v>0</v>
      </c>
      <c r="U238" s="30"/>
      <c r="V238" s="30"/>
      <c r="W238" s="30"/>
      <c r="X238" s="30"/>
      <c r="Y238" s="30"/>
      <c r="Z238" s="30"/>
      <c r="AA238" s="30"/>
      <c r="AB238" s="30"/>
      <c r="AC238" s="30"/>
      <c r="AD238" s="30"/>
      <c r="AE238" s="30"/>
      <c r="AR238" s="159" t="s">
        <v>141</v>
      </c>
      <c r="AT238" s="159" t="s">
        <v>137</v>
      </c>
      <c r="AU238" s="159" t="s">
        <v>82</v>
      </c>
      <c r="AY238" s="18" t="s">
        <v>135</v>
      </c>
      <c r="BE238" s="160">
        <f>IF(N238="základní",J238,0)</f>
        <v>0</v>
      </c>
      <c r="BF238" s="160">
        <f>IF(N238="snížená",J238,0)</f>
        <v>0</v>
      </c>
      <c r="BG238" s="160">
        <f>IF(N238="zákl. přenesená",J238,0)</f>
        <v>0</v>
      </c>
      <c r="BH238" s="160">
        <f>IF(N238="sníž. přenesená",J238,0)</f>
        <v>0</v>
      </c>
      <c r="BI238" s="160">
        <f>IF(N238="nulová",J238,0)</f>
        <v>0</v>
      </c>
      <c r="BJ238" s="18" t="s">
        <v>80</v>
      </c>
      <c r="BK238" s="160">
        <f>ROUND(I238*H238,2)</f>
        <v>0</v>
      </c>
      <c r="BL238" s="18" t="s">
        <v>141</v>
      </c>
      <c r="BM238" s="159" t="s">
        <v>952</v>
      </c>
    </row>
    <row r="239" spans="1:65" s="14" customFormat="1">
      <c r="B239" s="171"/>
      <c r="D239" s="161" t="s">
        <v>145</v>
      </c>
      <c r="E239" s="172" t="s">
        <v>1</v>
      </c>
      <c r="F239" s="173" t="s">
        <v>953</v>
      </c>
      <c r="H239" s="174">
        <v>18.515000000000001</v>
      </c>
      <c r="L239" s="171"/>
      <c r="M239" s="175"/>
      <c r="N239" s="176"/>
      <c r="O239" s="176"/>
      <c r="P239" s="176"/>
      <c r="Q239" s="176"/>
      <c r="R239" s="176"/>
      <c r="S239" s="176"/>
      <c r="T239" s="177"/>
      <c r="AT239" s="172" t="s">
        <v>145</v>
      </c>
      <c r="AU239" s="172" t="s">
        <v>82</v>
      </c>
      <c r="AV239" s="14" t="s">
        <v>82</v>
      </c>
      <c r="AW239" s="14" t="s">
        <v>28</v>
      </c>
      <c r="AX239" s="14" t="s">
        <v>80</v>
      </c>
      <c r="AY239" s="172" t="s">
        <v>135</v>
      </c>
    </row>
    <row r="240" spans="1:65" s="2" customFormat="1" ht="16.5" customHeight="1">
      <c r="A240" s="30"/>
      <c r="B240" s="147"/>
      <c r="C240" s="148" t="s">
        <v>728</v>
      </c>
      <c r="D240" s="148" t="s">
        <v>137</v>
      </c>
      <c r="E240" s="149" t="s">
        <v>954</v>
      </c>
      <c r="F240" s="150" t="s">
        <v>211</v>
      </c>
      <c r="G240" s="151" t="s">
        <v>168</v>
      </c>
      <c r="H240" s="152">
        <v>15.75</v>
      </c>
      <c r="I240" s="153"/>
      <c r="J240" s="153">
        <f>ROUND(I240*H240,2)</f>
        <v>0</v>
      </c>
      <c r="K240" s="154"/>
      <c r="L240" s="31"/>
      <c r="M240" s="155" t="s">
        <v>1</v>
      </c>
      <c r="N240" s="156" t="s">
        <v>37</v>
      </c>
      <c r="O240" s="157">
        <v>0</v>
      </c>
      <c r="P240" s="157">
        <f>O240*H240</f>
        <v>0</v>
      </c>
      <c r="Q240" s="157">
        <v>0</v>
      </c>
      <c r="R240" s="157">
        <f>Q240*H240</f>
        <v>0</v>
      </c>
      <c r="S240" s="157">
        <v>0</v>
      </c>
      <c r="T240" s="158">
        <f>S240*H240</f>
        <v>0</v>
      </c>
      <c r="U240" s="30"/>
      <c r="V240" s="30"/>
      <c r="W240" s="30"/>
      <c r="X240" s="30"/>
      <c r="Y240" s="30"/>
      <c r="Z240" s="30"/>
      <c r="AA240" s="30"/>
      <c r="AB240" s="30"/>
      <c r="AC240" s="30"/>
      <c r="AD240" s="30"/>
      <c r="AE240" s="30"/>
      <c r="AR240" s="159" t="s">
        <v>141</v>
      </c>
      <c r="AT240" s="159" t="s">
        <v>137</v>
      </c>
      <c r="AU240" s="159" t="s">
        <v>82</v>
      </c>
      <c r="AY240" s="18" t="s">
        <v>135</v>
      </c>
      <c r="BE240" s="160">
        <f>IF(N240="základní",J240,0)</f>
        <v>0</v>
      </c>
      <c r="BF240" s="160">
        <f>IF(N240="snížená",J240,0)</f>
        <v>0</v>
      </c>
      <c r="BG240" s="160">
        <f>IF(N240="zákl. přenesená",J240,0)</f>
        <v>0</v>
      </c>
      <c r="BH240" s="160">
        <f>IF(N240="sníž. přenesená",J240,0)</f>
        <v>0</v>
      </c>
      <c r="BI240" s="160">
        <f>IF(N240="nulová",J240,0)</f>
        <v>0</v>
      </c>
      <c r="BJ240" s="18" t="s">
        <v>80</v>
      </c>
      <c r="BK240" s="160">
        <f>ROUND(I240*H240,2)</f>
        <v>0</v>
      </c>
      <c r="BL240" s="18" t="s">
        <v>141</v>
      </c>
      <c r="BM240" s="159" t="s">
        <v>955</v>
      </c>
    </row>
    <row r="241" spans="1:65" s="14" customFormat="1">
      <c r="B241" s="171"/>
      <c r="D241" s="161" t="s">
        <v>145</v>
      </c>
      <c r="E241" s="172" t="s">
        <v>1</v>
      </c>
      <c r="F241" s="173" t="s">
        <v>956</v>
      </c>
      <c r="H241" s="174">
        <v>15.75</v>
      </c>
      <c r="L241" s="171"/>
      <c r="M241" s="175"/>
      <c r="N241" s="176"/>
      <c r="O241" s="176"/>
      <c r="P241" s="176"/>
      <c r="Q241" s="176"/>
      <c r="R241" s="176"/>
      <c r="S241" s="176"/>
      <c r="T241" s="177"/>
      <c r="AT241" s="172" t="s">
        <v>145</v>
      </c>
      <c r="AU241" s="172" t="s">
        <v>82</v>
      </c>
      <c r="AV241" s="14" t="s">
        <v>82</v>
      </c>
      <c r="AW241" s="14" t="s">
        <v>28</v>
      </c>
      <c r="AX241" s="14" t="s">
        <v>80</v>
      </c>
      <c r="AY241" s="172" t="s">
        <v>135</v>
      </c>
    </row>
    <row r="242" spans="1:65" s="12" customFormat="1" ht="25.9" customHeight="1">
      <c r="B242" s="135"/>
      <c r="D242" s="136" t="s">
        <v>71</v>
      </c>
      <c r="E242" s="137" t="s">
        <v>399</v>
      </c>
      <c r="F242" s="137" t="s">
        <v>400</v>
      </c>
      <c r="J242" s="138">
        <f>BK242</f>
        <v>0</v>
      </c>
      <c r="L242" s="135"/>
      <c r="M242" s="139"/>
      <c r="N242" s="140"/>
      <c r="O242" s="140"/>
      <c r="P242" s="141">
        <f>P243</f>
        <v>292.58130100000005</v>
      </c>
      <c r="Q242" s="140"/>
      <c r="R242" s="141">
        <f>R243</f>
        <v>5.8032000000000004</v>
      </c>
      <c r="S242" s="140"/>
      <c r="T242" s="142">
        <f>T243</f>
        <v>0</v>
      </c>
      <c r="AR242" s="136" t="s">
        <v>82</v>
      </c>
      <c r="AT242" s="143" t="s">
        <v>71</v>
      </c>
      <c r="AU242" s="143" t="s">
        <v>72</v>
      </c>
      <c r="AY242" s="136" t="s">
        <v>135</v>
      </c>
      <c r="BK242" s="144">
        <f>BK243</f>
        <v>0</v>
      </c>
    </row>
    <row r="243" spans="1:65" s="12" customFormat="1" ht="22.9" customHeight="1">
      <c r="B243" s="135"/>
      <c r="D243" s="136" t="s">
        <v>71</v>
      </c>
      <c r="E243" s="145" t="s">
        <v>401</v>
      </c>
      <c r="F243" s="145" t="s">
        <v>402</v>
      </c>
      <c r="J243" s="146">
        <f>BK243</f>
        <v>0</v>
      </c>
      <c r="L243" s="135"/>
      <c r="M243" s="139"/>
      <c r="N243" s="140"/>
      <c r="O243" s="140"/>
      <c r="P243" s="141">
        <f>SUM(P244:P262)</f>
        <v>292.58130100000005</v>
      </c>
      <c r="Q243" s="140"/>
      <c r="R243" s="141">
        <f>SUM(R244:R262)</f>
        <v>5.8032000000000004</v>
      </c>
      <c r="S243" s="140"/>
      <c r="T243" s="142">
        <f>SUM(T244:T262)</f>
        <v>0</v>
      </c>
      <c r="AR243" s="136" t="s">
        <v>82</v>
      </c>
      <c r="AT243" s="143" t="s">
        <v>71</v>
      </c>
      <c r="AU243" s="143" t="s">
        <v>80</v>
      </c>
      <c r="AY243" s="136" t="s">
        <v>135</v>
      </c>
      <c r="BK243" s="144">
        <f>SUM(BK244:BK262)</f>
        <v>0</v>
      </c>
    </row>
    <row r="244" spans="1:65" s="2" customFormat="1" ht="16.5" customHeight="1">
      <c r="A244" s="30"/>
      <c r="B244" s="147"/>
      <c r="C244" s="148" t="s">
        <v>732</v>
      </c>
      <c r="D244" s="148" t="s">
        <v>137</v>
      </c>
      <c r="E244" s="149" t="s">
        <v>957</v>
      </c>
      <c r="F244" s="150" t="s">
        <v>958</v>
      </c>
      <c r="G244" s="151" t="s">
        <v>153</v>
      </c>
      <c r="H244" s="152">
        <v>576</v>
      </c>
      <c r="I244" s="153"/>
      <c r="J244" s="153">
        <f>ROUND(I244*H244,2)</f>
        <v>0</v>
      </c>
      <c r="K244" s="154"/>
      <c r="L244" s="31"/>
      <c r="M244" s="155" t="s">
        <v>1</v>
      </c>
      <c r="N244" s="156" t="s">
        <v>37</v>
      </c>
      <c r="O244" s="157">
        <v>2.4E-2</v>
      </c>
      <c r="P244" s="157">
        <f>O244*H244</f>
        <v>13.824</v>
      </c>
      <c r="Q244" s="157">
        <v>0</v>
      </c>
      <c r="R244" s="157">
        <f>Q244*H244</f>
        <v>0</v>
      </c>
      <c r="S244" s="157">
        <v>0</v>
      </c>
      <c r="T244" s="158">
        <f>S244*H244</f>
        <v>0</v>
      </c>
      <c r="U244" s="30"/>
      <c r="V244" s="30"/>
      <c r="W244" s="30"/>
      <c r="X244" s="30"/>
      <c r="Y244" s="30"/>
      <c r="Z244" s="30"/>
      <c r="AA244" s="30"/>
      <c r="AB244" s="30"/>
      <c r="AC244" s="30"/>
      <c r="AD244" s="30"/>
      <c r="AE244" s="30"/>
      <c r="AR244" s="159" t="s">
        <v>265</v>
      </c>
      <c r="AT244" s="159" t="s">
        <v>137</v>
      </c>
      <c r="AU244" s="159" t="s">
        <v>82</v>
      </c>
      <c r="AY244" s="18" t="s">
        <v>135</v>
      </c>
      <c r="BE244" s="160">
        <f>IF(N244="základní",J244,0)</f>
        <v>0</v>
      </c>
      <c r="BF244" s="160">
        <f>IF(N244="snížená",J244,0)</f>
        <v>0</v>
      </c>
      <c r="BG244" s="160">
        <f>IF(N244="zákl. přenesená",J244,0)</f>
        <v>0</v>
      </c>
      <c r="BH244" s="160">
        <f>IF(N244="sníž. přenesená",J244,0)</f>
        <v>0</v>
      </c>
      <c r="BI244" s="160">
        <f>IF(N244="nulová",J244,0)</f>
        <v>0</v>
      </c>
      <c r="BJ244" s="18" t="s">
        <v>80</v>
      </c>
      <c r="BK244" s="160">
        <f>ROUND(I244*H244,2)</f>
        <v>0</v>
      </c>
      <c r="BL244" s="18" t="s">
        <v>265</v>
      </c>
      <c r="BM244" s="159" t="s">
        <v>959</v>
      </c>
    </row>
    <row r="245" spans="1:65" s="14" customFormat="1">
      <c r="B245" s="171"/>
      <c r="D245" s="161" t="s">
        <v>145</v>
      </c>
      <c r="E245" s="172" t="s">
        <v>1</v>
      </c>
      <c r="F245" s="173" t="s">
        <v>960</v>
      </c>
      <c r="H245" s="174">
        <v>576</v>
      </c>
      <c r="L245" s="171"/>
      <c r="M245" s="175"/>
      <c r="N245" s="176"/>
      <c r="O245" s="176"/>
      <c r="P245" s="176"/>
      <c r="Q245" s="176"/>
      <c r="R245" s="176"/>
      <c r="S245" s="176"/>
      <c r="T245" s="177"/>
      <c r="AT245" s="172" t="s">
        <v>145</v>
      </c>
      <c r="AU245" s="172" t="s">
        <v>82</v>
      </c>
      <c r="AV245" s="14" t="s">
        <v>82</v>
      </c>
      <c r="AW245" s="14" t="s">
        <v>28</v>
      </c>
      <c r="AX245" s="14" t="s">
        <v>80</v>
      </c>
      <c r="AY245" s="172" t="s">
        <v>135</v>
      </c>
    </row>
    <row r="246" spans="1:65" s="2" customFormat="1" ht="16.5" customHeight="1">
      <c r="A246" s="30"/>
      <c r="B246" s="147"/>
      <c r="C246" s="148" t="s">
        <v>736</v>
      </c>
      <c r="D246" s="148" t="s">
        <v>137</v>
      </c>
      <c r="E246" s="149" t="s">
        <v>961</v>
      </c>
      <c r="F246" s="150" t="s">
        <v>962</v>
      </c>
      <c r="G246" s="151" t="s">
        <v>153</v>
      </c>
      <c r="H246" s="152">
        <v>384</v>
      </c>
      <c r="I246" s="153"/>
      <c r="J246" s="153">
        <f>ROUND(I246*H246,2)</f>
        <v>0</v>
      </c>
      <c r="K246" s="154"/>
      <c r="L246" s="31"/>
      <c r="M246" s="155" t="s">
        <v>1</v>
      </c>
      <c r="N246" s="156" t="s">
        <v>37</v>
      </c>
      <c r="O246" s="157">
        <v>5.3999999999999999E-2</v>
      </c>
      <c r="P246" s="157">
        <f>O246*H246</f>
        <v>20.736000000000001</v>
      </c>
      <c r="Q246" s="157">
        <v>0</v>
      </c>
      <c r="R246" s="157">
        <f>Q246*H246</f>
        <v>0</v>
      </c>
      <c r="S246" s="157">
        <v>0</v>
      </c>
      <c r="T246" s="158">
        <f>S246*H246</f>
        <v>0</v>
      </c>
      <c r="U246" s="30"/>
      <c r="V246" s="30"/>
      <c r="W246" s="30"/>
      <c r="X246" s="30"/>
      <c r="Y246" s="30"/>
      <c r="Z246" s="30"/>
      <c r="AA246" s="30"/>
      <c r="AB246" s="30"/>
      <c r="AC246" s="30"/>
      <c r="AD246" s="30"/>
      <c r="AE246" s="30"/>
      <c r="AR246" s="159" t="s">
        <v>265</v>
      </c>
      <c r="AT246" s="159" t="s">
        <v>137</v>
      </c>
      <c r="AU246" s="159" t="s">
        <v>82</v>
      </c>
      <c r="AY246" s="18" t="s">
        <v>135</v>
      </c>
      <c r="BE246" s="160">
        <f>IF(N246="základní",J246,0)</f>
        <v>0</v>
      </c>
      <c r="BF246" s="160">
        <f>IF(N246="snížená",J246,0)</f>
        <v>0</v>
      </c>
      <c r="BG246" s="160">
        <f>IF(N246="zákl. přenesená",J246,0)</f>
        <v>0</v>
      </c>
      <c r="BH246" s="160">
        <f>IF(N246="sníž. přenesená",J246,0)</f>
        <v>0</v>
      </c>
      <c r="BI246" s="160">
        <f>IF(N246="nulová",J246,0)</f>
        <v>0</v>
      </c>
      <c r="BJ246" s="18" t="s">
        <v>80</v>
      </c>
      <c r="BK246" s="160">
        <f>ROUND(I246*H246,2)</f>
        <v>0</v>
      </c>
      <c r="BL246" s="18" t="s">
        <v>265</v>
      </c>
      <c r="BM246" s="159" t="s">
        <v>963</v>
      </c>
    </row>
    <row r="247" spans="1:65" s="14" customFormat="1">
      <c r="B247" s="171"/>
      <c r="D247" s="161" t="s">
        <v>145</v>
      </c>
      <c r="E247" s="172" t="s">
        <v>1</v>
      </c>
      <c r="F247" s="173" t="s">
        <v>964</v>
      </c>
      <c r="H247" s="174">
        <v>384</v>
      </c>
      <c r="L247" s="171"/>
      <c r="M247" s="175"/>
      <c r="N247" s="176"/>
      <c r="O247" s="176"/>
      <c r="P247" s="176"/>
      <c r="Q247" s="176"/>
      <c r="R247" s="176"/>
      <c r="S247" s="176"/>
      <c r="T247" s="177"/>
      <c r="AT247" s="172" t="s">
        <v>145</v>
      </c>
      <c r="AU247" s="172" t="s">
        <v>82</v>
      </c>
      <c r="AV247" s="14" t="s">
        <v>82</v>
      </c>
      <c r="AW247" s="14" t="s">
        <v>28</v>
      </c>
      <c r="AX247" s="14" t="s">
        <v>80</v>
      </c>
      <c r="AY247" s="172" t="s">
        <v>135</v>
      </c>
    </row>
    <row r="248" spans="1:65" s="2" customFormat="1" ht="16.5" customHeight="1">
      <c r="A248" s="30"/>
      <c r="B248" s="147"/>
      <c r="C248" s="189" t="s">
        <v>741</v>
      </c>
      <c r="D248" s="189" t="s">
        <v>228</v>
      </c>
      <c r="E248" s="190" t="s">
        <v>965</v>
      </c>
      <c r="F248" s="191" t="s">
        <v>966</v>
      </c>
      <c r="G248" s="192" t="s">
        <v>168</v>
      </c>
      <c r="H248" s="193">
        <v>0.33600000000000002</v>
      </c>
      <c r="I248" s="194"/>
      <c r="J248" s="194">
        <f>ROUND(I248*H248,2)</f>
        <v>0</v>
      </c>
      <c r="K248" s="195"/>
      <c r="L248" s="196"/>
      <c r="M248" s="197" t="s">
        <v>1</v>
      </c>
      <c r="N248" s="198" t="s">
        <v>37</v>
      </c>
      <c r="O248" s="157">
        <v>0</v>
      </c>
      <c r="P248" s="157">
        <f>O248*H248</f>
        <v>0</v>
      </c>
      <c r="Q248" s="157">
        <v>1</v>
      </c>
      <c r="R248" s="157">
        <f>Q248*H248</f>
        <v>0.33600000000000002</v>
      </c>
      <c r="S248" s="157">
        <v>0</v>
      </c>
      <c r="T248" s="158">
        <f>S248*H248</f>
        <v>0</v>
      </c>
      <c r="U248" s="30"/>
      <c r="V248" s="30"/>
      <c r="W248" s="30"/>
      <c r="X248" s="30"/>
      <c r="Y248" s="30"/>
      <c r="Z248" s="30"/>
      <c r="AA248" s="30"/>
      <c r="AB248" s="30"/>
      <c r="AC248" s="30"/>
      <c r="AD248" s="30"/>
      <c r="AE248" s="30"/>
      <c r="AR248" s="159" t="s">
        <v>362</v>
      </c>
      <c r="AT248" s="159" t="s">
        <v>228</v>
      </c>
      <c r="AU248" s="159" t="s">
        <v>82</v>
      </c>
      <c r="AY248" s="18" t="s">
        <v>135</v>
      </c>
      <c r="BE248" s="160">
        <f>IF(N248="základní",J248,0)</f>
        <v>0</v>
      </c>
      <c r="BF248" s="160">
        <f>IF(N248="snížená",J248,0)</f>
        <v>0</v>
      </c>
      <c r="BG248" s="160">
        <f>IF(N248="zákl. přenesená",J248,0)</f>
        <v>0</v>
      </c>
      <c r="BH248" s="160">
        <f>IF(N248="sníž. přenesená",J248,0)</f>
        <v>0</v>
      </c>
      <c r="BI248" s="160">
        <f>IF(N248="nulová",J248,0)</f>
        <v>0</v>
      </c>
      <c r="BJ248" s="18" t="s">
        <v>80</v>
      </c>
      <c r="BK248" s="160">
        <f>ROUND(I248*H248,2)</f>
        <v>0</v>
      </c>
      <c r="BL248" s="18" t="s">
        <v>265</v>
      </c>
      <c r="BM248" s="159" t="s">
        <v>967</v>
      </c>
    </row>
    <row r="249" spans="1:65" s="2" customFormat="1" ht="19.5">
      <c r="A249" s="30"/>
      <c r="B249" s="31"/>
      <c r="C249" s="30"/>
      <c r="D249" s="161" t="s">
        <v>143</v>
      </c>
      <c r="E249" s="30"/>
      <c r="F249" s="162" t="s">
        <v>968</v>
      </c>
      <c r="G249" s="30"/>
      <c r="H249" s="30"/>
      <c r="I249" s="30"/>
      <c r="J249" s="30"/>
      <c r="K249" s="30"/>
      <c r="L249" s="31"/>
      <c r="M249" s="163"/>
      <c r="N249" s="164"/>
      <c r="O249" s="56"/>
      <c r="P249" s="56"/>
      <c r="Q249" s="56"/>
      <c r="R249" s="56"/>
      <c r="S249" s="56"/>
      <c r="T249" s="57"/>
      <c r="U249" s="30"/>
      <c r="V249" s="30"/>
      <c r="W249" s="30"/>
      <c r="X249" s="30"/>
      <c r="Y249" s="30"/>
      <c r="Z249" s="30"/>
      <c r="AA249" s="30"/>
      <c r="AB249" s="30"/>
      <c r="AC249" s="30"/>
      <c r="AD249" s="30"/>
      <c r="AE249" s="30"/>
      <c r="AT249" s="18" t="s">
        <v>143</v>
      </c>
      <c r="AU249" s="18" t="s">
        <v>82</v>
      </c>
    </row>
    <row r="250" spans="1:65" s="14" customFormat="1">
      <c r="B250" s="171"/>
      <c r="D250" s="161" t="s">
        <v>145</v>
      </c>
      <c r="F250" s="173" t="s">
        <v>969</v>
      </c>
      <c r="H250" s="174">
        <v>0.33600000000000002</v>
      </c>
      <c r="L250" s="171"/>
      <c r="M250" s="175"/>
      <c r="N250" s="176"/>
      <c r="O250" s="176"/>
      <c r="P250" s="176"/>
      <c r="Q250" s="176"/>
      <c r="R250" s="176"/>
      <c r="S250" s="176"/>
      <c r="T250" s="177"/>
      <c r="AT250" s="172" t="s">
        <v>145</v>
      </c>
      <c r="AU250" s="172" t="s">
        <v>82</v>
      </c>
      <c r="AV250" s="14" t="s">
        <v>82</v>
      </c>
      <c r="AW250" s="14" t="s">
        <v>3</v>
      </c>
      <c r="AX250" s="14" t="s">
        <v>80</v>
      </c>
      <c r="AY250" s="172" t="s">
        <v>135</v>
      </c>
    </row>
    <row r="251" spans="1:65" s="2" customFormat="1" ht="16.5" customHeight="1">
      <c r="A251" s="30"/>
      <c r="B251" s="147"/>
      <c r="C251" s="148" t="s">
        <v>746</v>
      </c>
      <c r="D251" s="148" t="s">
        <v>137</v>
      </c>
      <c r="E251" s="149" t="s">
        <v>404</v>
      </c>
      <c r="F251" s="150" t="s">
        <v>405</v>
      </c>
      <c r="G251" s="151" t="s">
        <v>153</v>
      </c>
      <c r="H251" s="152">
        <v>288</v>
      </c>
      <c r="I251" s="153"/>
      <c r="J251" s="153">
        <f>ROUND(I251*H251,2)</f>
        <v>0</v>
      </c>
      <c r="K251" s="154"/>
      <c r="L251" s="31"/>
      <c r="M251" s="155" t="s">
        <v>1</v>
      </c>
      <c r="N251" s="156" t="s">
        <v>37</v>
      </c>
      <c r="O251" s="157">
        <v>3.3000000000000002E-2</v>
      </c>
      <c r="P251" s="157">
        <f>O251*H251</f>
        <v>9.5040000000000013</v>
      </c>
      <c r="Q251" s="157">
        <v>0</v>
      </c>
      <c r="R251" s="157">
        <f>Q251*H251</f>
        <v>0</v>
      </c>
      <c r="S251" s="157">
        <v>0</v>
      </c>
      <c r="T251" s="158">
        <f>S251*H251</f>
        <v>0</v>
      </c>
      <c r="U251" s="30"/>
      <c r="V251" s="30"/>
      <c r="W251" s="30"/>
      <c r="X251" s="30"/>
      <c r="Y251" s="30"/>
      <c r="Z251" s="30"/>
      <c r="AA251" s="30"/>
      <c r="AB251" s="30"/>
      <c r="AC251" s="30"/>
      <c r="AD251" s="30"/>
      <c r="AE251" s="30"/>
      <c r="AR251" s="159" t="s">
        <v>265</v>
      </c>
      <c r="AT251" s="159" t="s">
        <v>137</v>
      </c>
      <c r="AU251" s="159" t="s">
        <v>82</v>
      </c>
      <c r="AY251" s="18" t="s">
        <v>135</v>
      </c>
      <c r="BE251" s="160">
        <f>IF(N251="základní",J251,0)</f>
        <v>0</v>
      </c>
      <c r="BF251" s="160">
        <f>IF(N251="snížená",J251,0)</f>
        <v>0</v>
      </c>
      <c r="BG251" s="160">
        <f>IF(N251="zákl. přenesená",J251,0)</f>
        <v>0</v>
      </c>
      <c r="BH251" s="160">
        <f>IF(N251="sníž. přenesená",J251,0)</f>
        <v>0</v>
      </c>
      <c r="BI251" s="160">
        <f>IF(N251="nulová",J251,0)</f>
        <v>0</v>
      </c>
      <c r="BJ251" s="18" t="s">
        <v>80</v>
      </c>
      <c r="BK251" s="160">
        <f>ROUND(I251*H251,2)</f>
        <v>0</v>
      </c>
      <c r="BL251" s="18" t="s">
        <v>265</v>
      </c>
      <c r="BM251" s="159" t="s">
        <v>970</v>
      </c>
    </row>
    <row r="252" spans="1:65" s="2" customFormat="1" ht="19.5">
      <c r="A252" s="30"/>
      <c r="B252" s="31"/>
      <c r="C252" s="30"/>
      <c r="D252" s="161" t="s">
        <v>143</v>
      </c>
      <c r="E252" s="30"/>
      <c r="F252" s="162" t="s">
        <v>971</v>
      </c>
      <c r="G252" s="30"/>
      <c r="H252" s="30"/>
      <c r="I252" s="30"/>
      <c r="J252" s="30"/>
      <c r="K252" s="30"/>
      <c r="L252" s="31"/>
      <c r="M252" s="163"/>
      <c r="N252" s="164"/>
      <c r="O252" s="56"/>
      <c r="P252" s="56"/>
      <c r="Q252" s="56"/>
      <c r="R252" s="56"/>
      <c r="S252" s="56"/>
      <c r="T252" s="57"/>
      <c r="U252" s="30"/>
      <c r="V252" s="30"/>
      <c r="W252" s="30"/>
      <c r="X252" s="30"/>
      <c r="Y252" s="30"/>
      <c r="Z252" s="30"/>
      <c r="AA252" s="30"/>
      <c r="AB252" s="30"/>
      <c r="AC252" s="30"/>
      <c r="AD252" s="30"/>
      <c r="AE252" s="30"/>
      <c r="AT252" s="18" t="s">
        <v>143</v>
      </c>
      <c r="AU252" s="18" t="s">
        <v>82</v>
      </c>
    </row>
    <row r="253" spans="1:65" s="14" customFormat="1">
      <c r="B253" s="171"/>
      <c r="D253" s="161" t="s">
        <v>145</v>
      </c>
      <c r="E253" s="172" t="s">
        <v>1</v>
      </c>
      <c r="F253" s="173" t="s">
        <v>972</v>
      </c>
      <c r="H253" s="174">
        <v>288</v>
      </c>
      <c r="L253" s="171"/>
      <c r="M253" s="175"/>
      <c r="N253" s="176"/>
      <c r="O253" s="176"/>
      <c r="P253" s="176"/>
      <c r="Q253" s="176"/>
      <c r="R253" s="176"/>
      <c r="S253" s="176"/>
      <c r="T253" s="177"/>
      <c r="AT253" s="172" t="s">
        <v>145</v>
      </c>
      <c r="AU253" s="172" t="s">
        <v>82</v>
      </c>
      <c r="AV253" s="14" t="s">
        <v>82</v>
      </c>
      <c r="AW253" s="14" t="s">
        <v>28</v>
      </c>
      <c r="AX253" s="14" t="s">
        <v>80</v>
      </c>
      <c r="AY253" s="172" t="s">
        <v>135</v>
      </c>
    </row>
    <row r="254" spans="1:65" s="2" customFormat="1" ht="16.5" customHeight="1">
      <c r="A254" s="30"/>
      <c r="B254" s="147"/>
      <c r="C254" s="148" t="s">
        <v>750</v>
      </c>
      <c r="D254" s="148" t="s">
        <v>137</v>
      </c>
      <c r="E254" s="149" t="s">
        <v>973</v>
      </c>
      <c r="F254" s="150" t="s">
        <v>974</v>
      </c>
      <c r="G254" s="151" t="s">
        <v>153</v>
      </c>
      <c r="H254" s="152">
        <v>192</v>
      </c>
      <c r="I254" s="153"/>
      <c r="J254" s="153">
        <f>ROUND(I254*H254,2)</f>
        <v>0</v>
      </c>
      <c r="K254" s="154"/>
      <c r="L254" s="31"/>
      <c r="M254" s="155" t="s">
        <v>1</v>
      </c>
      <c r="N254" s="156" t="s">
        <v>37</v>
      </c>
      <c r="O254" s="157">
        <v>6.0999999999999999E-2</v>
      </c>
      <c r="P254" s="157">
        <f>O254*H254</f>
        <v>11.712</v>
      </c>
      <c r="Q254" s="157">
        <v>0</v>
      </c>
      <c r="R254" s="157">
        <f>Q254*H254</f>
        <v>0</v>
      </c>
      <c r="S254" s="157">
        <v>0</v>
      </c>
      <c r="T254" s="158">
        <f>S254*H254</f>
        <v>0</v>
      </c>
      <c r="U254" s="30"/>
      <c r="V254" s="30"/>
      <c r="W254" s="30"/>
      <c r="X254" s="30"/>
      <c r="Y254" s="30"/>
      <c r="Z254" s="30"/>
      <c r="AA254" s="30"/>
      <c r="AB254" s="30"/>
      <c r="AC254" s="30"/>
      <c r="AD254" s="30"/>
      <c r="AE254" s="30"/>
      <c r="AR254" s="159" t="s">
        <v>265</v>
      </c>
      <c r="AT254" s="159" t="s">
        <v>137</v>
      </c>
      <c r="AU254" s="159" t="s">
        <v>82</v>
      </c>
      <c r="AY254" s="18" t="s">
        <v>135</v>
      </c>
      <c r="BE254" s="160">
        <f>IF(N254="základní",J254,0)</f>
        <v>0</v>
      </c>
      <c r="BF254" s="160">
        <f>IF(N254="snížená",J254,0)</f>
        <v>0</v>
      </c>
      <c r="BG254" s="160">
        <f>IF(N254="zákl. přenesená",J254,0)</f>
        <v>0</v>
      </c>
      <c r="BH254" s="160">
        <f>IF(N254="sníž. přenesená",J254,0)</f>
        <v>0</v>
      </c>
      <c r="BI254" s="160">
        <f>IF(N254="nulová",J254,0)</f>
        <v>0</v>
      </c>
      <c r="BJ254" s="18" t="s">
        <v>80</v>
      </c>
      <c r="BK254" s="160">
        <f>ROUND(I254*H254,2)</f>
        <v>0</v>
      </c>
      <c r="BL254" s="18" t="s">
        <v>265</v>
      </c>
      <c r="BM254" s="159" t="s">
        <v>975</v>
      </c>
    </row>
    <row r="255" spans="1:65" s="14" customFormat="1">
      <c r="B255" s="171"/>
      <c r="D255" s="161" t="s">
        <v>145</v>
      </c>
      <c r="E255" s="172" t="s">
        <v>1</v>
      </c>
      <c r="F255" s="173" t="s">
        <v>976</v>
      </c>
      <c r="H255" s="174">
        <v>192</v>
      </c>
      <c r="L255" s="171"/>
      <c r="M255" s="175"/>
      <c r="N255" s="176"/>
      <c r="O255" s="176"/>
      <c r="P255" s="176"/>
      <c r="Q255" s="176"/>
      <c r="R255" s="176"/>
      <c r="S255" s="176"/>
      <c r="T255" s="177"/>
      <c r="AT255" s="172" t="s">
        <v>145</v>
      </c>
      <c r="AU255" s="172" t="s">
        <v>82</v>
      </c>
      <c r="AV255" s="14" t="s">
        <v>82</v>
      </c>
      <c r="AW255" s="14" t="s">
        <v>28</v>
      </c>
      <c r="AX255" s="14" t="s">
        <v>80</v>
      </c>
      <c r="AY255" s="172" t="s">
        <v>135</v>
      </c>
    </row>
    <row r="256" spans="1:65" s="2" customFormat="1" ht="16.5" customHeight="1">
      <c r="A256" s="30"/>
      <c r="B256" s="147"/>
      <c r="C256" s="189" t="s">
        <v>754</v>
      </c>
      <c r="D256" s="189" t="s">
        <v>228</v>
      </c>
      <c r="E256" s="190" t="s">
        <v>977</v>
      </c>
      <c r="F256" s="191" t="s">
        <v>978</v>
      </c>
      <c r="G256" s="192" t="s">
        <v>153</v>
      </c>
      <c r="H256" s="193">
        <v>576</v>
      </c>
      <c r="I256" s="194"/>
      <c r="J256" s="194">
        <f>ROUND(I256*H256,2)</f>
        <v>0</v>
      </c>
      <c r="K256" s="195"/>
      <c r="L256" s="196"/>
      <c r="M256" s="197" t="s">
        <v>1</v>
      </c>
      <c r="N256" s="198" t="s">
        <v>37</v>
      </c>
      <c r="O256" s="157">
        <v>0</v>
      </c>
      <c r="P256" s="157">
        <f>O256*H256</f>
        <v>0</v>
      </c>
      <c r="Q256" s="157">
        <v>2.0000000000000001E-4</v>
      </c>
      <c r="R256" s="157">
        <f>Q256*H256</f>
        <v>0.11520000000000001</v>
      </c>
      <c r="S256" s="157">
        <v>0</v>
      </c>
      <c r="T256" s="158">
        <f>S256*H256</f>
        <v>0</v>
      </c>
      <c r="U256" s="30"/>
      <c r="V256" s="30"/>
      <c r="W256" s="30"/>
      <c r="X256" s="30"/>
      <c r="Y256" s="30"/>
      <c r="Z256" s="30"/>
      <c r="AA256" s="30"/>
      <c r="AB256" s="30"/>
      <c r="AC256" s="30"/>
      <c r="AD256" s="30"/>
      <c r="AE256" s="30"/>
      <c r="AR256" s="159" t="s">
        <v>362</v>
      </c>
      <c r="AT256" s="159" t="s">
        <v>228</v>
      </c>
      <c r="AU256" s="159" t="s">
        <v>82</v>
      </c>
      <c r="AY256" s="18" t="s">
        <v>135</v>
      </c>
      <c r="BE256" s="160">
        <f>IF(N256="základní",J256,0)</f>
        <v>0</v>
      </c>
      <c r="BF256" s="160">
        <f>IF(N256="snížená",J256,0)</f>
        <v>0</v>
      </c>
      <c r="BG256" s="160">
        <f>IF(N256="zákl. přenesená",J256,0)</f>
        <v>0</v>
      </c>
      <c r="BH256" s="160">
        <f>IF(N256="sníž. přenesená",J256,0)</f>
        <v>0</v>
      </c>
      <c r="BI256" s="160">
        <f>IF(N256="nulová",J256,0)</f>
        <v>0</v>
      </c>
      <c r="BJ256" s="18" t="s">
        <v>80</v>
      </c>
      <c r="BK256" s="160">
        <f>ROUND(I256*H256,2)</f>
        <v>0</v>
      </c>
      <c r="BL256" s="18" t="s">
        <v>265</v>
      </c>
      <c r="BM256" s="159" t="s">
        <v>979</v>
      </c>
    </row>
    <row r="257" spans="1:65" s="14" customFormat="1">
      <c r="B257" s="171"/>
      <c r="D257" s="161" t="s">
        <v>145</v>
      </c>
      <c r="F257" s="173" t="s">
        <v>980</v>
      </c>
      <c r="H257" s="174">
        <v>576</v>
      </c>
      <c r="L257" s="171"/>
      <c r="M257" s="175"/>
      <c r="N257" s="176"/>
      <c r="O257" s="176"/>
      <c r="P257" s="176"/>
      <c r="Q257" s="176"/>
      <c r="R257" s="176"/>
      <c r="S257" s="176"/>
      <c r="T257" s="177"/>
      <c r="AT257" s="172" t="s">
        <v>145</v>
      </c>
      <c r="AU257" s="172" t="s">
        <v>82</v>
      </c>
      <c r="AV257" s="14" t="s">
        <v>82</v>
      </c>
      <c r="AW257" s="14" t="s">
        <v>3</v>
      </c>
      <c r="AX257" s="14" t="s">
        <v>80</v>
      </c>
      <c r="AY257" s="172" t="s">
        <v>135</v>
      </c>
    </row>
    <row r="258" spans="1:65" s="2" customFormat="1" ht="16.5" customHeight="1">
      <c r="A258" s="30"/>
      <c r="B258" s="147"/>
      <c r="C258" s="148" t="s">
        <v>759</v>
      </c>
      <c r="D258" s="148" t="s">
        <v>137</v>
      </c>
      <c r="E258" s="149" t="s">
        <v>981</v>
      </c>
      <c r="F258" s="150" t="s">
        <v>982</v>
      </c>
      <c r="G258" s="151" t="s">
        <v>153</v>
      </c>
      <c r="H258" s="152">
        <v>576</v>
      </c>
      <c r="I258" s="153"/>
      <c r="J258" s="153">
        <f>ROUND(I258*H258,2)</f>
        <v>0</v>
      </c>
      <c r="K258" s="154"/>
      <c r="L258" s="31"/>
      <c r="M258" s="155" t="s">
        <v>1</v>
      </c>
      <c r="N258" s="156" t="s">
        <v>37</v>
      </c>
      <c r="O258" s="157">
        <v>0.222</v>
      </c>
      <c r="P258" s="157">
        <f>O258*H258</f>
        <v>127.872</v>
      </c>
      <c r="Q258" s="157">
        <v>4.0000000000000002E-4</v>
      </c>
      <c r="R258" s="157">
        <f>Q258*H258</f>
        <v>0.23040000000000002</v>
      </c>
      <c r="S258" s="157">
        <v>0</v>
      </c>
      <c r="T258" s="158">
        <f>S258*H258</f>
        <v>0</v>
      </c>
      <c r="U258" s="30"/>
      <c r="V258" s="30"/>
      <c r="W258" s="30"/>
      <c r="X258" s="30"/>
      <c r="Y258" s="30"/>
      <c r="Z258" s="30"/>
      <c r="AA258" s="30"/>
      <c r="AB258" s="30"/>
      <c r="AC258" s="30"/>
      <c r="AD258" s="30"/>
      <c r="AE258" s="30"/>
      <c r="AR258" s="159" t="s">
        <v>265</v>
      </c>
      <c r="AT258" s="159" t="s">
        <v>137</v>
      </c>
      <c r="AU258" s="159" t="s">
        <v>82</v>
      </c>
      <c r="AY258" s="18" t="s">
        <v>135</v>
      </c>
      <c r="BE258" s="160">
        <f>IF(N258="základní",J258,0)</f>
        <v>0</v>
      </c>
      <c r="BF258" s="160">
        <f>IF(N258="snížená",J258,0)</f>
        <v>0</v>
      </c>
      <c r="BG258" s="160">
        <f>IF(N258="zákl. přenesená",J258,0)</f>
        <v>0</v>
      </c>
      <c r="BH258" s="160">
        <f>IF(N258="sníž. přenesená",J258,0)</f>
        <v>0</v>
      </c>
      <c r="BI258" s="160">
        <f>IF(N258="nulová",J258,0)</f>
        <v>0</v>
      </c>
      <c r="BJ258" s="18" t="s">
        <v>80</v>
      </c>
      <c r="BK258" s="160">
        <f>ROUND(I258*H258,2)</f>
        <v>0</v>
      </c>
      <c r="BL258" s="18" t="s">
        <v>265</v>
      </c>
      <c r="BM258" s="159" t="s">
        <v>983</v>
      </c>
    </row>
    <row r="259" spans="1:65" s="2" customFormat="1" ht="16.5" customHeight="1">
      <c r="A259" s="30"/>
      <c r="B259" s="147"/>
      <c r="C259" s="148" t="s">
        <v>764</v>
      </c>
      <c r="D259" s="148" t="s">
        <v>137</v>
      </c>
      <c r="E259" s="149" t="s">
        <v>984</v>
      </c>
      <c r="F259" s="150" t="s">
        <v>985</v>
      </c>
      <c r="G259" s="151" t="s">
        <v>153</v>
      </c>
      <c r="H259" s="152">
        <v>384</v>
      </c>
      <c r="I259" s="153"/>
      <c r="J259" s="153">
        <f>ROUND(I259*H259,2)</f>
        <v>0</v>
      </c>
      <c r="K259" s="154"/>
      <c r="L259" s="31"/>
      <c r="M259" s="155" t="s">
        <v>1</v>
      </c>
      <c r="N259" s="156" t="s">
        <v>37</v>
      </c>
      <c r="O259" s="157">
        <v>0.26</v>
      </c>
      <c r="P259" s="157">
        <f>O259*H259</f>
        <v>99.84</v>
      </c>
      <c r="Q259" s="157">
        <v>4.0000000000000002E-4</v>
      </c>
      <c r="R259" s="157">
        <f>Q259*H259</f>
        <v>0.15360000000000001</v>
      </c>
      <c r="S259" s="157">
        <v>0</v>
      </c>
      <c r="T259" s="158">
        <f>S259*H259</f>
        <v>0</v>
      </c>
      <c r="U259" s="30"/>
      <c r="V259" s="30"/>
      <c r="W259" s="30"/>
      <c r="X259" s="30"/>
      <c r="Y259" s="30"/>
      <c r="Z259" s="30"/>
      <c r="AA259" s="30"/>
      <c r="AB259" s="30"/>
      <c r="AC259" s="30"/>
      <c r="AD259" s="30"/>
      <c r="AE259" s="30"/>
      <c r="AR259" s="159" t="s">
        <v>265</v>
      </c>
      <c r="AT259" s="159" t="s">
        <v>137</v>
      </c>
      <c r="AU259" s="159" t="s">
        <v>82</v>
      </c>
      <c r="AY259" s="18" t="s">
        <v>135</v>
      </c>
      <c r="BE259" s="160">
        <f>IF(N259="základní",J259,0)</f>
        <v>0</v>
      </c>
      <c r="BF259" s="160">
        <f>IF(N259="snížená",J259,0)</f>
        <v>0</v>
      </c>
      <c r="BG259" s="160">
        <f>IF(N259="zákl. přenesená",J259,0)</f>
        <v>0</v>
      </c>
      <c r="BH259" s="160">
        <f>IF(N259="sníž. přenesená",J259,0)</f>
        <v>0</v>
      </c>
      <c r="BI259" s="160">
        <f>IF(N259="nulová",J259,0)</f>
        <v>0</v>
      </c>
      <c r="BJ259" s="18" t="s">
        <v>80</v>
      </c>
      <c r="BK259" s="160">
        <f>ROUND(I259*H259,2)</f>
        <v>0</v>
      </c>
      <c r="BL259" s="18" t="s">
        <v>265</v>
      </c>
      <c r="BM259" s="159" t="s">
        <v>986</v>
      </c>
    </row>
    <row r="260" spans="1:65" s="2" customFormat="1" ht="24.2" customHeight="1">
      <c r="A260" s="30"/>
      <c r="B260" s="147"/>
      <c r="C260" s="189" t="s">
        <v>769</v>
      </c>
      <c r="D260" s="189" t="s">
        <v>228</v>
      </c>
      <c r="E260" s="190" t="s">
        <v>987</v>
      </c>
      <c r="F260" s="191" t="s">
        <v>988</v>
      </c>
      <c r="G260" s="192" t="s">
        <v>153</v>
      </c>
      <c r="H260" s="193">
        <v>1104</v>
      </c>
      <c r="I260" s="194"/>
      <c r="J260" s="194">
        <f>ROUND(I260*H260,2)</f>
        <v>0</v>
      </c>
      <c r="K260" s="195"/>
      <c r="L260" s="196"/>
      <c r="M260" s="197" t="s">
        <v>1</v>
      </c>
      <c r="N260" s="198" t="s">
        <v>37</v>
      </c>
      <c r="O260" s="157">
        <v>0</v>
      </c>
      <c r="P260" s="157">
        <f>O260*H260</f>
        <v>0</v>
      </c>
      <c r="Q260" s="157">
        <v>4.4999999999999997E-3</v>
      </c>
      <c r="R260" s="157">
        <f>Q260*H260</f>
        <v>4.968</v>
      </c>
      <c r="S260" s="157">
        <v>0</v>
      </c>
      <c r="T260" s="158">
        <f>S260*H260</f>
        <v>0</v>
      </c>
      <c r="U260" s="30"/>
      <c r="V260" s="30"/>
      <c r="W260" s="30"/>
      <c r="X260" s="30"/>
      <c r="Y260" s="30"/>
      <c r="Z260" s="30"/>
      <c r="AA260" s="30"/>
      <c r="AB260" s="30"/>
      <c r="AC260" s="30"/>
      <c r="AD260" s="30"/>
      <c r="AE260" s="30"/>
      <c r="AR260" s="159" t="s">
        <v>362</v>
      </c>
      <c r="AT260" s="159" t="s">
        <v>228</v>
      </c>
      <c r="AU260" s="159" t="s">
        <v>82</v>
      </c>
      <c r="AY260" s="18" t="s">
        <v>135</v>
      </c>
      <c r="BE260" s="160">
        <f>IF(N260="základní",J260,0)</f>
        <v>0</v>
      </c>
      <c r="BF260" s="160">
        <f>IF(N260="snížená",J260,0)</f>
        <v>0</v>
      </c>
      <c r="BG260" s="160">
        <f>IF(N260="zákl. přenesená",J260,0)</f>
        <v>0</v>
      </c>
      <c r="BH260" s="160">
        <f>IF(N260="sníž. přenesená",J260,0)</f>
        <v>0</v>
      </c>
      <c r="BI260" s="160">
        <f>IF(N260="nulová",J260,0)</f>
        <v>0</v>
      </c>
      <c r="BJ260" s="18" t="s">
        <v>80</v>
      </c>
      <c r="BK260" s="160">
        <f>ROUND(I260*H260,2)</f>
        <v>0</v>
      </c>
      <c r="BL260" s="18" t="s">
        <v>265</v>
      </c>
      <c r="BM260" s="159" t="s">
        <v>989</v>
      </c>
    </row>
    <row r="261" spans="1:65" s="14" customFormat="1">
      <c r="B261" s="171"/>
      <c r="D261" s="161" t="s">
        <v>145</v>
      </c>
      <c r="F261" s="173" t="s">
        <v>990</v>
      </c>
      <c r="H261" s="174">
        <v>1104</v>
      </c>
      <c r="L261" s="171"/>
      <c r="M261" s="175"/>
      <c r="N261" s="176"/>
      <c r="O261" s="176"/>
      <c r="P261" s="176"/>
      <c r="Q261" s="176"/>
      <c r="R261" s="176"/>
      <c r="S261" s="176"/>
      <c r="T261" s="177"/>
      <c r="AT261" s="172" t="s">
        <v>145</v>
      </c>
      <c r="AU261" s="172" t="s">
        <v>82</v>
      </c>
      <c r="AV261" s="14" t="s">
        <v>82</v>
      </c>
      <c r="AW261" s="14" t="s">
        <v>3</v>
      </c>
      <c r="AX261" s="14" t="s">
        <v>80</v>
      </c>
      <c r="AY261" s="172" t="s">
        <v>135</v>
      </c>
    </row>
    <row r="262" spans="1:65" s="2" customFormat="1" ht="16.5" customHeight="1">
      <c r="A262" s="30"/>
      <c r="B262" s="147"/>
      <c r="C262" s="148" t="s">
        <v>774</v>
      </c>
      <c r="D262" s="148" t="s">
        <v>137</v>
      </c>
      <c r="E262" s="149" t="s">
        <v>815</v>
      </c>
      <c r="F262" s="150" t="s">
        <v>816</v>
      </c>
      <c r="G262" s="151" t="s">
        <v>168</v>
      </c>
      <c r="H262" s="152">
        <v>5.8029999999999999</v>
      </c>
      <c r="I262" s="153"/>
      <c r="J262" s="153">
        <f>ROUND(I262*H262,2)</f>
        <v>0</v>
      </c>
      <c r="K262" s="154"/>
      <c r="L262" s="31"/>
      <c r="M262" s="185" t="s">
        <v>1</v>
      </c>
      <c r="N262" s="186" t="s">
        <v>37</v>
      </c>
      <c r="O262" s="187">
        <v>1.5669999999999999</v>
      </c>
      <c r="P262" s="187">
        <f>O262*H262</f>
        <v>9.0933010000000003</v>
      </c>
      <c r="Q262" s="187">
        <v>0</v>
      </c>
      <c r="R262" s="187">
        <f>Q262*H262</f>
        <v>0</v>
      </c>
      <c r="S262" s="187">
        <v>0</v>
      </c>
      <c r="T262" s="188">
        <f>S262*H262</f>
        <v>0</v>
      </c>
      <c r="U262" s="30"/>
      <c r="V262" s="30"/>
      <c r="W262" s="30"/>
      <c r="X262" s="30"/>
      <c r="Y262" s="30"/>
      <c r="Z262" s="30"/>
      <c r="AA262" s="30"/>
      <c r="AB262" s="30"/>
      <c r="AC262" s="30"/>
      <c r="AD262" s="30"/>
      <c r="AE262" s="30"/>
      <c r="AR262" s="159" t="s">
        <v>265</v>
      </c>
      <c r="AT262" s="159" t="s">
        <v>137</v>
      </c>
      <c r="AU262" s="159" t="s">
        <v>82</v>
      </c>
      <c r="AY262" s="18" t="s">
        <v>135</v>
      </c>
      <c r="BE262" s="160">
        <f>IF(N262="základní",J262,0)</f>
        <v>0</v>
      </c>
      <c r="BF262" s="160">
        <f>IF(N262="snížená",J262,0)</f>
        <v>0</v>
      </c>
      <c r="BG262" s="160">
        <f>IF(N262="zákl. přenesená",J262,0)</f>
        <v>0</v>
      </c>
      <c r="BH262" s="160">
        <f>IF(N262="sníž. přenesená",J262,0)</f>
        <v>0</v>
      </c>
      <c r="BI262" s="160">
        <f>IF(N262="nulová",J262,0)</f>
        <v>0</v>
      </c>
      <c r="BJ262" s="18" t="s">
        <v>80</v>
      </c>
      <c r="BK262" s="160">
        <f>ROUND(I262*H262,2)</f>
        <v>0</v>
      </c>
      <c r="BL262" s="18" t="s">
        <v>265</v>
      </c>
      <c r="BM262" s="159" t="s">
        <v>991</v>
      </c>
    </row>
    <row r="263" spans="1:65" s="2" customFormat="1" ht="6.95" customHeight="1">
      <c r="A263" s="30"/>
      <c r="B263" s="45"/>
      <c r="C263" s="46"/>
      <c r="D263" s="46"/>
      <c r="E263" s="46"/>
      <c r="F263" s="46"/>
      <c r="G263" s="46"/>
      <c r="H263" s="46"/>
      <c r="I263" s="46"/>
      <c r="J263" s="46"/>
      <c r="K263" s="46"/>
      <c r="L263" s="31"/>
      <c r="M263" s="30"/>
      <c r="O263" s="30"/>
      <c r="P263" s="30"/>
      <c r="Q263" s="30"/>
      <c r="R263" s="30"/>
      <c r="S263" s="30"/>
      <c r="T263" s="30"/>
      <c r="U263" s="30"/>
      <c r="V263" s="30"/>
      <c r="W263" s="30"/>
      <c r="X263" s="30"/>
      <c r="Y263" s="30"/>
      <c r="Z263" s="30"/>
      <c r="AA263" s="30"/>
      <c r="AB263" s="30"/>
      <c r="AC263" s="30"/>
      <c r="AD263" s="30"/>
      <c r="AE263" s="30"/>
    </row>
  </sheetData>
  <autoFilter ref="C130:K262" xr:uid="{00000000-0009-0000-0000-000005000000}"/>
  <mergeCells count="12">
    <mergeCell ref="E123:H123"/>
    <mergeCell ref="L2:V2"/>
    <mergeCell ref="E85:H85"/>
    <mergeCell ref="E87:H87"/>
    <mergeCell ref="E89:H89"/>
    <mergeCell ref="E119:H119"/>
    <mergeCell ref="E121:H121"/>
    <mergeCell ref="E7:H7"/>
    <mergeCell ref="E9:H9"/>
    <mergeCell ref="E11:H11"/>
    <mergeCell ref="E20:H20"/>
    <mergeCell ref="E29:H29"/>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BM158"/>
  <sheetViews>
    <sheetView showGridLines="0" topLeftCell="A108" workbookViewId="0">
      <selection activeCell="I125" sqref="I125:I157"/>
    </sheetView>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10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1" spans="1:46">
      <c r="A1" s="96"/>
    </row>
    <row r="2" spans="1:46" s="1" customFormat="1" ht="36.950000000000003" customHeight="1">
      <c r="L2" s="419" t="s">
        <v>5</v>
      </c>
      <c r="M2" s="413"/>
      <c r="N2" s="413"/>
      <c r="O2" s="413"/>
      <c r="P2" s="413"/>
      <c r="Q2" s="413"/>
      <c r="R2" s="413"/>
      <c r="S2" s="413"/>
      <c r="T2" s="413"/>
      <c r="U2" s="413"/>
      <c r="V2" s="413"/>
      <c r="AT2" s="18" t="s">
        <v>103</v>
      </c>
    </row>
    <row r="3" spans="1:46" s="1" customFormat="1" ht="6.95" customHeight="1">
      <c r="B3" s="19"/>
      <c r="C3" s="20"/>
      <c r="D3" s="20"/>
      <c r="E3" s="20"/>
      <c r="F3" s="20"/>
      <c r="G3" s="20"/>
      <c r="H3" s="20"/>
      <c r="I3" s="20"/>
      <c r="J3" s="20"/>
      <c r="K3" s="20"/>
      <c r="L3" s="21"/>
      <c r="AT3" s="18" t="s">
        <v>82</v>
      </c>
    </row>
    <row r="4" spans="1:46" s="1" customFormat="1" ht="24.95" customHeight="1">
      <c r="B4" s="21"/>
      <c r="D4" s="22" t="s">
        <v>107</v>
      </c>
      <c r="L4" s="21"/>
      <c r="M4" s="97" t="s">
        <v>10</v>
      </c>
      <c r="AT4" s="18" t="s">
        <v>3</v>
      </c>
    </row>
    <row r="5" spans="1:46" s="1" customFormat="1" ht="6.95" customHeight="1">
      <c r="B5" s="21"/>
      <c r="L5" s="21"/>
    </row>
    <row r="6" spans="1:46" s="1" customFormat="1" ht="12" customHeight="1">
      <c r="B6" s="21"/>
      <c r="D6" s="27" t="s">
        <v>14</v>
      </c>
      <c r="L6" s="21"/>
    </row>
    <row r="7" spans="1:46" s="1" customFormat="1" ht="16.5" customHeight="1">
      <c r="B7" s="21"/>
      <c r="E7" s="425" t="str">
        <f>'Rekapitulace stavby'!K6</f>
        <v>Modernizace ČOV Dvůr Králové nad Labem - II. etapa</v>
      </c>
      <c r="F7" s="426"/>
      <c r="G7" s="426"/>
      <c r="H7" s="426"/>
      <c r="L7" s="21"/>
    </row>
    <row r="8" spans="1:46" s="2" customFormat="1" ht="12" customHeight="1">
      <c r="A8" s="30"/>
      <c r="B8" s="31"/>
      <c r="C8" s="30"/>
      <c r="D8" s="27" t="s">
        <v>108</v>
      </c>
      <c r="E8" s="30"/>
      <c r="F8" s="30"/>
      <c r="G8" s="30"/>
      <c r="H8" s="30"/>
      <c r="I8" s="30"/>
      <c r="J8" s="30"/>
      <c r="K8" s="30"/>
      <c r="L8" s="40"/>
      <c r="S8" s="30"/>
      <c r="T8" s="30"/>
      <c r="U8" s="30"/>
      <c r="V8" s="30"/>
      <c r="W8" s="30"/>
      <c r="X8" s="30"/>
      <c r="Y8" s="30"/>
      <c r="Z8" s="30"/>
      <c r="AA8" s="30"/>
      <c r="AB8" s="30"/>
      <c r="AC8" s="30"/>
      <c r="AD8" s="30"/>
      <c r="AE8" s="30"/>
    </row>
    <row r="9" spans="1:46" s="2" customFormat="1" ht="16.5" customHeight="1">
      <c r="A9" s="30"/>
      <c r="B9" s="31"/>
      <c r="C9" s="30"/>
      <c r="D9" s="30"/>
      <c r="E9" s="386" t="s">
        <v>992</v>
      </c>
      <c r="F9" s="424"/>
      <c r="G9" s="424"/>
      <c r="H9" s="424"/>
      <c r="I9" s="30"/>
      <c r="J9" s="30"/>
      <c r="K9" s="30"/>
      <c r="L9" s="40"/>
      <c r="S9" s="30"/>
      <c r="T9" s="30"/>
      <c r="U9" s="30"/>
      <c r="V9" s="30"/>
      <c r="W9" s="30"/>
      <c r="X9" s="30"/>
      <c r="Y9" s="30"/>
      <c r="Z9" s="30"/>
      <c r="AA9" s="30"/>
      <c r="AB9" s="30"/>
      <c r="AC9" s="30"/>
      <c r="AD9" s="30"/>
      <c r="AE9" s="30"/>
    </row>
    <row r="10" spans="1:46" s="2" customFormat="1">
      <c r="A10" s="30"/>
      <c r="B10" s="31"/>
      <c r="C10" s="30"/>
      <c r="D10" s="30"/>
      <c r="E10" s="30"/>
      <c r="F10" s="30"/>
      <c r="G10" s="30"/>
      <c r="H10" s="30"/>
      <c r="I10" s="30"/>
      <c r="J10" s="30"/>
      <c r="K10" s="30"/>
      <c r="L10" s="40"/>
      <c r="S10" s="30"/>
      <c r="T10" s="30"/>
      <c r="U10" s="30"/>
      <c r="V10" s="30"/>
      <c r="W10" s="30"/>
      <c r="X10" s="30"/>
      <c r="Y10" s="30"/>
      <c r="Z10" s="30"/>
      <c r="AA10" s="30"/>
      <c r="AB10" s="30"/>
      <c r="AC10" s="30"/>
      <c r="AD10" s="30"/>
      <c r="AE10" s="30"/>
    </row>
    <row r="11" spans="1:46" s="2" customFormat="1" ht="12" customHeight="1">
      <c r="A11" s="30"/>
      <c r="B11" s="31"/>
      <c r="C11" s="30"/>
      <c r="D11" s="27" t="s">
        <v>16</v>
      </c>
      <c r="E11" s="30"/>
      <c r="F11" s="25" t="s">
        <v>1</v>
      </c>
      <c r="G11" s="30"/>
      <c r="H11" s="30"/>
      <c r="I11" s="27" t="s">
        <v>17</v>
      </c>
      <c r="J11" s="25" t="s">
        <v>1</v>
      </c>
      <c r="K11" s="30"/>
      <c r="L11" s="40"/>
      <c r="S11" s="30"/>
      <c r="T11" s="30"/>
      <c r="U11" s="30"/>
      <c r="V11" s="30"/>
      <c r="W11" s="30"/>
      <c r="X11" s="30"/>
      <c r="Y11" s="30"/>
      <c r="Z11" s="30"/>
      <c r="AA11" s="30"/>
      <c r="AB11" s="30"/>
      <c r="AC11" s="30"/>
      <c r="AD11" s="30"/>
      <c r="AE11" s="30"/>
    </row>
    <row r="12" spans="1:46" s="2" customFormat="1" ht="12" customHeight="1">
      <c r="A12" s="30"/>
      <c r="B12" s="31"/>
      <c r="C12" s="30"/>
      <c r="D12" s="27" t="s">
        <v>18</v>
      </c>
      <c r="E12" s="30"/>
      <c r="F12" s="25" t="s">
        <v>24</v>
      </c>
      <c r="G12" s="30"/>
      <c r="H12" s="30"/>
      <c r="I12" s="27" t="s">
        <v>20</v>
      </c>
      <c r="J12" s="53" t="str">
        <f>'Rekapitulace stavby'!AN8</f>
        <v>7. 7. 2022</v>
      </c>
      <c r="K12" s="30"/>
      <c r="L12" s="40"/>
      <c r="S12" s="30"/>
      <c r="T12" s="30"/>
      <c r="U12" s="30"/>
      <c r="V12" s="30"/>
      <c r="W12" s="30"/>
      <c r="X12" s="30"/>
      <c r="Y12" s="30"/>
      <c r="Z12" s="30"/>
      <c r="AA12" s="30"/>
      <c r="AB12" s="30"/>
      <c r="AC12" s="30"/>
      <c r="AD12" s="30"/>
      <c r="AE12" s="30"/>
    </row>
    <row r="13" spans="1:46" s="2" customFormat="1" ht="10.9" customHeight="1">
      <c r="A13" s="30"/>
      <c r="B13" s="31"/>
      <c r="C13" s="30"/>
      <c r="D13" s="30"/>
      <c r="E13" s="30"/>
      <c r="F13" s="30"/>
      <c r="G13" s="30"/>
      <c r="H13" s="30"/>
      <c r="I13" s="30"/>
      <c r="J13" s="30"/>
      <c r="K13" s="30"/>
      <c r="L13" s="40"/>
      <c r="S13" s="30"/>
      <c r="T13" s="30"/>
      <c r="U13" s="30"/>
      <c r="V13" s="30"/>
      <c r="W13" s="30"/>
      <c r="X13" s="30"/>
      <c r="Y13" s="30"/>
      <c r="Z13" s="30"/>
      <c r="AA13" s="30"/>
      <c r="AB13" s="30"/>
      <c r="AC13" s="30"/>
      <c r="AD13" s="30"/>
      <c r="AE13" s="30"/>
    </row>
    <row r="14" spans="1:46" s="2" customFormat="1" ht="12" customHeight="1">
      <c r="A14" s="30"/>
      <c r="B14" s="31"/>
      <c r="C14" s="30"/>
      <c r="D14" s="27" t="s">
        <v>22</v>
      </c>
      <c r="E14" s="30"/>
      <c r="F14" s="30"/>
      <c r="G14" s="30"/>
      <c r="H14" s="30"/>
      <c r="I14" s="27" t="s">
        <v>23</v>
      </c>
      <c r="J14" s="25" t="str">
        <f>IF('Rekapitulace stavby'!AN10="","",'Rekapitulace stavby'!AN10)</f>
        <v/>
      </c>
      <c r="K14" s="30"/>
      <c r="L14" s="40"/>
      <c r="S14" s="30"/>
      <c r="T14" s="30"/>
      <c r="U14" s="30"/>
      <c r="V14" s="30"/>
      <c r="W14" s="30"/>
      <c r="X14" s="30"/>
      <c r="Y14" s="30"/>
      <c r="Z14" s="30"/>
      <c r="AA14" s="30"/>
      <c r="AB14" s="30"/>
      <c r="AC14" s="30"/>
      <c r="AD14" s="30"/>
      <c r="AE14" s="30"/>
    </row>
    <row r="15" spans="1:46" s="2" customFormat="1" ht="18" customHeight="1">
      <c r="A15" s="30"/>
      <c r="B15" s="31"/>
      <c r="C15" s="30"/>
      <c r="D15" s="30"/>
      <c r="E15" s="25" t="str">
        <f>IF('Rekapitulace stavby'!E11="","",'Rekapitulace stavby'!E11)</f>
        <v xml:space="preserve"> </v>
      </c>
      <c r="F15" s="30"/>
      <c r="G15" s="30"/>
      <c r="H15" s="30"/>
      <c r="I15" s="27" t="s">
        <v>25</v>
      </c>
      <c r="J15" s="25" t="str">
        <f>IF('Rekapitulace stavby'!AN11="","",'Rekapitulace stavby'!AN11)</f>
        <v/>
      </c>
      <c r="K15" s="30"/>
      <c r="L15" s="40"/>
      <c r="S15" s="30"/>
      <c r="T15" s="30"/>
      <c r="U15" s="30"/>
      <c r="V15" s="30"/>
      <c r="W15" s="30"/>
      <c r="X15" s="30"/>
      <c r="Y15" s="30"/>
      <c r="Z15" s="30"/>
      <c r="AA15" s="30"/>
      <c r="AB15" s="30"/>
      <c r="AC15" s="30"/>
      <c r="AD15" s="30"/>
      <c r="AE15" s="30"/>
    </row>
    <row r="16" spans="1:46" s="2" customFormat="1" ht="6.95" customHeight="1">
      <c r="A16" s="30"/>
      <c r="B16" s="31"/>
      <c r="C16" s="30"/>
      <c r="D16" s="30"/>
      <c r="E16" s="30"/>
      <c r="F16" s="30"/>
      <c r="G16" s="30"/>
      <c r="H16" s="30"/>
      <c r="I16" s="30"/>
      <c r="J16" s="30"/>
      <c r="K16" s="30"/>
      <c r="L16" s="40"/>
      <c r="S16" s="30"/>
      <c r="T16" s="30"/>
      <c r="U16" s="30"/>
      <c r="V16" s="30"/>
      <c r="W16" s="30"/>
      <c r="X16" s="30"/>
      <c r="Y16" s="30"/>
      <c r="Z16" s="30"/>
      <c r="AA16" s="30"/>
      <c r="AB16" s="30"/>
      <c r="AC16" s="30"/>
      <c r="AD16" s="30"/>
      <c r="AE16" s="30"/>
    </row>
    <row r="17" spans="1:31" s="2" customFormat="1" ht="12" customHeight="1">
      <c r="A17" s="30"/>
      <c r="B17" s="31"/>
      <c r="C17" s="30"/>
      <c r="D17" s="27" t="s">
        <v>26</v>
      </c>
      <c r="E17" s="30"/>
      <c r="F17" s="30"/>
      <c r="G17" s="30"/>
      <c r="H17" s="30"/>
      <c r="I17" s="27" t="s">
        <v>23</v>
      </c>
      <c r="J17" s="25" t="str">
        <f>'Rekapitulace stavby'!AN13</f>
        <v/>
      </c>
      <c r="K17" s="30"/>
      <c r="L17" s="40"/>
      <c r="S17" s="30"/>
      <c r="T17" s="30"/>
      <c r="U17" s="30"/>
      <c r="V17" s="30"/>
      <c r="W17" s="30"/>
      <c r="X17" s="30"/>
      <c r="Y17" s="30"/>
      <c r="Z17" s="30"/>
      <c r="AA17" s="30"/>
      <c r="AB17" s="30"/>
      <c r="AC17" s="30"/>
      <c r="AD17" s="30"/>
      <c r="AE17" s="30"/>
    </row>
    <row r="18" spans="1:31" s="2" customFormat="1" ht="18" customHeight="1">
      <c r="A18" s="30"/>
      <c r="B18" s="31"/>
      <c r="C18" s="30"/>
      <c r="D18" s="30"/>
      <c r="E18" s="412" t="str">
        <f>'Rekapitulace stavby'!E14</f>
        <v xml:space="preserve"> </v>
      </c>
      <c r="F18" s="412"/>
      <c r="G18" s="412"/>
      <c r="H18" s="412"/>
      <c r="I18" s="27" t="s">
        <v>25</v>
      </c>
      <c r="J18" s="25" t="str">
        <f>'Rekapitulace stavby'!AN14</f>
        <v/>
      </c>
      <c r="K18" s="30"/>
      <c r="L18" s="40"/>
      <c r="S18" s="30"/>
      <c r="T18" s="30"/>
      <c r="U18" s="30"/>
      <c r="V18" s="30"/>
      <c r="W18" s="30"/>
      <c r="X18" s="30"/>
      <c r="Y18" s="30"/>
      <c r="Z18" s="30"/>
      <c r="AA18" s="30"/>
      <c r="AB18" s="30"/>
      <c r="AC18" s="30"/>
      <c r="AD18" s="30"/>
      <c r="AE18" s="30"/>
    </row>
    <row r="19" spans="1:31" s="2" customFormat="1" ht="6.95" customHeight="1">
      <c r="A19" s="30"/>
      <c r="B19" s="31"/>
      <c r="C19" s="30"/>
      <c r="D19" s="30"/>
      <c r="E19" s="30"/>
      <c r="F19" s="30"/>
      <c r="G19" s="30"/>
      <c r="H19" s="30"/>
      <c r="I19" s="30"/>
      <c r="J19" s="30"/>
      <c r="K19" s="30"/>
      <c r="L19" s="40"/>
      <c r="S19" s="30"/>
      <c r="T19" s="30"/>
      <c r="U19" s="30"/>
      <c r="V19" s="30"/>
      <c r="W19" s="30"/>
      <c r="X19" s="30"/>
      <c r="Y19" s="30"/>
      <c r="Z19" s="30"/>
      <c r="AA19" s="30"/>
      <c r="AB19" s="30"/>
      <c r="AC19" s="30"/>
      <c r="AD19" s="30"/>
      <c r="AE19" s="30"/>
    </row>
    <row r="20" spans="1:31" s="2" customFormat="1" ht="12" customHeight="1">
      <c r="A20" s="30"/>
      <c r="B20" s="31"/>
      <c r="C20" s="30"/>
      <c r="D20" s="27" t="s">
        <v>27</v>
      </c>
      <c r="E20" s="30"/>
      <c r="F20" s="30"/>
      <c r="G20" s="30"/>
      <c r="H20" s="30"/>
      <c r="I20" s="27" t="s">
        <v>23</v>
      </c>
      <c r="J20" s="25" t="str">
        <f>IF('Rekapitulace stavby'!AN16="","",'Rekapitulace stavby'!AN16)</f>
        <v/>
      </c>
      <c r="K20" s="30"/>
      <c r="L20" s="40"/>
      <c r="S20" s="30"/>
      <c r="T20" s="30"/>
      <c r="U20" s="30"/>
      <c r="V20" s="30"/>
      <c r="W20" s="30"/>
      <c r="X20" s="30"/>
      <c r="Y20" s="30"/>
      <c r="Z20" s="30"/>
      <c r="AA20" s="30"/>
      <c r="AB20" s="30"/>
      <c r="AC20" s="30"/>
      <c r="AD20" s="30"/>
      <c r="AE20" s="30"/>
    </row>
    <row r="21" spans="1:31" s="2" customFormat="1" ht="18" customHeight="1">
      <c r="A21" s="30"/>
      <c r="B21" s="31"/>
      <c r="C21" s="30"/>
      <c r="D21" s="30"/>
      <c r="E21" s="25" t="str">
        <f>IF('Rekapitulace stavby'!E17="","",'Rekapitulace stavby'!E17)</f>
        <v xml:space="preserve"> </v>
      </c>
      <c r="F21" s="30"/>
      <c r="G21" s="30"/>
      <c r="H21" s="30"/>
      <c r="I21" s="27" t="s">
        <v>25</v>
      </c>
      <c r="J21" s="25" t="str">
        <f>IF('Rekapitulace stavby'!AN17="","",'Rekapitulace stavby'!AN17)</f>
        <v/>
      </c>
      <c r="K21" s="30"/>
      <c r="L21" s="40"/>
      <c r="S21" s="30"/>
      <c r="T21" s="30"/>
      <c r="U21" s="30"/>
      <c r="V21" s="30"/>
      <c r="W21" s="30"/>
      <c r="X21" s="30"/>
      <c r="Y21" s="30"/>
      <c r="Z21" s="30"/>
      <c r="AA21" s="30"/>
      <c r="AB21" s="30"/>
      <c r="AC21" s="30"/>
      <c r="AD21" s="30"/>
      <c r="AE21" s="30"/>
    </row>
    <row r="22" spans="1:31" s="2" customFormat="1" ht="6.95" customHeight="1">
      <c r="A22" s="30"/>
      <c r="B22" s="31"/>
      <c r="C22" s="30"/>
      <c r="D22" s="30"/>
      <c r="E22" s="30"/>
      <c r="F22" s="30"/>
      <c r="G22" s="30"/>
      <c r="H22" s="30"/>
      <c r="I22" s="30"/>
      <c r="J22" s="30"/>
      <c r="K22" s="30"/>
      <c r="L22" s="40"/>
      <c r="S22" s="30"/>
      <c r="T22" s="30"/>
      <c r="U22" s="30"/>
      <c r="V22" s="30"/>
      <c r="W22" s="30"/>
      <c r="X22" s="30"/>
      <c r="Y22" s="30"/>
      <c r="Z22" s="30"/>
      <c r="AA22" s="30"/>
      <c r="AB22" s="30"/>
      <c r="AC22" s="30"/>
      <c r="AD22" s="30"/>
      <c r="AE22" s="30"/>
    </row>
    <row r="23" spans="1:31" s="2" customFormat="1" ht="12" customHeight="1">
      <c r="A23" s="30"/>
      <c r="B23" s="31"/>
      <c r="C23" s="30"/>
      <c r="D23" s="27" t="s">
        <v>29</v>
      </c>
      <c r="E23" s="30"/>
      <c r="F23" s="30"/>
      <c r="G23" s="30"/>
      <c r="H23" s="30"/>
      <c r="I23" s="27" t="s">
        <v>23</v>
      </c>
      <c r="J23" s="25" t="str">
        <f>IF('Rekapitulace stavby'!AN19="","",'Rekapitulace stavby'!AN19)</f>
        <v/>
      </c>
      <c r="K23" s="30"/>
      <c r="L23" s="40"/>
      <c r="S23" s="30"/>
      <c r="T23" s="30"/>
      <c r="U23" s="30"/>
      <c r="V23" s="30"/>
      <c r="W23" s="30"/>
      <c r="X23" s="30"/>
      <c r="Y23" s="30"/>
      <c r="Z23" s="30"/>
      <c r="AA23" s="30"/>
      <c r="AB23" s="30"/>
      <c r="AC23" s="30"/>
      <c r="AD23" s="30"/>
      <c r="AE23" s="30"/>
    </row>
    <row r="24" spans="1:31" s="2" customFormat="1" ht="18" customHeight="1">
      <c r="A24" s="30"/>
      <c r="B24" s="31"/>
      <c r="C24" s="30"/>
      <c r="D24" s="30"/>
      <c r="E24" s="25" t="str">
        <f>IF('Rekapitulace stavby'!E20="","",'Rekapitulace stavby'!E20)</f>
        <v>VIS s.r.o. Hradec Králové, Dita Paštová</v>
      </c>
      <c r="F24" s="30"/>
      <c r="G24" s="30"/>
      <c r="H24" s="30"/>
      <c r="I24" s="27" t="s">
        <v>25</v>
      </c>
      <c r="J24" s="25" t="str">
        <f>IF('Rekapitulace stavby'!AN20="","",'Rekapitulace stavby'!AN20)</f>
        <v/>
      </c>
      <c r="K24" s="30"/>
      <c r="L24" s="40"/>
      <c r="S24" s="30"/>
      <c r="T24" s="30"/>
      <c r="U24" s="30"/>
      <c r="V24" s="30"/>
      <c r="W24" s="30"/>
      <c r="X24" s="30"/>
      <c r="Y24" s="30"/>
      <c r="Z24" s="30"/>
      <c r="AA24" s="30"/>
      <c r="AB24" s="30"/>
      <c r="AC24" s="30"/>
      <c r="AD24" s="30"/>
      <c r="AE24" s="30"/>
    </row>
    <row r="25" spans="1:31" s="2" customFormat="1" ht="6.95" customHeight="1">
      <c r="A25" s="30"/>
      <c r="B25" s="31"/>
      <c r="C25" s="30"/>
      <c r="D25" s="30"/>
      <c r="E25" s="30"/>
      <c r="F25" s="30"/>
      <c r="G25" s="30"/>
      <c r="H25" s="30"/>
      <c r="I25" s="30"/>
      <c r="J25" s="30"/>
      <c r="K25" s="30"/>
      <c r="L25" s="40"/>
      <c r="S25" s="30"/>
      <c r="T25" s="30"/>
      <c r="U25" s="30"/>
      <c r="V25" s="30"/>
      <c r="W25" s="30"/>
      <c r="X25" s="30"/>
      <c r="Y25" s="30"/>
      <c r="Z25" s="30"/>
      <c r="AA25" s="30"/>
      <c r="AB25" s="30"/>
      <c r="AC25" s="30"/>
      <c r="AD25" s="30"/>
      <c r="AE25" s="30"/>
    </row>
    <row r="26" spans="1:31" s="2" customFormat="1" ht="12" customHeight="1">
      <c r="A26" s="30"/>
      <c r="B26" s="31"/>
      <c r="C26" s="30"/>
      <c r="D26" s="27" t="s">
        <v>31</v>
      </c>
      <c r="E26" s="30"/>
      <c r="F26" s="30"/>
      <c r="G26" s="30"/>
      <c r="H26" s="30"/>
      <c r="I26" s="30"/>
      <c r="J26" s="30"/>
      <c r="K26" s="30"/>
      <c r="L26" s="40"/>
      <c r="S26" s="30"/>
      <c r="T26" s="30"/>
      <c r="U26" s="30"/>
      <c r="V26" s="30"/>
      <c r="W26" s="30"/>
      <c r="X26" s="30"/>
      <c r="Y26" s="30"/>
      <c r="Z26" s="30"/>
      <c r="AA26" s="30"/>
      <c r="AB26" s="30"/>
      <c r="AC26" s="30"/>
      <c r="AD26" s="30"/>
      <c r="AE26" s="30"/>
    </row>
    <row r="27" spans="1:31" s="8" customFormat="1" ht="16.5" customHeight="1">
      <c r="A27" s="98"/>
      <c r="B27" s="99"/>
      <c r="C27" s="98"/>
      <c r="D27" s="98"/>
      <c r="E27" s="415" t="s">
        <v>1</v>
      </c>
      <c r="F27" s="415"/>
      <c r="G27" s="415"/>
      <c r="H27" s="415"/>
      <c r="I27" s="98"/>
      <c r="J27" s="98"/>
      <c r="K27" s="98"/>
      <c r="L27" s="100"/>
      <c r="S27" s="98"/>
      <c r="T27" s="98"/>
      <c r="U27" s="98"/>
      <c r="V27" s="98"/>
      <c r="W27" s="98"/>
      <c r="X27" s="98"/>
      <c r="Y27" s="98"/>
      <c r="Z27" s="98"/>
      <c r="AA27" s="98"/>
      <c r="AB27" s="98"/>
      <c r="AC27" s="98"/>
      <c r="AD27" s="98"/>
      <c r="AE27" s="98"/>
    </row>
    <row r="28" spans="1:31" s="2" customFormat="1" ht="6.95" customHeight="1">
      <c r="A28" s="30"/>
      <c r="B28" s="31"/>
      <c r="C28" s="30"/>
      <c r="D28" s="30"/>
      <c r="E28" s="30"/>
      <c r="F28" s="30"/>
      <c r="G28" s="30"/>
      <c r="H28" s="30"/>
      <c r="I28" s="30"/>
      <c r="J28" s="30"/>
      <c r="K28" s="30"/>
      <c r="L28" s="40"/>
      <c r="S28" s="30"/>
      <c r="T28" s="30"/>
      <c r="U28" s="30"/>
      <c r="V28" s="30"/>
      <c r="W28" s="30"/>
      <c r="X28" s="30"/>
      <c r="Y28" s="30"/>
      <c r="Z28" s="30"/>
      <c r="AA28" s="30"/>
      <c r="AB28" s="30"/>
      <c r="AC28" s="30"/>
      <c r="AD28" s="30"/>
      <c r="AE28" s="30"/>
    </row>
    <row r="29" spans="1:31" s="2" customFormat="1" ht="6.95" customHeight="1">
      <c r="A29" s="30"/>
      <c r="B29" s="31"/>
      <c r="C29" s="30"/>
      <c r="D29" s="64"/>
      <c r="E29" s="64"/>
      <c r="F29" s="64"/>
      <c r="G29" s="64"/>
      <c r="H29" s="64"/>
      <c r="I29" s="64"/>
      <c r="J29" s="64"/>
      <c r="K29" s="64"/>
      <c r="L29" s="40"/>
      <c r="S29" s="30"/>
      <c r="T29" s="30"/>
      <c r="U29" s="30"/>
      <c r="V29" s="30"/>
      <c r="W29" s="30"/>
      <c r="X29" s="30"/>
      <c r="Y29" s="30"/>
      <c r="Z29" s="30"/>
      <c r="AA29" s="30"/>
      <c r="AB29" s="30"/>
      <c r="AC29" s="30"/>
      <c r="AD29" s="30"/>
      <c r="AE29" s="30"/>
    </row>
    <row r="30" spans="1:31" s="2" customFormat="1" ht="25.35" customHeight="1">
      <c r="A30" s="30"/>
      <c r="B30" s="31"/>
      <c r="C30" s="30"/>
      <c r="D30" s="101" t="s">
        <v>32</v>
      </c>
      <c r="E30" s="30"/>
      <c r="F30" s="30"/>
      <c r="G30" s="30"/>
      <c r="H30" s="30"/>
      <c r="I30" s="30"/>
      <c r="J30" s="69">
        <f>ROUND(J122, 2)</f>
        <v>0</v>
      </c>
      <c r="K30" s="30"/>
      <c r="L30" s="40"/>
      <c r="S30" s="30"/>
      <c r="T30" s="30"/>
      <c r="U30" s="30"/>
      <c r="V30" s="30"/>
      <c r="W30" s="30"/>
      <c r="X30" s="30"/>
      <c r="Y30" s="30"/>
      <c r="Z30" s="30"/>
      <c r="AA30" s="30"/>
      <c r="AB30" s="30"/>
      <c r="AC30" s="30"/>
      <c r="AD30" s="30"/>
      <c r="AE30" s="30"/>
    </row>
    <row r="31" spans="1:31" s="2" customFormat="1" ht="6.95" customHeight="1">
      <c r="A31" s="30"/>
      <c r="B31" s="31"/>
      <c r="C31" s="30"/>
      <c r="D31" s="64"/>
      <c r="E31" s="64"/>
      <c r="F31" s="64"/>
      <c r="G31" s="64"/>
      <c r="H31" s="64"/>
      <c r="I31" s="64"/>
      <c r="J31" s="64"/>
      <c r="K31" s="64"/>
      <c r="L31" s="40"/>
      <c r="S31" s="30"/>
      <c r="T31" s="30"/>
      <c r="U31" s="30"/>
      <c r="V31" s="30"/>
      <c r="W31" s="30"/>
      <c r="X31" s="30"/>
      <c r="Y31" s="30"/>
      <c r="Z31" s="30"/>
      <c r="AA31" s="30"/>
      <c r="AB31" s="30"/>
      <c r="AC31" s="30"/>
      <c r="AD31" s="30"/>
      <c r="AE31" s="30"/>
    </row>
    <row r="32" spans="1:31" s="2" customFormat="1" ht="14.45" customHeight="1">
      <c r="A32" s="30"/>
      <c r="B32" s="31"/>
      <c r="C32" s="30"/>
      <c r="D32" s="30"/>
      <c r="E32" s="30"/>
      <c r="F32" s="34" t="s">
        <v>34</v>
      </c>
      <c r="G32" s="30"/>
      <c r="H32" s="30"/>
      <c r="I32" s="34" t="s">
        <v>33</v>
      </c>
      <c r="J32" s="34" t="s">
        <v>35</v>
      </c>
      <c r="K32" s="30"/>
      <c r="L32" s="40"/>
      <c r="S32" s="30"/>
      <c r="T32" s="30"/>
      <c r="U32" s="30"/>
      <c r="V32" s="30"/>
      <c r="W32" s="30"/>
      <c r="X32" s="30"/>
      <c r="Y32" s="30"/>
      <c r="Z32" s="30"/>
      <c r="AA32" s="30"/>
      <c r="AB32" s="30"/>
      <c r="AC32" s="30"/>
      <c r="AD32" s="30"/>
      <c r="AE32" s="30"/>
    </row>
    <row r="33" spans="1:31" s="2" customFormat="1" ht="14.45" customHeight="1">
      <c r="A33" s="30"/>
      <c r="B33" s="31"/>
      <c r="C33" s="30"/>
      <c r="D33" s="102" t="s">
        <v>36</v>
      </c>
      <c r="E33" s="27" t="s">
        <v>37</v>
      </c>
      <c r="F33" s="103">
        <f>ROUND((SUM(BE122:BE157)),  2)</f>
        <v>0</v>
      </c>
      <c r="G33" s="30"/>
      <c r="H33" s="30"/>
      <c r="I33" s="104">
        <v>0.21</v>
      </c>
      <c r="J33" s="103">
        <f>ROUND(((SUM(BE122:BE157))*I33),  2)</f>
        <v>0</v>
      </c>
      <c r="K33" s="30"/>
      <c r="L33" s="40"/>
      <c r="S33" s="30"/>
      <c r="T33" s="30"/>
      <c r="U33" s="30"/>
      <c r="V33" s="30"/>
      <c r="W33" s="30"/>
      <c r="X33" s="30"/>
      <c r="Y33" s="30"/>
      <c r="Z33" s="30"/>
      <c r="AA33" s="30"/>
      <c r="AB33" s="30"/>
      <c r="AC33" s="30"/>
      <c r="AD33" s="30"/>
      <c r="AE33" s="30"/>
    </row>
    <row r="34" spans="1:31" s="2" customFormat="1" ht="14.45" customHeight="1">
      <c r="A34" s="30"/>
      <c r="B34" s="31"/>
      <c r="C34" s="30"/>
      <c r="D34" s="30"/>
      <c r="E34" s="27" t="s">
        <v>38</v>
      </c>
      <c r="F34" s="103">
        <f>ROUND((SUM(BF122:BF157)),  2)</f>
        <v>0</v>
      </c>
      <c r="G34" s="30"/>
      <c r="H34" s="30"/>
      <c r="I34" s="104">
        <v>0.15</v>
      </c>
      <c r="J34" s="103">
        <f>ROUND(((SUM(BF122:BF157))*I34),  2)</f>
        <v>0</v>
      </c>
      <c r="K34" s="30"/>
      <c r="L34" s="40"/>
      <c r="S34" s="30"/>
      <c r="T34" s="30"/>
      <c r="U34" s="30"/>
      <c r="V34" s="30"/>
      <c r="W34" s="30"/>
      <c r="X34" s="30"/>
      <c r="Y34" s="30"/>
      <c r="Z34" s="30"/>
      <c r="AA34" s="30"/>
      <c r="AB34" s="30"/>
      <c r="AC34" s="30"/>
      <c r="AD34" s="30"/>
      <c r="AE34" s="30"/>
    </row>
    <row r="35" spans="1:31" s="2" customFormat="1" ht="14.45" hidden="1" customHeight="1">
      <c r="A35" s="30"/>
      <c r="B35" s="31"/>
      <c r="C35" s="30"/>
      <c r="D35" s="30"/>
      <c r="E35" s="27" t="s">
        <v>39</v>
      </c>
      <c r="F35" s="103">
        <f>ROUND((SUM(BG122:BG157)),  2)</f>
        <v>0</v>
      </c>
      <c r="G35" s="30"/>
      <c r="H35" s="30"/>
      <c r="I35" s="104">
        <v>0.21</v>
      </c>
      <c r="J35" s="103">
        <f>0</f>
        <v>0</v>
      </c>
      <c r="K35" s="30"/>
      <c r="L35" s="40"/>
      <c r="S35" s="30"/>
      <c r="T35" s="30"/>
      <c r="U35" s="30"/>
      <c r="V35" s="30"/>
      <c r="W35" s="30"/>
      <c r="X35" s="30"/>
      <c r="Y35" s="30"/>
      <c r="Z35" s="30"/>
      <c r="AA35" s="30"/>
      <c r="AB35" s="30"/>
      <c r="AC35" s="30"/>
      <c r="AD35" s="30"/>
      <c r="AE35" s="30"/>
    </row>
    <row r="36" spans="1:31" s="2" customFormat="1" ht="14.45" hidden="1" customHeight="1">
      <c r="A36" s="30"/>
      <c r="B36" s="31"/>
      <c r="C36" s="30"/>
      <c r="D36" s="30"/>
      <c r="E36" s="27" t="s">
        <v>40</v>
      </c>
      <c r="F36" s="103">
        <f>ROUND((SUM(BH122:BH157)),  2)</f>
        <v>0</v>
      </c>
      <c r="G36" s="30"/>
      <c r="H36" s="30"/>
      <c r="I36" s="104">
        <v>0.15</v>
      </c>
      <c r="J36" s="103">
        <f>0</f>
        <v>0</v>
      </c>
      <c r="K36" s="30"/>
      <c r="L36" s="40"/>
      <c r="S36" s="30"/>
      <c r="T36" s="30"/>
      <c r="U36" s="30"/>
      <c r="V36" s="30"/>
      <c r="W36" s="30"/>
      <c r="X36" s="30"/>
      <c r="Y36" s="30"/>
      <c r="Z36" s="30"/>
      <c r="AA36" s="30"/>
      <c r="AB36" s="30"/>
      <c r="AC36" s="30"/>
      <c r="AD36" s="30"/>
      <c r="AE36" s="30"/>
    </row>
    <row r="37" spans="1:31" s="2" customFormat="1" ht="14.45" hidden="1" customHeight="1">
      <c r="A37" s="30"/>
      <c r="B37" s="31"/>
      <c r="C37" s="30"/>
      <c r="D37" s="30"/>
      <c r="E37" s="27" t="s">
        <v>41</v>
      </c>
      <c r="F37" s="103">
        <f>ROUND((SUM(BI122:BI157)),  2)</f>
        <v>0</v>
      </c>
      <c r="G37" s="30"/>
      <c r="H37" s="30"/>
      <c r="I37" s="104">
        <v>0</v>
      </c>
      <c r="J37" s="103">
        <f>0</f>
        <v>0</v>
      </c>
      <c r="K37" s="30"/>
      <c r="L37" s="40"/>
      <c r="S37" s="30"/>
      <c r="T37" s="30"/>
      <c r="U37" s="30"/>
      <c r="V37" s="30"/>
      <c r="W37" s="30"/>
      <c r="X37" s="30"/>
      <c r="Y37" s="30"/>
      <c r="Z37" s="30"/>
      <c r="AA37" s="30"/>
      <c r="AB37" s="30"/>
      <c r="AC37" s="30"/>
      <c r="AD37" s="30"/>
      <c r="AE37" s="30"/>
    </row>
    <row r="38" spans="1:31" s="2" customFormat="1" ht="6.95" customHeight="1">
      <c r="A38" s="30"/>
      <c r="B38" s="31"/>
      <c r="C38" s="30"/>
      <c r="D38" s="30"/>
      <c r="E38" s="30"/>
      <c r="F38" s="30"/>
      <c r="G38" s="30"/>
      <c r="H38" s="30"/>
      <c r="I38" s="30"/>
      <c r="J38" s="30"/>
      <c r="K38" s="30"/>
      <c r="L38" s="40"/>
      <c r="S38" s="30"/>
      <c r="T38" s="30"/>
      <c r="U38" s="30"/>
      <c r="V38" s="30"/>
      <c r="W38" s="30"/>
      <c r="X38" s="30"/>
      <c r="Y38" s="30"/>
      <c r="Z38" s="30"/>
      <c r="AA38" s="30"/>
      <c r="AB38" s="30"/>
      <c r="AC38" s="30"/>
      <c r="AD38" s="30"/>
      <c r="AE38" s="30"/>
    </row>
    <row r="39" spans="1:31" s="2" customFormat="1" ht="25.35" customHeight="1">
      <c r="A39" s="30"/>
      <c r="B39" s="31"/>
      <c r="C39" s="105"/>
      <c r="D39" s="106" t="s">
        <v>42</v>
      </c>
      <c r="E39" s="58"/>
      <c r="F39" s="58"/>
      <c r="G39" s="107" t="s">
        <v>43</v>
      </c>
      <c r="H39" s="108" t="s">
        <v>44</v>
      </c>
      <c r="I39" s="58"/>
      <c r="J39" s="109">
        <f>SUM(J30:J37)</f>
        <v>0</v>
      </c>
      <c r="K39" s="110"/>
      <c r="L39" s="40"/>
      <c r="S39" s="30"/>
      <c r="T39" s="30"/>
      <c r="U39" s="30"/>
      <c r="V39" s="30"/>
      <c r="W39" s="30"/>
      <c r="X39" s="30"/>
      <c r="Y39" s="30"/>
      <c r="Z39" s="30"/>
      <c r="AA39" s="30"/>
      <c r="AB39" s="30"/>
      <c r="AC39" s="30"/>
      <c r="AD39" s="30"/>
      <c r="AE39" s="30"/>
    </row>
    <row r="40" spans="1:31" s="2" customFormat="1" ht="14.45" customHeight="1">
      <c r="A40" s="30"/>
      <c r="B40" s="31"/>
      <c r="C40" s="30"/>
      <c r="D40" s="30"/>
      <c r="E40" s="30"/>
      <c r="F40" s="30"/>
      <c r="G40" s="30"/>
      <c r="H40" s="30"/>
      <c r="I40" s="30"/>
      <c r="J40" s="30"/>
      <c r="K40" s="30"/>
      <c r="L40" s="40"/>
      <c r="S40" s="30"/>
      <c r="T40" s="30"/>
      <c r="U40" s="30"/>
      <c r="V40" s="30"/>
      <c r="W40" s="30"/>
      <c r="X40" s="30"/>
      <c r="Y40" s="30"/>
      <c r="Z40" s="30"/>
      <c r="AA40" s="30"/>
      <c r="AB40" s="30"/>
      <c r="AC40" s="30"/>
      <c r="AD40" s="30"/>
      <c r="AE40" s="30"/>
    </row>
    <row r="41" spans="1:31" s="1" customFormat="1" ht="14.45" customHeight="1">
      <c r="B41" s="21"/>
      <c r="L41" s="21"/>
    </row>
    <row r="42" spans="1:31" s="1" customFormat="1" ht="14.45" customHeight="1">
      <c r="B42" s="21"/>
      <c r="L42" s="21"/>
    </row>
    <row r="43" spans="1:31" s="1" customFormat="1" ht="14.45" customHeight="1">
      <c r="B43" s="21"/>
      <c r="L43" s="21"/>
    </row>
    <row r="44" spans="1:31" s="1" customFormat="1" ht="14.45" customHeight="1">
      <c r="B44" s="21"/>
      <c r="L44" s="21"/>
    </row>
    <row r="45" spans="1:31" s="1" customFormat="1" ht="14.45" customHeight="1">
      <c r="B45" s="21"/>
      <c r="L45" s="21"/>
    </row>
    <row r="46" spans="1:31" s="1" customFormat="1" ht="14.45" customHeight="1">
      <c r="B46" s="21"/>
      <c r="L46" s="21"/>
    </row>
    <row r="47" spans="1:31" s="1" customFormat="1" ht="14.45" customHeight="1">
      <c r="B47" s="21"/>
      <c r="L47" s="21"/>
    </row>
    <row r="48" spans="1:31" s="1" customFormat="1" ht="14.45" customHeight="1">
      <c r="B48" s="21"/>
      <c r="L48" s="21"/>
    </row>
    <row r="49" spans="1:31" s="1" customFormat="1" ht="14.45" customHeight="1">
      <c r="B49" s="21"/>
      <c r="L49" s="21"/>
    </row>
    <row r="50" spans="1:31" s="2" customFormat="1" ht="14.45" customHeight="1">
      <c r="B50" s="40"/>
      <c r="D50" s="41" t="s">
        <v>45</v>
      </c>
      <c r="E50" s="42"/>
      <c r="F50" s="42"/>
      <c r="G50" s="41" t="s">
        <v>46</v>
      </c>
      <c r="H50" s="42"/>
      <c r="I50" s="42"/>
      <c r="J50" s="42"/>
      <c r="K50" s="42"/>
      <c r="L50" s="40"/>
    </row>
    <row r="51" spans="1:31">
      <c r="B51" s="21"/>
      <c r="L51" s="21"/>
    </row>
    <row r="52" spans="1:31">
      <c r="B52" s="21"/>
      <c r="L52" s="21"/>
    </row>
    <row r="53" spans="1:31">
      <c r="B53" s="21"/>
      <c r="L53" s="21"/>
    </row>
    <row r="54" spans="1:31">
      <c r="B54" s="21"/>
      <c r="L54" s="21"/>
    </row>
    <row r="55" spans="1:31">
      <c r="B55" s="21"/>
      <c r="L55" s="21"/>
    </row>
    <row r="56" spans="1:31">
      <c r="B56" s="21"/>
      <c r="L56" s="21"/>
    </row>
    <row r="57" spans="1:31">
      <c r="B57" s="21"/>
      <c r="L57" s="21"/>
    </row>
    <row r="58" spans="1:31">
      <c r="B58" s="21"/>
      <c r="L58" s="21"/>
    </row>
    <row r="59" spans="1:31">
      <c r="B59" s="21"/>
      <c r="L59" s="21"/>
    </row>
    <row r="60" spans="1:31">
      <c r="B60" s="21"/>
      <c r="L60" s="21"/>
    </row>
    <row r="61" spans="1:31" s="2" customFormat="1" ht="12.75">
      <c r="A61" s="30"/>
      <c r="B61" s="31"/>
      <c r="C61" s="30"/>
      <c r="D61" s="43" t="s">
        <v>47</v>
      </c>
      <c r="E61" s="33"/>
      <c r="F61" s="111" t="s">
        <v>48</v>
      </c>
      <c r="G61" s="43" t="s">
        <v>47</v>
      </c>
      <c r="H61" s="33"/>
      <c r="I61" s="33"/>
      <c r="J61" s="112" t="s">
        <v>48</v>
      </c>
      <c r="K61" s="33"/>
      <c r="L61" s="40"/>
      <c r="S61" s="30"/>
      <c r="T61" s="30"/>
      <c r="U61" s="30"/>
      <c r="V61" s="30"/>
      <c r="W61" s="30"/>
      <c r="X61" s="30"/>
      <c r="Y61" s="30"/>
      <c r="Z61" s="30"/>
      <c r="AA61" s="30"/>
      <c r="AB61" s="30"/>
      <c r="AC61" s="30"/>
      <c r="AD61" s="30"/>
      <c r="AE61" s="30"/>
    </row>
    <row r="62" spans="1:31">
      <c r="B62" s="21"/>
      <c r="L62" s="21"/>
    </row>
    <row r="63" spans="1:31">
      <c r="B63" s="21"/>
      <c r="L63" s="21"/>
    </row>
    <row r="64" spans="1:31">
      <c r="B64" s="21"/>
      <c r="L64" s="21"/>
    </row>
    <row r="65" spans="1:31" s="2" customFormat="1" ht="12.75">
      <c r="A65" s="30"/>
      <c r="B65" s="31"/>
      <c r="C65" s="30"/>
      <c r="D65" s="41" t="s">
        <v>49</v>
      </c>
      <c r="E65" s="44"/>
      <c r="F65" s="44"/>
      <c r="G65" s="41" t="s">
        <v>50</v>
      </c>
      <c r="H65" s="44"/>
      <c r="I65" s="44"/>
      <c r="J65" s="44"/>
      <c r="K65" s="44"/>
      <c r="L65" s="40"/>
      <c r="S65" s="30"/>
      <c r="T65" s="30"/>
      <c r="U65" s="30"/>
      <c r="V65" s="30"/>
      <c r="W65" s="30"/>
      <c r="X65" s="30"/>
      <c r="Y65" s="30"/>
      <c r="Z65" s="30"/>
      <c r="AA65" s="30"/>
      <c r="AB65" s="30"/>
      <c r="AC65" s="30"/>
      <c r="AD65" s="30"/>
      <c r="AE65" s="30"/>
    </row>
    <row r="66" spans="1:31">
      <c r="B66" s="21"/>
      <c r="L66" s="21"/>
    </row>
    <row r="67" spans="1:31">
      <c r="B67" s="21"/>
      <c r="L67" s="21"/>
    </row>
    <row r="68" spans="1:31">
      <c r="B68" s="21"/>
      <c r="L68" s="21"/>
    </row>
    <row r="69" spans="1:31">
      <c r="B69" s="21"/>
      <c r="L69" s="21"/>
    </row>
    <row r="70" spans="1:31">
      <c r="B70" s="21"/>
      <c r="L70" s="21"/>
    </row>
    <row r="71" spans="1:31">
      <c r="B71" s="21"/>
      <c r="L71" s="21"/>
    </row>
    <row r="72" spans="1:31">
      <c r="B72" s="21"/>
      <c r="L72" s="21"/>
    </row>
    <row r="73" spans="1:31">
      <c r="B73" s="21"/>
      <c r="L73" s="21"/>
    </row>
    <row r="74" spans="1:31">
      <c r="B74" s="21"/>
      <c r="L74" s="21"/>
    </row>
    <row r="75" spans="1:31">
      <c r="B75" s="21"/>
      <c r="L75" s="21"/>
    </row>
    <row r="76" spans="1:31" s="2" customFormat="1" ht="12.75">
      <c r="A76" s="30"/>
      <c r="B76" s="31"/>
      <c r="C76" s="30"/>
      <c r="D76" s="43" t="s">
        <v>47</v>
      </c>
      <c r="E76" s="33"/>
      <c r="F76" s="111" t="s">
        <v>48</v>
      </c>
      <c r="G76" s="43" t="s">
        <v>47</v>
      </c>
      <c r="H76" s="33"/>
      <c r="I76" s="33"/>
      <c r="J76" s="112" t="s">
        <v>48</v>
      </c>
      <c r="K76" s="33"/>
      <c r="L76" s="40"/>
      <c r="S76" s="30"/>
      <c r="T76" s="30"/>
      <c r="U76" s="30"/>
      <c r="V76" s="30"/>
      <c r="W76" s="30"/>
      <c r="X76" s="30"/>
      <c r="Y76" s="30"/>
      <c r="Z76" s="30"/>
      <c r="AA76" s="30"/>
      <c r="AB76" s="30"/>
      <c r="AC76" s="30"/>
      <c r="AD76" s="30"/>
      <c r="AE76" s="30"/>
    </row>
    <row r="77" spans="1:31" s="2" customFormat="1" ht="14.45" customHeight="1">
      <c r="A77" s="30"/>
      <c r="B77" s="45"/>
      <c r="C77" s="46"/>
      <c r="D77" s="46"/>
      <c r="E77" s="46"/>
      <c r="F77" s="46"/>
      <c r="G77" s="46"/>
      <c r="H77" s="46"/>
      <c r="I77" s="46"/>
      <c r="J77" s="46"/>
      <c r="K77" s="46"/>
      <c r="L77" s="40"/>
      <c r="S77" s="30"/>
      <c r="T77" s="30"/>
      <c r="U77" s="30"/>
      <c r="V77" s="30"/>
      <c r="W77" s="30"/>
      <c r="X77" s="30"/>
      <c r="Y77" s="30"/>
      <c r="Z77" s="30"/>
      <c r="AA77" s="30"/>
      <c r="AB77" s="30"/>
      <c r="AC77" s="30"/>
      <c r="AD77" s="30"/>
      <c r="AE77" s="30"/>
    </row>
    <row r="81" spans="1:47" s="2" customFormat="1" ht="6.95" customHeight="1">
      <c r="A81" s="30"/>
      <c r="B81" s="47"/>
      <c r="C81" s="48"/>
      <c r="D81" s="48"/>
      <c r="E81" s="48"/>
      <c r="F81" s="48"/>
      <c r="G81" s="48"/>
      <c r="H81" s="48"/>
      <c r="I81" s="48"/>
      <c r="J81" s="48"/>
      <c r="K81" s="48"/>
      <c r="L81" s="40"/>
      <c r="S81" s="30"/>
      <c r="T81" s="30"/>
      <c r="U81" s="30"/>
      <c r="V81" s="30"/>
      <c r="W81" s="30"/>
      <c r="X81" s="30"/>
      <c r="Y81" s="30"/>
      <c r="Z81" s="30"/>
      <c r="AA81" s="30"/>
      <c r="AB81" s="30"/>
      <c r="AC81" s="30"/>
      <c r="AD81" s="30"/>
      <c r="AE81" s="30"/>
    </row>
    <row r="82" spans="1:47" s="2" customFormat="1" ht="24.95" customHeight="1">
      <c r="A82" s="30"/>
      <c r="B82" s="31"/>
      <c r="C82" s="22" t="s">
        <v>110</v>
      </c>
      <c r="D82" s="30"/>
      <c r="E82" s="30"/>
      <c r="F82" s="30"/>
      <c r="G82" s="30"/>
      <c r="H82" s="30"/>
      <c r="I82" s="30"/>
      <c r="J82" s="30"/>
      <c r="K82" s="30"/>
      <c r="L82" s="40"/>
      <c r="S82" s="30"/>
      <c r="T82" s="30"/>
      <c r="U82" s="30"/>
      <c r="V82" s="30"/>
      <c r="W82" s="30"/>
      <c r="X82" s="30"/>
      <c r="Y82" s="30"/>
      <c r="Z82" s="30"/>
      <c r="AA82" s="30"/>
      <c r="AB82" s="30"/>
      <c r="AC82" s="30"/>
      <c r="AD82" s="30"/>
      <c r="AE82" s="30"/>
    </row>
    <row r="83" spans="1:47" s="2" customFormat="1" ht="6.95" customHeight="1">
      <c r="A83" s="30"/>
      <c r="B83" s="31"/>
      <c r="C83" s="30"/>
      <c r="D83" s="30"/>
      <c r="E83" s="30"/>
      <c r="F83" s="30"/>
      <c r="G83" s="30"/>
      <c r="H83" s="30"/>
      <c r="I83" s="30"/>
      <c r="J83" s="30"/>
      <c r="K83" s="30"/>
      <c r="L83" s="40"/>
      <c r="S83" s="30"/>
      <c r="T83" s="30"/>
      <c r="U83" s="30"/>
      <c r="V83" s="30"/>
      <c r="W83" s="30"/>
      <c r="X83" s="30"/>
      <c r="Y83" s="30"/>
      <c r="Z83" s="30"/>
      <c r="AA83" s="30"/>
      <c r="AB83" s="30"/>
      <c r="AC83" s="30"/>
      <c r="AD83" s="30"/>
      <c r="AE83" s="30"/>
    </row>
    <row r="84" spans="1:47" s="2" customFormat="1" ht="12" customHeight="1">
      <c r="A84" s="30"/>
      <c r="B84" s="31"/>
      <c r="C84" s="27" t="s">
        <v>14</v>
      </c>
      <c r="D84" s="30"/>
      <c r="E84" s="30"/>
      <c r="F84" s="30"/>
      <c r="G84" s="30"/>
      <c r="H84" s="30"/>
      <c r="I84" s="30"/>
      <c r="J84" s="30"/>
      <c r="K84" s="30"/>
      <c r="L84" s="40"/>
      <c r="S84" s="30"/>
      <c r="T84" s="30"/>
      <c r="U84" s="30"/>
      <c r="V84" s="30"/>
      <c r="W84" s="30"/>
      <c r="X84" s="30"/>
      <c r="Y84" s="30"/>
      <c r="Z84" s="30"/>
      <c r="AA84" s="30"/>
      <c r="AB84" s="30"/>
      <c r="AC84" s="30"/>
      <c r="AD84" s="30"/>
      <c r="AE84" s="30"/>
    </row>
    <row r="85" spans="1:47" s="2" customFormat="1" ht="16.5" customHeight="1">
      <c r="A85" s="30"/>
      <c r="B85" s="31"/>
      <c r="C85" s="30"/>
      <c r="D85" s="30"/>
      <c r="E85" s="425" t="str">
        <f>E7</f>
        <v>Modernizace ČOV Dvůr Králové nad Labem - II. etapa</v>
      </c>
      <c r="F85" s="426"/>
      <c r="G85" s="426"/>
      <c r="H85" s="426"/>
      <c r="I85" s="30"/>
      <c r="J85" s="30"/>
      <c r="K85" s="30"/>
      <c r="L85" s="40"/>
      <c r="S85" s="30"/>
      <c r="T85" s="30"/>
      <c r="U85" s="30"/>
      <c r="V85" s="30"/>
      <c r="W85" s="30"/>
      <c r="X85" s="30"/>
      <c r="Y85" s="30"/>
      <c r="Z85" s="30"/>
      <c r="AA85" s="30"/>
      <c r="AB85" s="30"/>
      <c r="AC85" s="30"/>
      <c r="AD85" s="30"/>
      <c r="AE85" s="30"/>
    </row>
    <row r="86" spans="1:47" s="2" customFormat="1" ht="12" customHeight="1">
      <c r="A86" s="30"/>
      <c r="B86" s="31"/>
      <c r="C86" s="27" t="s">
        <v>108</v>
      </c>
      <c r="D86" s="30"/>
      <c r="E86" s="30"/>
      <c r="F86" s="30"/>
      <c r="G86" s="30"/>
      <c r="H86" s="30"/>
      <c r="I86" s="30"/>
      <c r="J86" s="30"/>
      <c r="K86" s="30"/>
      <c r="L86" s="40"/>
      <c r="S86" s="30"/>
      <c r="T86" s="30"/>
      <c r="U86" s="30"/>
      <c r="V86" s="30"/>
      <c r="W86" s="30"/>
      <c r="X86" s="30"/>
      <c r="Y86" s="30"/>
      <c r="Z86" s="30"/>
      <c r="AA86" s="30"/>
      <c r="AB86" s="30"/>
      <c r="AC86" s="30"/>
      <c r="AD86" s="30"/>
      <c r="AE86" s="30"/>
    </row>
    <row r="87" spans="1:47" s="2" customFormat="1" ht="16.5" customHeight="1">
      <c r="A87" s="30"/>
      <c r="B87" s="31"/>
      <c r="C87" s="30"/>
      <c r="D87" s="30"/>
      <c r="E87" s="386" t="str">
        <f>E9</f>
        <v>SO_06 - Zpevněné plochy ČOV</v>
      </c>
      <c r="F87" s="424"/>
      <c r="G87" s="424"/>
      <c r="H87" s="424"/>
      <c r="I87" s="30"/>
      <c r="J87" s="30"/>
      <c r="K87" s="30"/>
      <c r="L87" s="40"/>
      <c r="S87" s="30"/>
      <c r="T87" s="30"/>
      <c r="U87" s="30"/>
      <c r="V87" s="30"/>
      <c r="W87" s="30"/>
      <c r="X87" s="30"/>
      <c r="Y87" s="30"/>
      <c r="Z87" s="30"/>
      <c r="AA87" s="30"/>
      <c r="AB87" s="30"/>
      <c r="AC87" s="30"/>
      <c r="AD87" s="30"/>
      <c r="AE87" s="30"/>
    </row>
    <row r="88" spans="1:47" s="2" customFormat="1" ht="6.95" customHeight="1">
      <c r="A88" s="30"/>
      <c r="B88" s="31"/>
      <c r="C88" s="30"/>
      <c r="D88" s="30"/>
      <c r="E88" s="30"/>
      <c r="F88" s="30"/>
      <c r="G88" s="30"/>
      <c r="H88" s="30"/>
      <c r="I88" s="30"/>
      <c r="J88" s="30"/>
      <c r="K88" s="30"/>
      <c r="L88" s="40"/>
      <c r="S88" s="30"/>
      <c r="T88" s="30"/>
      <c r="U88" s="30"/>
      <c r="V88" s="30"/>
      <c r="W88" s="30"/>
      <c r="X88" s="30"/>
      <c r="Y88" s="30"/>
      <c r="Z88" s="30"/>
      <c r="AA88" s="30"/>
      <c r="AB88" s="30"/>
      <c r="AC88" s="30"/>
      <c r="AD88" s="30"/>
      <c r="AE88" s="30"/>
    </row>
    <row r="89" spans="1:47" s="2" customFormat="1" ht="12" customHeight="1">
      <c r="A89" s="30"/>
      <c r="B89" s="31"/>
      <c r="C89" s="27" t="s">
        <v>18</v>
      </c>
      <c r="D89" s="30"/>
      <c r="E89" s="30"/>
      <c r="F89" s="25" t="str">
        <f>F12</f>
        <v xml:space="preserve"> </v>
      </c>
      <c r="G89" s="30"/>
      <c r="H89" s="30"/>
      <c r="I89" s="27" t="s">
        <v>20</v>
      </c>
      <c r="J89" s="53" t="str">
        <f>IF(J12="","",J12)</f>
        <v>7. 7. 2022</v>
      </c>
      <c r="K89" s="30"/>
      <c r="L89" s="40"/>
      <c r="S89" s="30"/>
      <c r="T89" s="30"/>
      <c r="U89" s="30"/>
      <c r="V89" s="30"/>
      <c r="W89" s="30"/>
      <c r="X89" s="30"/>
      <c r="Y89" s="30"/>
      <c r="Z89" s="30"/>
      <c r="AA89" s="30"/>
      <c r="AB89" s="30"/>
      <c r="AC89" s="30"/>
      <c r="AD89" s="30"/>
      <c r="AE89" s="30"/>
    </row>
    <row r="90" spans="1:47" s="2" customFormat="1" ht="6.95" customHeight="1">
      <c r="A90" s="30"/>
      <c r="B90" s="31"/>
      <c r="C90" s="30"/>
      <c r="D90" s="30"/>
      <c r="E90" s="30"/>
      <c r="F90" s="30"/>
      <c r="G90" s="30"/>
      <c r="H90" s="30"/>
      <c r="I90" s="30"/>
      <c r="J90" s="30"/>
      <c r="K90" s="30"/>
      <c r="L90" s="40"/>
      <c r="S90" s="30"/>
      <c r="T90" s="30"/>
      <c r="U90" s="30"/>
      <c r="V90" s="30"/>
      <c r="W90" s="30"/>
      <c r="X90" s="30"/>
      <c r="Y90" s="30"/>
      <c r="Z90" s="30"/>
      <c r="AA90" s="30"/>
      <c r="AB90" s="30"/>
      <c r="AC90" s="30"/>
      <c r="AD90" s="30"/>
      <c r="AE90" s="30"/>
    </row>
    <row r="91" spans="1:47" s="2" customFormat="1" ht="15.2" customHeight="1">
      <c r="A91" s="30"/>
      <c r="B91" s="31"/>
      <c r="C91" s="27" t="s">
        <v>22</v>
      </c>
      <c r="D91" s="30"/>
      <c r="E91" s="30"/>
      <c r="F91" s="25" t="str">
        <f>E15</f>
        <v xml:space="preserve"> </v>
      </c>
      <c r="G91" s="30"/>
      <c r="H91" s="30"/>
      <c r="I91" s="27" t="s">
        <v>27</v>
      </c>
      <c r="J91" s="28" t="str">
        <f>E21</f>
        <v xml:space="preserve"> </v>
      </c>
      <c r="K91" s="30"/>
      <c r="L91" s="40"/>
      <c r="S91" s="30"/>
      <c r="T91" s="30"/>
      <c r="U91" s="30"/>
      <c r="V91" s="30"/>
      <c r="W91" s="30"/>
      <c r="X91" s="30"/>
      <c r="Y91" s="30"/>
      <c r="Z91" s="30"/>
      <c r="AA91" s="30"/>
      <c r="AB91" s="30"/>
      <c r="AC91" s="30"/>
      <c r="AD91" s="30"/>
      <c r="AE91" s="30"/>
    </row>
    <row r="92" spans="1:47" s="2" customFormat="1" ht="25.7" customHeight="1">
      <c r="A92" s="30"/>
      <c r="B92" s="31"/>
      <c r="C92" s="27" t="s">
        <v>26</v>
      </c>
      <c r="D92" s="30"/>
      <c r="E92" s="30"/>
      <c r="F92" s="25" t="str">
        <f>IF(E18="","",E18)</f>
        <v xml:space="preserve"> </v>
      </c>
      <c r="G92" s="30"/>
      <c r="H92" s="30"/>
      <c r="I92" s="27" t="s">
        <v>29</v>
      </c>
      <c r="J92" s="28" t="str">
        <f>E24</f>
        <v>VIS s.r.o. Hradec Králové, Dita Paštová</v>
      </c>
      <c r="K92" s="30"/>
      <c r="L92" s="40"/>
      <c r="S92" s="30"/>
      <c r="T92" s="30"/>
      <c r="U92" s="30"/>
      <c r="V92" s="30"/>
      <c r="W92" s="30"/>
      <c r="X92" s="30"/>
      <c r="Y92" s="30"/>
      <c r="Z92" s="30"/>
      <c r="AA92" s="30"/>
      <c r="AB92" s="30"/>
      <c r="AC92" s="30"/>
      <c r="AD92" s="30"/>
      <c r="AE92" s="30"/>
    </row>
    <row r="93" spans="1:47" s="2" customFormat="1" ht="10.35" customHeight="1">
      <c r="A93" s="30"/>
      <c r="B93" s="31"/>
      <c r="C93" s="30"/>
      <c r="D93" s="30"/>
      <c r="E93" s="30"/>
      <c r="F93" s="30"/>
      <c r="G93" s="30"/>
      <c r="H93" s="30"/>
      <c r="I93" s="30"/>
      <c r="J93" s="30"/>
      <c r="K93" s="30"/>
      <c r="L93" s="40"/>
      <c r="S93" s="30"/>
      <c r="T93" s="30"/>
      <c r="U93" s="30"/>
      <c r="V93" s="30"/>
      <c r="W93" s="30"/>
      <c r="X93" s="30"/>
      <c r="Y93" s="30"/>
      <c r="Z93" s="30"/>
      <c r="AA93" s="30"/>
      <c r="AB93" s="30"/>
      <c r="AC93" s="30"/>
      <c r="AD93" s="30"/>
      <c r="AE93" s="30"/>
    </row>
    <row r="94" spans="1:47" s="2" customFormat="1" ht="29.25" customHeight="1">
      <c r="A94" s="30"/>
      <c r="B94" s="31"/>
      <c r="C94" s="113" t="s">
        <v>111</v>
      </c>
      <c r="D94" s="105"/>
      <c r="E94" s="105"/>
      <c r="F94" s="105"/>
      <c r="G94" s="105"/>
      <c r="H94" s="105"/>
      <c r="I94" s="105"/>
      <c r="J94" s="114" t="s">
        <v>112</v>
      </c>
      <c r="K94" s="105"/>
      <c r="L94" s="40"/>
      <c r="S94" s="30"/>
      <c r="T94" s="30"/>
      <c r="U94" s="30"/>
      <c r="V94" s="30"/>
      <c r="W94" s="30"/>
      <c r="X94" s="30"/>
      <c r="Y94" s="30"/>
      <c r="Z94" s="30"/>
      <c r="AA94" s="30"/>
      <c r="AB94" s="30"/>
      <c r="AC94" s="30"/>
      <c r="AD94" s="30"/>
      <c r="AE94" s="30"/>
    </row>
    <row r="95" spans="1:47" s="2" customFormat="1" ht="10.35" customHeight="1">
      <c r="A95" s="30"/>
      <c r="B95" s="31"/>
      <c r="C95" s="30"/>
      <c r="D95" s="30"/>
      <c r="E95" s="30"/>
      <c r="F95" s="30"/>
      <c r="G95" s="30"/>
      <c r="H95" s="30"/>
      <c r="I95" s="30"/>
      <c r="J95" s="30"/>
      <c r="K95" s="30"/>
      <c r="L95" s="40"/>
      <c r="S95" s="30"/>
      <c r="T95" s="30"/>
      <c r="U95" s="30"/>
      <c r="V95" s="30"/>
      <c r="W95" s="30"/>
      <c r="X95" s="30"/>
      <c r="Y95" s="30"/>
      <c r="Z95" s="30"/>
      <c r="AA95" s="30"/>
      <c r="AB95" s="30"/>
      <c r="AC95" s="30"/>
      <c r="AD95" s="30"/>
      <c r="AE95" s="30"/>
    </row>
    <row r="96" spans="1:47" s="2" customFormat="1" ht="22.9" customHeight="1">
      <c r="A96" s="30"/>
      <c r="B96" s="31"/>
      <c r="C96" s="115" t="s">
        <v>113</v>
      </c>
      <c r="D96" s="30"/>
      <c r="E96" s="30"/>
      <c r="F96" s="30"/>
      <c r="G96" s="30"/>
      <c r="H96" s="30"/>
      <c r="I96" s="30"/>
      <c r="J96" s="69">
        <f>J122</f>
        <v>0</v>
      </c>
      <c r="K96" s="30"/>
      <c r="L96" s="40"/>
      <c r="S96" s="30"/>
      <c r="T96" s="30"/>
      <c r="U96" s="30"/>
      <c r="V96" s="30"/>
      <c r="W96" s="30"/>
      <c r="X96" s="30"/>
      <c r="Y96" s="30"/>
      <c r="Z96" s="30"/>
      <c r="AA96" s="30"/>
      <c r="AB96" s="30"/>
      <c r="AC96" s="30"/>
      <c r="AD96" s="30"/>
      <c r="AE96" s="30"/>
      <c r="AU96" s="18" t="s">
        <v>114</v>
      </c>
    </row>
    <row r="97" spans="1:31" s="9" customFormat="1" ht="24.95" customHeight="1">
      <c r="B97" s="116"/>
      <c r="D97" s="117" t="s">
        <v>115</v>
      </c>
      <c r="E97" s="118"/>
      <c r="F97" s="118"/>
      <c r="G97" s="118"/>
      <c r="H97" s="118"/>
      <c r="I97" s="118"/>
      <c r="J97" s="119">
        <f>J123</f>
        <v>0</v>
      </c>
      <c r="L97" s="116"/>
    </row>
    <row r="98" spans="1:31" s="10" customFormat="1" ht="19.899999999999999" customHeight="1">
      <c r="B98" s="120"/>
      <c r="D98" s="121" t="s">
        <v>188</v>
      </c>
      <c r="E98" s="122"/>
      <c r="F98" s="122"/>
      <c r="G98" s="122"/>
      <c r="H98" s="122"/>
      <c r="I98" s="122"/>
      <c r="J98" s="123">
        <f>J124</f>
        <v>0</v>
      </c>
      <c r="L98" s="120"/>
    </row>
    <row r="99" spans="1:31" s="10" customFormat="1" ht="19.899999999999999" customHeight="1">
      <c r="B99" s="120"/>
      <c r="D99" s="121" t="s">
        <v>517</v>
      </c>
      <c r="E99" s="122"/>
      <c r="F99" s="122"/>
      <c r="G99" s="122"/>
      <c r="H99" s="122"/>
      <c r="I99" s="122"/>
      <c r="J99" s="123">
        <f>J138</f>
        <v>0</v>
      </c>
      <c r="L99" s="120"/>
    </row>
    <row r="100" spans="1:31" s="10" customFormat="1" ht="19.899999999999999" customHeight="1">
      <c r="B100" s="120"/>
      <c r="D100" s="121" t="s">
        <v>819</v>
      </c>
      <c r="E100" s="122"/>
      <c r="F100" s="122"/>
      <c r="G100" s="122"/>
      <c r="H100" s="122"/>
      <c r="I100" s="122"/>
      <c r="J100" s="123">
        <f>J140</f>
        <v>0</v>
      </c>
      <c r="L100" s="120"/>
    </row>
    <row r="101" spans="1:31" s="10" customFormat="1" ht="19.899999999999999" customHeight="1">
      <c r="B101" s="120"/>
      <c r="D101" s="121" t="s">
        <v>117</v>
      </c>
      <c r="E101" s="122"/>
      <c r="F101" s="122"/>
      <c r="G101" s="122"/>
      <c r="H101" s="122"/>
      <c r="I101" s="122"/>
      <c r="J101" s="123">
        <f>J149</f>
        <v>0</v>
      </c>
      <c r="L101" s="120"/>
    </row>
    <row r="102" spans="1:31" s="10" customFormat="1" ht="19.899999999999999" customHeight="1">
      <c r="B102" s="120"/>
      <c r="D102" s="121" t="s">
        <v>519</v>
      </c>
      <c r="E102" s="122"/>
      <c r="F102" s="122"/>
      <c r="G102" s="122"/>
      <c r="H102" s="122"/>
      <c r="I102" s="122"/>
      <c r="J102" s="123">
        <f>J156</f>
        <v>0</v>
      </c>
      <c r="L102" s="120"/>
    </row>
    <row r="103" spans="1:31" s="2" customFormat="1" ht="21.75" customHeight="1">
      <c r="A103" s="30"/>
      <c r="B103" s="31"/>
      <c r="C103" s="30"/>
      <c r="D103" s="30"/>
      <c r="E103" s="30"/>
      <c r="F103" s="30"/>
      <c r="G103" s="30"/>
      <c r="H103" s="30"/>
      <c r="I103" s="30"/>
      <c r="J103" s="30"/>
      <c r="K103" s="30"/>
      <c r="L103" s="40"/>
      <c r="S103" s="30"/>
      <c r="T103" s="30"/>
      <c r="U103" s="30"/>
      <c r="V103" s="30"/>
      <c r="W103" s="30"/>
      <c r="X103" s="30"/>
      <c r="Y103" s="30"/>
      <c r="Z103" s="30"/>
      <c r="AA103" s="30"/>
      <c r="AB103" s="30"/>
      <c r="AC103" s="30"/>
      <c r="AD103" s="30"/>
      <c r="AE103" s="30"/>
    </row>
    <row r="104" spans="1:31" s="2" customFormat="1" ht="6.95" customHeight="1">
      <c r="A104" s="30"/>
      <c r="B104" s="45"/>
      <c r="C104" s="46"/>
      <c r="D104" s="46"/>
      <c r="E104" s="46"/>
      <c r="F104" s="46"/>
      <c r="G104" s="46"/>
      <c r="H104" s="46"/>
      <c r="I104" s="46"/>
      <c r="J104" s="46"/>
      <c r="K104" s="46"/>
      <c r="L104" s="40"/>
      <c r="S104" s="30"/>
      <c r="T104" s="30"/>
      <c r="U104" s="30"/>
      <c r="V104" s="30"/>
      <c r="W104" s="30"/>
      <c r="X104" s="30"/>
      <c r="Y104" s="30"/>
      <c r="Z104" s="30"/>
      <c r="AA104" s="30"/>
      <c r="AB104" s="30"/>
      <c r="AC104" s="30"/>
      <c r="AD104" s="30"/>
      <c r="AE104" s="30"/>
    </row>
    <row r="108" spans="1:31" s="2" customFormat="1" ht="6.95" customHeight="1">
      <c r="A108" s="30"/>
      <c r="B108" s="47"/>
      <c r="C108" s="48"/>
      <c r="D108" s="48"/>
      <c r="E108" s="48"/>
      <c r="F108" s="48"/>
      <c r="G108" s="48"/>
      <c r="H108" s="48"/>
      <c r="I108" s="48"/>
      <c r="J108" s="48"/>
      <c r="K108" s="48"/>
      <c r="L108" s="40"/>
      <c r="S108" s="30"/>
      <c r="T108" s="30"/>
      <c r="U108" s="30"/>
      <c r="V108" s="30"/>
      <c r="W108" s="30"/>
      <c r="X108" s="30"/>
      <c r="Y108" s="30"/>
      <c r="Z108" s="30"/>
      <c r="AA108" s="30"/>
      <c r="AB108" s="30"/>
      <c r="AC108" s="30"/>
      <c r="AD108" s="30"/>
      <c r="AE108" s="30"/>
    </row>
    <row r="109" spans="1:31" s="2" customFormat="1" ht="24.95" customHeight="1">
      <c r="A109" s="30"/>
      <c r="B109" s="31"/>
      <c r="C109" s="22" t="s">
        <v>120</v>
      </c>
      <c r="D109" s="30"/>
      <c r="E109" s="30"/>
      <c r="F109" s="30"/>
      <c r="G109" s="30"/>
      <c r="H109" s="30"/>
      <c r="I109" s="30"/>
      <c r="J109" s="30"/>
      <c r="K109" s="30"/>
      <c r="L109" s="40"/>
      <c r="S109" s="30"/>
      <c r="T109" s="30"/>
      <c r="U109" s="30"/>
      <c r="V109" s="30"/>
      <c r="W109" s="30"/>
      <c r="X109" s="30"/>
      <c r="Y109" s="30"/>
      <c r="Z109" s="30"/>
      <c r="AA109" s="30"/>
      <c r="AB109" s="30"/>
      <c r="AC109" s="30"/>
      <c r="AD109" s="30"/>
      <c r="AE109" s="30"/>
    </row>
    <row r="110" spans="1:31" s="2" customFormat="1" ht="6.95" customHeight="1">
      <c r="A110" s="30"/>
      <c r="B110" s="31"/>
      <c r="C110" s="30"/>
      <c r="D110" s="30"/>
      <c r="E110" s="30"/>
      <c r="F110" s="30"/>
      <c r="G110" s="30"/>
      <c r="H110" s="30"/>
      <c r="I110" s="30"/>
      <c r="J110" s="30"/>
      <c r="K110" s="30"/>
      <c r="L110" s="40"/>
      <c r="S110" s="30"/>
      <c r="T110" s="30"/>
      <c r="U110" s="30"/>
      <c r="V110" s="30"/>
      <c r="W110" s="30"/>
      <c r="X110" s="30"/>
      <c r="Y110" s="30"/>
      <c r="Z110" s="30"/>
      <c r="AA110" s="30"/>
      <c r="AB110" s="30"/>
      <c r="AC110" s="30"/>
      <c r="AD110" s="30"/>
      <c r="AE110" s="30"/>
    </row>
    <row r="111" spans="1:31" s="2" customFormat="1" ht="12" customHeight="1">
      <c r="A111" s="30"/>
      <c r="B111" s="31"/>
      <c r="C111" s="27" t="s">
        <v>14</v>
      </c>
      <c r="D111" s="30"/>
      <c r="E111" s="30"/>
      <c r="F111" s="30"/>
      <c r="G111" s="30"/>
      <c r="H111" s="30"/>
      <c r="I111" s="30"/>
      <c r="J111" s="30"/>
      <c r="K111" s="30"/>
      <c r="L111" s="40"/>
      <c r="S111" s="30"/>
      <c r="T111" s="30"/>
      <c r="U111" s="30"/>
      <c r="V111" s="30"/>
      <c r="W111" s="30"/>
      <c r="X111" s="30"/>
      <c r="Y111" s="30"/>
      <c r="Z111" s="30"/>
      <c r="AA111" s="30"/>
      <c r="AB111" s="30"/>
      <c r="AC111" s="30"/>
      <c r="AD111" s="30"/>
      <c r="AE111" s="30"/>
    </row>
    <row r="112" spans="1:31" s="2" customFormat="1" ht="16.5" customHeight="1">
      <c r="A112" s="30"/>
      <c r="B112" s="31"/>
      <c r="C112" s="30"/>
      <c r="D112" s="30"/>
      <c r="E112" s="425" t="str">
        <f>E7</f>
        <v>Modernizace ČOV Dvůr Králové nad Labem - II. etapa</v>
      </c>
      <c r="F112" s="426"/>
      <c r="G112" s="426"/>
      <c r="H112" s="426"/>
      <c r="I112" s="30"/>
      <c r="J112" s="30"/>
      <c r="K112" s="30"/>
      <c r="L112" s="40"/>
      <c r="S112" s="30"/>
      <c r="T112" s="30"/>
      <c r="U112" s="30"/>
      <c r="V112" s="30"/>
      <c r="W112" s="30"/>
      <c r="X112" s="30"/>
      <c r="Y112" s="30"/>
      <c r="Z112" s="30"/>
      <c r="AA112" s="30"/>
      <c r="AB112" s="30"/>
      <c r="AC112" s="30"/>
      <c r="AD112" s="30"/>
      <c r="AE112" s="30"/>
    </row>
    <row r="113" spans="1:65" s="2" customFormat="1" ht="12" customHeight="1">
      <c r="A113" s="30"/>
      <c r="B113" s="31"/>
      <c r="C113" s="27" t="s">
        <v>108</v>
      </c>
      <c r="D113" s="30"/>
      <c r="E113" s="30"/>
      <c r="F113" s="30"/>
      <c r="G113" s="30"/>
      <c r="H113" s="30"/>
      <c r="I113" s="30"/>
      <c r="J113" s="30"/>
      <c r="K113" s="30"/>
      <c r="L113" s="40"/>
      <c r="S113" s="30"/>
      <c r="T113" s="30"/>
      <c r="U113" s="30"/>
      <c r="V113" s="30"/>
      <c r="W113" s="30"/>
      <c r="X113" s="30"/>
      <c r="Y113" s="30"/>
      <c r="Z113" s="30"/>
      <c r="AA113" s="30"/>
      <c r="AB113" s="30"/>
      <c r="AC113" s="30"/>
      <c r="AD113" s="30"/>
      <c r="AE113" s="30"/>
    </row>
    <row r="114" spans="1:65" s="2" customFormat="1" ht="16.5" customHeight="1">
      <c r="A114" s="30"/>
      <c r="B114" s="31"/>
      <c r="C114" s="30"/>
      <c r="D114" s="30"/>
      <c r="E114" s="386" t="str">
        <f>E9</f>
        <v>SO_06 - Zpevněné plochy ČOV</v>
      </c>
      <c r="F114" s="424"/>
      <c r="G114" s="424"/>
      <c r="H114" s="424"/>
      <c r="I114" s="30"/>
      <c r="J114" s="30"/>
      <c r="K114" s="30"/>
      <c r="L114" s="40"/>
      <c r="S114" s="30"/>
      <c r="T114" s="30"/>
      <c r="U114" s="30"/>
      <c r="V114" s="30"/>
      <c r="W114" s="30"/>
      <c r="X114" s="30"/>
      <c r="Y114" s="30"/>
      <c r="Z114" s="30"/>
      <c r="AA114" s="30"/>
      <c r="AB114" s="30"/>
      <c r="AC114" s="30"/>
      <c r="AD114" s="30"/>
      <c r="AE114" s="30"/>
    </row>
    <row r="115" spans="1:65" s="2" customFormat="1" ht="6.95" customHeight="1">
      <c r="A115" s="30"/>
      <c r="B115" s="31"/>
      <c r="C115" s="30"/>
      <c r="D115" s="30"/>
      <c r="E115" s="30"/>
      <c r="F115" s="30"/>
      <c r="G115" s="30"/>
      <c r="H115" s="30"/>
      <c r="I115" s="30"/>
      <c r="J115" s="30"/>
      <c r="K115" s="30"/>
      <c r="L115" s="40"/>
      <c r="S115" s="30"/>
      <c r="T115" s="30"/>
      <c r="U115" s="30"/>
      <c r="V115" s="30"/>
      <c r="W115" s="30"/>
      <c r="X115" s="30"/>
      <c r="Y115" s="30"/>
      <c r="Z115" s="30"/>
      <c r="AA115" s="30"/>
      <c r="AB115" s="30"/>
      <c r="AC115" s="30"/>
      <c r="AD115" s="30"/>
      <c r="AE115" s="30"/>
    </row>
    <row r="116" spans="1:65" s="2" customFormat="1" ht="12" customHeight="1">
      <c r="A116" s="30"/>
      <c r="B116" s="31"/>
      <c r="C116" s="27" t="s">
        <v>18</v>
      </c>
      <c r="D116" s="30"/>
      <c r="E116" s="30"/>
      <c r="F116" s="25" t="str">
        <f>F12</f>
        <v xml:space="preserve"> </v>
      </c>
      <c r="G116" s="30"/>
      <c r="H116" s="30"/>
      <c r="I116" s="27" t="s">
        <v>20</v>
      </c>
      <c r="J116" s="53" t="str">
        <f>IF(J12="","",J12)</f>
        <v>7. 7. 2022</v>
      </c>
      <c r="K116" s="30"/>
      <c r="L116" s="40"/>
      <c r="S116" s="30"/>
      <c r="T116" s="30"/>
      <c r="U116" s="30"/>
      <c r="V116" s="30"/>
      <c r="W116" s="30"/>
      <c r="X116" s="30"/>
      <c r="Y116" s="30"/>
      <c r="Z116" s="30"/>
      <c r="AA116" s="30"/>
      <c r="AB116" s="30"/>
      <c r="AC116" s="30"/>
      <c r="AD116" s="30"/>
      <c r="AE116" s="30"/>
    </row>
    <row r="117" spans="1:65" s="2" customFormat="1" ht="6.95" customHeight="1">
      <c r="A117" s="30"/>
      <c r="B117" s="31"/>
      <c r="C117" s="30"/>
      <c r="D117" s="30"/>
      <c r="E117" s="30"/>
      <c r="F117" s="30"/>
      <c r="G117" s="30"/>
      <c r="H117" s="30"/>
      <c r="I117" s="30"/>
      <c r="J117" s="30"/>
      <c r="K117" s="30"/>
      <c r="L117" s="40"/>
      <c r="S117" s="30"/>
      <c r="T117" s="30"/>
      <c r="U117" s="30"/>
      <c r="V117" s="30"/>
      <c r="W117" s="30"/>
      <c r="X117" s="30"/>
      <c r="Y117" s="30"/>
      <c r="Z117" s="30"/>
      <c r="AA117" s="30"/>
      <c r="AB117" s="30"/>
      <c r="AC117" s="30"/>
      <c r="AD117" s="30"/>
      <c r="AE117" s="30"/>
    </row>
    <row r="118" spans="1:65" s="2" customFormat="1" ht="15.2" customHeight="1">
      <c r="A118" s="30"/>
      <c r="B118" s="31"/>
      <c r="C118" s="27" t="s">
        <v>22</v>
      </c>
      <c r="D118" s="30"/>
      <c r="E118" s="30"/>
      <c r="F118" s="25" t="str">
        <f>E15</f>
        <v xml:space="preserve"> </v>
      </c>
      <c r="G118" s="30"/>
      <c r="H118" s="30"/>
      <c r="I118" s="27" t="s">
        <v>27</v>
      </c>
      <c r="J118" s="28" t="str">
        <f>E21</f>
        <v xml:space="preserve"> </v>
      </c>
      <c r="K118" s="30"/>
      <c r="L118" s="40"/>
      <c r="S118" s="30"/>
      <c r="T118" s="30"/>
      <c r="U118" s="30"/>
      <c r="V118" s="30"/>
      <c r="W118" s="30"/>
      <c r="X118" s="30"/>
      <c r="Y118" s="30"/>
      <c r="Z118" s="30"/>
      <c r="AA118" s="30"/>
      <c r="AB118" s="30"/>
      <c r="AC118" s="30"/>
      <c r="AD118" s="30"/>
      <c r="AE118" s="30"/>
    </row>
    <row r="119" spans="1:65" s="2" customFormat="1" ht="25.7" customHeight="1">
      <c r="A119" s="30"/>
      <c r="B119" s="31"/>
      <c r="C119" s="27" t="s">
        <v>26</v>
      </c>
      <c r="D119" s="30"/>
      <c r="E119" s="30"/>
      <c r="F119" s="25" t="str">
        <f>IF(E18="","",E18)</f>
        <v xml:space="preserve"> </v>
      </c>
      <c r="G119" s="30"/>
      <c r="H119" s="30"/>
      <c r="I119" s="27" t="s">
        <v>29</v>
      </c>
      <c r="J119" s="28" t="str">
        <f>E24</f>
        <v>VIS s.r.o. Hradec Králové, Dita Paštová</v>
      </c>
      <c r="K119" s="30"/>
      <c r="L119" s="40"/>
      <c r="S119" s="30"/>
      <c r="T119" s="30"/>
      <c r="U119" s="30"/>
      <c r="V119" s="30"/>
      <c r="W119" s="30"/>
      <c r="X119" s="30"/>
      <c r="Y119" s="30"/>
      <c r="Z119" s="30"/>
      <c r="AA119" s="30"/>
      <c r="AB119" s="30"/>
      <c r="AC119" s="30"/>
      <c r="AD119" s="30"/>
      <c r="AE119" s="30"/>
    </row>
    <row r="120" spans="1:65" s="2" customFormat="1" ht="10.35" customHeight="1">
      <c r="A120" s="30"/>
      <c r="B120" s="31"/>
      <c r="C120" s="30"/>
      <c r="D120" s="30"/>
      <c r="E120" s="30"/>
      <c r="F120" s="30"/>
      <c r="G120" s="30"/>
      <c r="H120" s="30"/>
      <c r="I120" s="30"/>
      <c r="J120" s="30"/>
      <c r="K120" s="30"/>
      <c r="L120" s="40"/>
      <c r="S120" s="30"/>
      <c r="T120" s="30"/>
      <c r="U120" s="30"/>
      <c r="V120" s="30"/>
      <c r="W120" s="30"/>
      <c r="X120" s="30"/>
      <c r="Y120" s="30"/>
      <c r="Z120" s="30"/>
      <c r="AA120" s="30"/>
      <c r="AB120" s="30"/>
      <c r="AC120" s="30"/>
      <c r="AD120" s="30"/>
      <c r="AE120" s="30"/>
    </row>
    <row r="121" spans="1:65" s="11" customFormat="1" ht="29.25" customHeight="1">
      <c r="A121" s="124"/>
      <c r="B121" s="125"/>
      <c r="C121" s="126" t="s">
        <v>121</v>
      </c>
      <c r="D121" s="127" t="s">
        <v>57</v>
      </c>
      <c r="E121" s="127" t="s">
        <v>53</v>
      </c>
      <c r="F121" s="127" t="s">
        <v>54</v>
      </c>
      <c r="G121" s="127" t="s">
        <v>122</v>
      </c>
      <c r="H121" s="127" t="s">
        <v>123</v>
      </c>
      <c r="I121" s="127" t="s">
        <v>124</v>
      </c>
      <c r="J121" s="128" t="s">
        <v>112</v>
      </c>
      <c r="K121" s="129" t="s">
        <v>125</v>
      </c>
      <c r="L121" s="130"/>
      <c r="M121" s="60" t="s">
        <v>1</v>
      </c>
      <c r="N121" s="61" t="s">
        <v>36</v>
      </c>
      <c r="O121" s="61" t="s">
        <v>126</v>
      </c>
      <c r="P121" s="61" t="s">
        <v>127</v>
      </c>
      <c r="Q121" s="61" t="s">
        <v>128</v>
      </c>
      <c r="R121" s="61" t="s">
        <v>129</v>
      </c>
      <c r="S121" s="61" t="s">
        <v>130</v>
      </c>
      <c r="T121" s="62" t="s">
        <v>131</v>
      </c>
      <c r="U121" s="124"/>
      <c r="V121" s="124"/>
      <c r="W121" s="124"/>
      <c r="X121" s="124"/>
      <c r="Y121" s="124"/>
      <c r="Z121" s="124"/>
      <c r="AA121" s="124"/>
      <c r="AB121" s="124"/>
      <c r="AC121" s="124"/>
      <c r="AD121" s="124"/>
      <c r="AE121" s="124"/>
    </row>
    <row r="122" spans="1:65" s="2" customFormat="1" ht="22.9" customHeight="1">
      <c r="A122" s="30"/>
      <c r="B122" s="31"/>
      <c r="C122" s="67" t="s">
        <v>132</v>
      </c>
      <c r="D122" s="30"/>
      <c r="E122" s="30"/>
      <c r="F122" s="30"/>
      <c r="G122" s="30"/>
      <c r="H122" s="30"/>
      <c r="I122" s="30"/>
      <c r="J122" s="131">
        <f>BK122</f>
        <v>0</v>
      </c>
      <c r="K122" s="30"/>
      <c r="L122" s="31"/>
      <c r="M122" s="63"/>
      <c r="N122" s="54"/>
      <c r="O122" s="64"/>
      <c r="P122" s="132">
        <f>P123</f>
        <v>34.834721999999999</v>
      </c>
      <c r="Q122" s="64"/>
      <c r="R122" s="132">
        <f>R123</f>
        <v>13.17060292</v>
      </c>
      <c r="S122" s="64"/>
      <c r="T122" s="133">
        <f>T123</f>
        <v>0</v>
      </c>
      <c r="U122" s="30"/>
      <c r="V122" s="30"/>
      <c r="W122" s="30"/>
      <c r="X122" s="30"/>
      <c r="Y122" s="30"/>
      <c r="Z122" s="30"/>
      <c r="AA122" s="30"/>
      <c r="AB122" s="30"/>
      <c r="AC122" s="30"/>
      <c r="AD122" s="30"/>
      <c r="AE122" s="30"/>
      <c r="AT122" s="18" t="s">
        <v>71</v>
      </c>
      <c r="AU122" s="18" t="s">
        <v>114</v>
      </c>
      <c r="BK122" s="134">
        <f>BK123</f>
        <v>0</v>
      </c>
    </row>
    <row r="123" spans="1:65" s="12" customFormat="1" ht="25.9" customHeight="1">
      <c r="B123" s="135"/>
      <c r="D123" s="136" t="s">
        <v>71</v>
      </c>
      <c r="E123" s="137" t="s">
        <v>133</v>
      </c>
      <c r="F123" s="137" t="s">
        <v>134</v>
      </c>
      <c r="J123" s="138">
        <f>BK123</f>
        <v>0</v>
      </c>
      <c r="L123" s="135"/>
      <c r="M123" s="139"/>
      <c r="N123" s="140"/>
      <c r="O123" s="140"/>
      <c r="P123" s="141">
        <f>P124+P138+P140+P149+P156</f>
        <v>34.834721999999999</v>
      </c>
      <c r="Q123" s="140"/>
      <c r="R123" s="141">
        <f>R124+R138+R140+R149+R156</f>
        <v>13.17060292</v>
      </c>
      <c r="S123" s="140"/>
      <c r="T123" s="142">
        <f>T124+T138+T140+T149+T156</f>
        <v>0</v>
      </c>
      <c r="AR123" s="136" t="s">
        <v>80</v>
      </c>
      <c r="AT123" s="143" t="s">
        <v>71</v>
      </c>
      <c r="AU123" s="143" t="s">
        <v>72</v>
      </c>
      <c r="AY123" s="136" t="s">
        <v>135</v>
      </c>
      <c r="BK123" s="144">
        <f>BK124+BK138+BK140+BK149+BK156</f>
        <v>0</v>
      </c>
    </row>
    <row r="124" spans="1:65" s="12" customFormat="1" ht="22.9" customHeight="1">
      <c r="B124" s="135"/>
      <c r="D124" s="136" t="s">
        <v>71</v>
      </c>
      <c r="E124" s="145" t="s">
        <v>80</v>
      </c>
      <c r="F124" s="145" t="s">
        <v>195</v>
      </c>
      <c r="J124" s="146">
        <f>BK124</f>
        <v>0</v>
      </c>
      <c r="L124" s="135"/>
      <c r="M124" s="139"/>
      <c r="N124" s="140"/>
      <c r="O124" s="140"/>
      <c r="P124" s="141">
        <f>SUM(P125:P137)</f>
        <v>5.4790400000000004</v>
      </c>
      <c r="Q124" s="140"/>
      <c r="R124" s="141">
        <f>SUM(R125:R137)</f>
        <v>3.6119999999999999E-2</v>
      </c>
      <c r="S124" s="140"/>
      <c r="T124" s="142">
        <f>SUM(T125:T137)</f>
        <v>0</v>
      </c>
      <c r="AR124" s="136" t="s">
        <v>80</v>
      </c>
      <c r="AT124" s="143" t="s">
        <v>71</v>
      </c>
      <c r="AU124" s="143" t="s">
        <v>80</v>
      </c>
      <c r="AY124" s="136" t="s">
        <v>135</v>
      </c>
      <c r="BK124" s="144">
        <f>SUM(BK125:BK137)</f>
        <v>0</v>
      </c>
    </row>
    <row r="125" spans="1:65" s="2" customFormat="1" ht="16.5" customHeight="1">
      <c r="A125" s="30"/>
      <c r="B125" s="147"/>
      <c r="C125" s="148" t="s">
        <v>80</v>
      </c>
      <c r="D125" s="148" t="s">
        <v>137</v>
      </c>
      <c r="E125" s="149" t="s">
        <v>196</v>
      </c>
      <c r="F125" s="150" t="s">
        <v>197</v>
      </c>
      <c r="G125" s="151" t="s">
        <v>153</v>
      </c>
      <c r="H125" s="152">
        <v>28</v>
      </c>
      <c r="I125" s="153"/>
      <c r="J125" s="153">
        <f>ROUND(I125*H125,2)</f>
        <v>0</v>
      </c>
      <c r="K125" s="154"/>
      <c r="L125" s="31"/>
      <c r="M125" s="155" t="s">
        <v>1</v>
      </c>
      <c r="N125" s="156" t="s">
        <v>37</v>
      </c>
      <c r="O125" s="157">
        <v>7.5999999999999998E-2</v>
      </c>
      <c r="P125" s="157">
        <f>O125*H125</f>
        <v>2.1280000000000001</v>
      </c>
      <c r="Q125" s="157">
        <v>0</v>
      </c>
      <c r="R125" s="157">
        <f>Q125*H125</f>
        <v>0</v>
      </c>
      <c r="S125" s="157">
        <v>0</v>
      </c>
      <c r="T125" s="158">
        <f>S125*H125</f>
        <v>0</v>
      </c>
      <c r="U125" s="30"/>
      <c r="V125" s="30"/>
      <c r="W125" s="30"/>
      <c r="X125" s="30"/>
      <c r="Y125" s="30"/>
      <c r="Z125" s="30"/>
      <c r="AA125" s="30"/>
      <c r="AB125" s="30"/>
      <c r="AC125" s="30"/>
      <c r="AD125" s="30"/>
      <c r="AE125" s="30"/>
      <c r="AR125" s="159" t="s">
        <v>141</v>
      </c>
      <c r="AT125" s="159" t="s">
        <v>137</v>
      </c>
      <c r="AU125" s="159" t="s">
        <v>82</v>
      </c>
      <c r="AY125" s="18" t="s">
        <v>135</v>
      </c>
      <c r="BE125" s="160">
        <f>IF(N125="základní",J125,0)</f>
        <v>0</v>
      </c>
      <c r="BF125" s="160">
        <f>IF(N125="snížená",J125,0)</f>
        <v>0</v>
      </c>
      <c r="BG125" s="160">
        <f>IF(N125="zákl. přenesená",J125,0)</f>
        <v>0</v>
      </c>
      <c r="BH125" s="160">
        <f>IF(N125="sníž. přenesená",J125,0)</f>
        <v>0</v>
      </c>
      <c r="BI125" s="160">
        <f>IF(N125="nulová",J125,0)</f>
        <v>0</v>
      </c>
      <c r="BJ125" s="18" t="s">
        <v>80</v>
      </c>
      <c r="BK125" s="160">
        <f>ROUND(I125*H125,2)</f>
        <v>0</v>
      </c>
      <c r="BL125" s="18" t="s">
        <v>141</v>
      </c>
      <c r="BM125" s="159" t="s">
        <v>198</v>
      </c>
    </row>
    <row r="126" spans="1:65" s="14" customFormat="1">
      <c r="B126" s="171"/>
      <c r="D126" s="161" t="s">
        <v>145</v>
      </c>
      <c r="E126" s="172" t="s">
        <v>1</v>
      </c>
      <c r="F126" s="173" t="s">
        <v>993</v>
      </c>
      <c r="H126" s="174">
        <v>28</v>
      </c>
      <c r="L126" s="171"/>
      <c r="M126" s="175"/>
      <c r="N126" s="176"/>
      <c r="O126" s="176"/>
      <c r="P126" s="176"/>
      <c r="Q126" s="176"/>
      <c r="R126" s="176"/>
      <c r="S126" s="176"/>
      <c r="T126" s="177"/>
      <c r="AT126" s="172" t="s">
        <v>145</v>
      </c>
      <c r="AU126" s="172" t="s">
        <v>82</v>
      </c>
      <c r="AV126" s="14" t="s">
        <v>82</v>
      </c>
      <c r="AW126" s="14" t="s">
        <v>28</v>
      </c>
      <c r="AX126" s="14" t="s">
        <v>80</v>
      </c>
      <c r="AY126" s="172" t="s">
        <v>135</v>
      </c>
    </row>
    <row r="127" spans="1:65" s="2" customFormat="1" ht="21.75" customHeight="1">
      <c r="A127" s="30"/>
      <c r="B127" s="147"/>
      <c r="C127" s="148" t="s">
        <v>82</v>
      </c>
      <c r="D127" s="148" t="s">
        <v>137</v>
      </c>
      <c r="E127" s="149" t="s">
        <v>994</v>
      </c>
      <c r="F127" s="150" t="s">
        <v>995</v>
      </c>
      <c r="G127" s="151" t="s">
        <v>140</v>
      </c>
      <c r="H127" s="152">
        <v>5.88</v>
      </c>
      <c r="I127" s="153"/>
      <c r="J127" s="153">
        <f>ROUND(I127*H127,2)</f>
        <v>0</v>
      </c>
      <c r="K127" s="154"/>
      <c r="L127" s="31"/>
      <c r="M127" s="155" t="s">
        <v>1</v>
      </c>
      <c r="N127" s="156" t="s">
        <v>37</v>
      </c>
      <c r="O127" s="157">
        <v>0.21199999999999999</v>
      </c>
      <c r="P127" s="157">
        <f>O127*H127</f>
        <v>1.2465599999999999</v>
      </c>
      <c r="Q127" s="157">
        <v>0</v>
      </c>
      <c r="R127" s="157">
        <f>Q127*H127</f>
        <v>0</v>
      </c>
      <c r="S127" s="157">
        <v>0</v>
      </c>
      <c r="T127" s="158">
        <f>S127*H127</f>
        <v>0</v>
      </c>
      <c r="U127" s="30"/>
      <c r="V127" s="30"/>
      <c r="W127" s="30"/>
      <c r="X127" s="30"/>
      <c r="Y127" s="30"/>
      <c r="Z127" s="30"/>
      <c r="AA127" s="30"/>
      <c r="AB127" s="30"/>
      <c r="AC127" s="30"/>
      <c r="AD127" s="30"/>
      <c r="AE127" s="30"/>
      <c r="AR127" s="159" t="s">
        <v>141</v>
      </c>
      <c r="AT127" s="159" t="s">
        <v>137</v>
      </c>
      <c r="AU127" s="159" t="s">
        <v>82</v>
      </c>
      <c r="AY127" s="18" t="s">
        <v>135</v>
      </c>
      <c r="BE127" s="160">
        <f>IF(N127="základní",J127,0)</f>
        <v>0</v>
      </c>
      <c r="BF127" s="160">
        <f>IF(N127="snížená",J127,0)</f>
        <v>0</v>
      </c>
      <c r="BG127" s="160">
        <f>IF(N127="zákl. přenesená",J127,0)</f>
        <v>0</v>
      </c>
      <c r="BH127" s="160">
        <f>IF(N127="sníž. přenesená",J127,0)</f>
        <v>0</v>
      </c>
      <c r="BI127" s="160">
        <f>IF(N127="nulová",J127,0)</f>
        <v>0</v>
      </c>
      <c r="BJ127" s="18" t="s">
        <v>80</v>
      </c>
      <c r="BK127" s="160">
        <f>ROUND(I127*H127,2)</f>
        <v>0</v>
      </c>
      <c r="BL127" s="18" t="s">
        <v>141</v>
      </c>
      <c r="BM127" s="159" t="s">
        <v>996</v>
      </c>
    </row>
    <row r="128" spans="1:65" s="14" customFormat="1">
      <c r="B128" s="171"/>
      <c r="D128" s="161" t="s">
        <v>145</v>
      </c>
      <c r="E128" s="172" t="s">
        <v>1</v>
      </c>
      <c r="F128" s="173" t="s">
        <v>997</v>
      </c>
      <c r="H128" s="174">
        <v>5.88</v>
      </c>
      <c r="L128" s="171"/>
      <c r="M128" s="175"/>
      <c r="N128" s="176"/>
      <c r="O128" s="176"/>
      <c r="P128" s="176"/>
      <c r="Q128" s="176"/>
      <c r="R128" s="176"/>
      <c r="S128" s="176"/>
      <c r="T128" s="177"/>
      <c r="AT128" s="172" t="s">
        <v>145</v>
      </c>
      <c r="AU128" s="172" t="s">
        <v>82</v>
      </c>
      <c r="AV128" s="14" t="s">
        <v>82</v>
      </c>
      <c r="AW128" s="14" t="s">
        <v>28</v>
      </c>
      <c r="AX128" s="14" t="s">
        <v>80</v>
      </c>
      <c r="AY128" s="172" t="s">
        <v>135</v>
      </c>
    </row>
    <row r="129" spans="1:65" s="2" customFormat="1" ht="21.75" customHeight="1">
      <c r="A129" s="30"/>
      <c r="B129" s="147"/>
      <c r="C129" s="148" t="s">
        <v>159</v>
      </c>
      <c r="D129" s="148" t="s">
        <v>137</v>
      </c>
      <c r="E129" s="149" t="s">
        <v>204</v>
      </c>
      <c r="F129" s="150" t="s">
        <v>205</v>
      </c>
      <c r="G129" s="151" t="s">
        <v>140</v>
      </c>
      <c r="H129" s="152">
        <v>5.88</v>
      </c>
      <c r="I129" s="153"/>
      <c r="J129" s="153">
        <f>ROUND(I129*H129,2)</f>
        <v>0</v>
      </c>
      <c r="K129" s="154"/>
      <c r="L129" s="31"/>
      <c r="M129" s="155" t="s">
        <v>1</v>
      </c>
      <c r="N129" s="156" t="s">
        <v>37</v>
      </c>
      <c r="O129" s="157">
        <v>8.6999999999999994E-2</v>
      </c>
      <c r="P129" s="157">
        <f>O129*H129</f>
        <v>0.5115599999999999</v>
      </c>
      <c r="Q129" s="157">
        <v>0</v>
      </c>
      <c r="R129" s="157">
        <f>Q129*H129</f>
        <v>0</v>
      </c>
      <c r="S129" s="157">
        <v>0</v>
      </c>
      <c r="T129" s="158">
        <f>S129*H129</f>
        <v>0</v>
      </c>
      <c r="U129" s="30"/>
      <c r="V129" s="30"/>
      <c r="W129" s="30"/>
      <c r="X129" s="30"/>
      <c r="Y129" s="30"/>
      <c r="Z129" s="30"/>
      <c r="AA129" s="30"/>
      <c r="AB129" s="30"/>
      <c r="AC129" s="30"/>
      <c r="AD129" s="30"/>
      <c r="AE129" s="30"/>
      <c r="AR129" s="159" t="s">
        <v>141</v>
      </c>
      <c r="AT129" s="159" t="s">
        <v>137</v>
      </c>
      <c r="AU129" s="159" t="s">
        <v>82</v>
      </c>
      <c r="AY129" s="18" t="s">
        <v>135</v>
      </c>
      <c r="BE129" s="160">
        <f>IF(N129="základní",J129,0)</f>
        <v>0</v>
      </c>
      <c r="BF129" s="160">
        <f>IF(N129="snížená",J129,0)</f>
        <v>0</v>
      </c>
      <c r="BG129" s="160">
        <f>IF(N129="zákl. přenesená",J129,0)</f>
        <v>0</v>
      </c>
      <c r="BH129" s="160">
        <f>IF(N129="sníž. přenesená",J129,0)</f>
        <v>0</v>
      </c>
      <c r="BI129" s="160">
        <f>IF(N129="nulová",J129,0)</f>
        <v>0</v>
      </c>
      <c r="BJ129" s="18" t="s">
        <v>80</v>
      </c>
      <c r="BK129" s="160">
        <f>ROUND(I129*H129,2)</f>
        <v>0</v>
      </c>
      <c r="BL129" s="18" t="s">
        <v>141</v>
      </c>
      <c r="BM129" s="159" t="s">
        <v>206</v>
      </c>
    </row>
    <row r="130" spans="1:65" s="2" customFormat="1" ht="16.5" customHeight="1">
      <c r="A130" s="30"/>
      <c r="B130" s="147"/>
      <c r="C130" s="148" t="s">
        <v>141</v>
      </c>
      <c r="D130" s="148" t="s">
        <v>137</v>
      </c>
      <c r="E130" s="149" t="s">
        <v>210</v>
      </c>
      <c r="F130" s="150" t="s">
        <v>211</v>
      </c>
      <c r="G130" s="151" t="s">
        <v>168</v>
      </c>
      <c r="H130" s="152">
        <v>12.054</v>
      </c>
      <c r="I130" s="153"/>
      <c r="J130" s="153">
        <f>ROUND(I130*H130,2)</f>
        <v>0</v>
      </c>
      <c r="K130" s="154"/>
      <c r="L130" s="31"/>
      <c r="M130" s="155" t="s">
        <v>1</v>
      </c>
      <c r="N130" s="156" t="s">
        <v>37</v>
      </c>
      <c r="O130" s="157">
        <v>0</v>
      </c>
      <c r="P130" s="157">
        <f>O130*H130</f>
        <v>0</v>
      </c>
      <c r="Q130" s="157">
        <v>0</v>
      </c>
      <c r="R130" s="157">
        <f>Q130*H130</f>
        <v>0</v>
      </c>
      <c r="S130" s="157">
        <v>0</v>
      </c>
      <c r="T130" s="158">
        <f>S130*H130</f>
        <v>0</v>
      </c>
      <c r="U130" s="30"/>
      <c r="V130" s="30"/>
      <c r="W130" s="30"/>
      <c r="X130" s="30"/>
      <c r="Y130" s="30"/>
      <c r="Z130" s="30"/>
      <c r="AA130" s="30"/>
      <c r="AB130" s="30"/>
      <c r="AC130" s="30"/>
      <c r="AD130" s="30"/>
      <c r="AE130" s="30"/>
      <c r="AR130" s="159" t="s">
        <v>141</v>
      </c>
      <c r="AT130" s="159" t="s">
        <v>137</v>
      </c>
      <c r="AU130" s="159" t="s">
        <v>82</v>
      </c>
      <c r="AY130" s="18" t="s">
        <v>135</v>
      </c>
      <c r="BE130" s="160">
        <f>IF(N130="základní",J130,0)</f>
        <v>0</v>
      </c>
      <c r="BF130" s="160">
        <f>IF(N130="snížená",J130,0)</f>
        <v>0</v>
      </c>
      <c r="BG130" s="160">
        <f>IF(N130="zákl. přenesená",J130,0)</f>
        <v>0</v>
      </c>
      <c r="BH130" s="160">
        <f>IF(N130="sníž. přenesená",J130,0)</f>
        <v>0</v>
      </c>
      <c r="BI130" s="160">
        <f>IF(N130="nulová",J130,0)</f>
        <v>0</v>
      </c>
      <c r="BJ130" s="18" t="s">
        <v>80</v>
      </c>
      <c r="BK130" s="160">
        <f>ROUND(I130*H130,2)</f>
        <v>0</v>
      </c>
      <c r="BL130" s="18" t="s">
        <v>141</v>
      </c>
      <c r="BM130" s="159" t="s">
        <v>212</v>
      </c>
    </row>
    <row r="131" spans="1:65" s="14" customFormat="1">
      <c r="B131" s="171"/>
      <c r="D131" s="161" t="s">
        <v>145</v>
      </c>
      <c r="F131" s="173" t="s">
        <v>998</v>
      </c>
      <c r="H131" s="174">
        <v>12.054</v>
      </c>
      <c r="L131" s="171"/>
      <c r="M131" s="175"/>
      <c r="N131" s="176"/>
      <c r="O131" s="176"/>
      <c r="P131" s="176"/>
      <c r="Q131" s="176"/>
      <c r="R131" s="176"/>
      <c r="S131" s="176"/>
      <c r="T131" s="177"/>
      <c r="AT131" s="172" t="s">
        <v>145</v>
      </c>
      <c r="AU131" s="172" t="s">
        <v>82</v>
      </c>
      <c r="AV131" s="14" t="s">
        <v>82</v>
      </c>
      <c r="AW131" s="14" t="s">
        <v>3</v>
      </c>
      <c r="AX131" s="14" t="s">
        <v>80</v>
      </c>
      <c r="AY131" s="172" t="s">
        <v>135</v>
      </c>
    </row>
    <row r="132" spans="1:65" s="2" customFormat="1" ht="16.5" customHeight="1">
      <c r="A132" s="30"/>
      <c r="B132" s="147"/>
      <c r="C132" s="148" t="s">
        <v>170</v>
      </c>
      <c r="D132" s="148" t="s">
        <v>137</v>
      </c>
      <c r="E132" s="149" t="s">
        <v>214</v>
      </c>
      <c r="F132" s="150" t="s">
        <v>215</v>
      </c>
      <c r="G132" s="151" t="s">
        <v>140</v>
      </c>
      <c r="H132" s="152">
        <v>5.88</v>
      </c>
      <c r="I132" s="153"/>
      <c r="J132" s="153">
        <f>ROUND(I132*H132,2)</f>
        <v>0</v>
      </c>
      <c r="K132" s="154"/>
      <c r="L132" s="31"/>
      <c r="M132" s="155" t="s">
        <v>1</v>
      </c>
      <c r="N132" s="156" t="s">
        <v>37</v>
      </c>
      <c r="O132" s="157">
        <v>8.9999999999999993E-3</v>
      </c>
      <c r="P132" s="157">
        <f>O132*H132</f>
        <v>5.2919999999999995E-2</v>
      </c>
      <c r="Q132" s="157">
        <v>0</v>
      </c>
      <c r="R132" s="157">
        <f>Q132*H132</f>
        <v>0</v>
      </c>
      <c r="S132" s="157">
        <v>0</v>
      </c>
      <c r="T132" s="158">
        <f>S132*H132</f>
        <v>0</v>
      </c>
      <c r="U132" s="30"/>
      <c r="V132" s="30"/>
      <c r="W132" s="30"/>
      <c r="X132" s="30"/>
      <c r="Y132" s="30"/>
      <c r="Z132" s="30"/>
      <c r="AA132" s="30"/>
      <c r="AB132" s="30"/>
      <c r="AC132" s="30"/>
      <c r="AD132" s="30"/>
      <c r="AE132" s="30"/>
      <c r="AR132" s="159" t="s">
        <v>141</v>
      </c>
      <c r="AT132" s="159" t="s">
        <v>137</v>
      </c>
      <c r="AU132" s="159" t="s">
        <v>82</v>
      </c>
      <c r="AY132" s="18" t="s">
        <v>135</v>
      </c>
      <c r="BE132" s="160">
        <f>IF(N132="základní",J132,0)</f>
        <v>0</v>
      </c>
      <c r="BF132" s="160">
        <f>IF(N132="snížená",J132,0)</f>
        <v>0</v>
      </c>
      <c r="BG132" s="160">
        <f>IF(N132="zákl. přenesená",J132,0)</f>
        <v>0</v>
      </c>
      <c r="BH132" s="160">
        <f>IF(N132="sníž. přenesená",J132,0)</f>
        <v>0</v>
      </c>
      <c r="BI132" s="160">
        <f>IF(N132="nulová",J132,0)</f>
        <v>0</v>
      </c>
      <c r="BJ132" s="18" t="s">
        <v>80</v>
      </c>
      <c r="BK132" s="160">
        <f>ROUND(I132*H132,2)</f>
        <v>0</v>
      </c>
      <c r="BL132" s="18" t="s">
        <v>141</v>
      </c>
      <c r="BM132" s="159" t="s">
        <v>216</v>
      </c>
    </row>
    <row r="133" spans="1:65" s="2" customFormat="1" ht="21.75" customHeight="1">
      <c r="A133" s="30"/>
      <c r="B133" s="147"/>
      <c r="C133" s="148" t="s">
        <v>175</v>
      </c>
      <c r="D133" s="148" t="s">
        <v>137</v>
      </c>
      <c r="E133" s="149" t="s">
        <v>221</v>
      </c>
      <c r="F133" s="150" t="s">
        <v>222</v>
      </c>
      <c r="G133" s="151" t="s">
        <v>153</v>
      </c>
      <c r="H133" s="152">
        <v>28</v>
      </c>
      <c r="I133" s="153"/>
      <c r="J133" s="153">
        <f>ROUND(I133*H133,2)</f>
        <v>0</v>
      </c>
      <c r="K133" s="154"/>
      <c r="L133" s="31"/>
      <c r="M133" s="155" t="s">
        <v>1</v>
      </c>
      <c r="N133" s="156" t="s">
        <v>37</v>
      </c>
      <c r="O133" s="157">
        <v>1.7999999999999999E-2</v>
      </c>
      <c r="P133" s="157">
        <f>O133*H133</f>
        <v>0.504</v>
      </c>
      <c r="Q133" s="157">
        <v>0</v>
      </c>
      <c r="R133" s="157">
        <f>Q133*H133</f>
        <v>0</v>
      </c>
      <c r="S133" s="157">
        <v>0</v>
      </c>
      <c r="T133" s="158">
        <f>S133*H133</f>
        <v>0</v>
      </c>
      <c r="U133" s="30"/>
      <c r="V133" s="30"/>
      <c r="W133" s="30"/>
      <c r="X133" s="30"/>
      <c r="Y133" s="30"/>
      <c r="Z133" s="30"/>
      <c r="AA133" s="30"/>
      <c r="AB133" s="30"/>
      <c r="AC133" s="30"/>
      <c r="AD133" s="30"/>
      <c r="AE133" s="30"/>
      <c r="AR133" s="159" t="s">
        <v>141</v>
      </c>
      <c r="AT133" s="159" t="s">
        <v>137</v>
      </c>
      <c r="AU133" s="159" t="s">
        <v>82</v>
      </c>
      <c r="AY133" s="18" t="s">
        <v>135</v>
      </c>
      <c r="BE133" s="160">
        <f>IF(N133="základní",J133,0)</f>
        <v>0</v>
      </c>
      <c r="BF133" s="160">
        <f>IF(N133="snížená",J133,0)</f>
        <v>0</v>
      </c>
      <c r="BG133" s="160">
        <f>IF(N133="zákl. přenesená",J133,0)</f>
        <v>0</v>
      </c>
      <c r="BH133" s="160">
        <f>IF(N133="sníž. přenesená",J133,0)</f>
        <v>0</v>
      </c>
      <c r="BI133" s="160">
        <f>IF(N133="nulová",J133,0)</f>
        <v>0</v>
      </c>
      <c r="BJ133" s="18" t="s">
        <v>80</v>
      </c>
      <c r="BK133" s="160">
        <f>ROUND(I133*H133,2)</f>
        <v>0</v>
      </c>
      <c r="BL133" s="18" t="s">
        <v>141</v>
      </c>
      <c r="BM133" s="159" t="s">
        <v>223</v>
      </c>
    </row>
    <row r="134" spans="1:65" s="2" customFormat="1" ht="16.5" customHeight="1">
      <c r="A134" s="30"/>
      <c r="B134" s="147"/>
      <c r="C134" s="148" t="s">
        <v>181</v>
      </c>
      <c r="D134" s="148" t="s">
        <v>137</v>
      </c>
      <c r="E134" s="149" t="s">
        <v>225</v>
      </c>
      <c r="F134" s="150" t="s">
        <v>226</v>
      </c>
      <c r="G134" s="151" t="s">
        <v>153</v>
      </c>
      <c r="H134" s="152">
        <v>28</v>
      </c>
      <c r="I134" s="153"/>
      <c r="J134" s="153">
        <f>ROUND(I134*H134,2)</f>
        <v>0</v>
      </c>
      <c r="K134" s="154"/>
      <c r="L134" s="31"/>
      <c r="M134" s="155" t="s">
        <v>1</v>
      </c>
      <c r="N134" s="156" t="s">
        <v>37</v>
      </c>
      <c r="O134" s="157">
        <v>1.2E-2</v>
      </c>
      <c r="P134" s="157">
        <f>O134*H134</f>
        <v>0.33600000000000002</v>
      </c>
      <c r="Q134" s="157">
        <v>1.2700000000000001E-3</v>
      </c>
      <c r="R134" s="157">
        <f>Q134*H134</f>
        <v>3.5560000000000001E-2</v>
      </c>
      <c r="S134" s="157">
        <v>0</v>
      </c>
      <c r="T134" s="158">
        <f>S134*H134</f>
        <v>0</v>
      </c>
      <c r="U134" s="30"/>
      <c r="V134" s="30"/>
      <c r="W134" s="30"/>
      <c r="X134" s="30"/>
      <c r="Y134" s="30"/>
      <c r="Z134" s="30"/>
      <c r="AA134" s="30"/>
      <c r="AB134" s="30"/>
      <c r="AC134" s="30"/>
      <c r="AD134" s="30"/>
      <c r="AE134" s="30"/>
      <c r="AR134" s="159" t="s">
        <v>141</v>
      </c>
      <c r="AT134" s="159" t="s">
        <v>137</v>
      </c>
      <c r="AU134" s="159" t="s">
        <v>82</v>
      </c>
      <c r="AY134" s="18" t="s">
        <v>135</v>
      </c>
      <c r="BE134" s="160">
        <f>IF(N134="základní",J134,0)</f>
        <v>0</v>
      </c>
      <c r="BF134" s="160">
        <f>IF(N134="snížená",J134,0)</f>
        <v>0</v>
      </c>
      <c r="BG134" s="160">
        <f>IF(N134="zákl. přenesená",J134,0)</f>
        <v>0</v>
      </c>
      <c r="BH134" s="160">
        <f>IF(N134="sníž. přenesená",J134,0)</f>
        <v>0</v>
      </c>
      <c r="BI134" s="160">
        <f>IF(N134="nulová",J134,0)</f>
        <v>0</v>
      </c>
      <c r="BJ134" s="18" t="s">
        <v>80</v>
      </c>
      <c r="BK134" s="160">
        <f>ROUND(I134*H134,2)</f>
        <v>0</v>
      </c>
      <c r="BL134" s="18" t="s">
        <v>141</v>
      </c>
      <c r="BM134" s="159" t="s">
        <v>999</v>
      </c>
    </row>
    <row r="135" spans="1:65" s="2" customFormat="1" ht="16.5" customHeight="1">
      <c r="A135" s="30"/>
      <c r="B135" s="147"/>
      <c r="C135" s="189" t="s">
        <v>224</v>
      </c>
      <c r="D135" s="189" t="s">
        <v>228</v>
      </c>
      <c r="E135" s="190" t="s">
        <v>229</v>
      </c>
      <c r="F135" s="191" t="s">
        <v>230</v>
      </c>
      <c r="G135" s="192" t="s">
        <v>231</v>
      </c>
      <c r="H135" s="193">
        <v>0.56000000000000005</v>
      </c>
      <c r="I135" s="194"/>
      <c r="J135" s="194">
        <f>ROUND(I135*H135,2)</f>
        <v>0</v>
      </c>
      <c r="K135" s="195"/>
      <c r="L135" s="196"/>
      <c r="M135" s="197" t="s">
        <v>1</v>
      </c>
      <c r="N135" s="198" t="s">
        <v>37</v>
      </c>
      <c r="O135" s="157">
        <v>0</v>
      </c>
      <c r="P135" s="157">
        <f>O135*H135</f>
        <v>0</v>
      </c>
      <c r="Q135" s="157">
        <v>1E-3</v>
      </c>
      <c r="R135" s="157">
        <f>Q135*H135</f>
        <v>5.6000000000000006E-4</v>
      </c>
      <c r="S135" s="157">
        <v>0</v>
      </c>
      <c r="T135" s="158">
        <f>S135*H135</f>
        <v>0</v>
      </c>
      <c r="U135" s="30"/>
      <c r="V135" s="30"/>
      <c r="W135" s="30"/>
      <c r="X135" s="30"/>
      <c r="Y135" s="30"/>
      <c r="Z135" s="30"/>
      <c r="AA135" s="30"/>
      <c r="AB135" s="30"/>
      <c r="AC135" s="30"/>
      <c r="AD135" s="30"/>
      <c r="AE135" s="30"/>
      <c r="AR135" s="159" t="s">
        <v>224</v>
      </c>
      <c r="AT135" s="159" t="s">
        <v>228</v>
      </c>
      <c r="AU135" s="159" t="s">
        <v>82</v>
      </c>
      <c r="AY135" s="18" t="s">
        <v>135</v>
      </c>
      <c r="BE135" s="160">
        <f>IF(N135="základní",J135,0)</f>
        <v>0</v>
      </c>
      <c r="BF135" s="160">
        <f>IF(N135="snížená",J135,0)</f>
        <v>0</v>
      </c>
      <c r="BG135" s="160">
        <f>IF(N135="zákl. přenesená",J135,0)</f>
        <v>0</v>
      </c>
      <c r="BH135" s="160">
        <f>IF(N135="sníž. přenesená",J135,0)</f>
        <v>0</v>
      </c>
      <c r="BI135" s="160">
        <f>IF(N135="nulová",J135,0)</f>
        <v>0</v>
      </c>
      <c r="BJ135" s="18" t="s">
        <v>80</v>
      </c>
      <c r="BK135" s="160">
        <f>ROUND(I135*H135,2)</f>
        <v>0</v>
      </c>
      <c r="BL135" s="18" t="s">
        <v>141</v>
      </c>
      <c r="BM135" s="159" t="s">
        <v>232</v>
      </c>
    </row>
    <row r="136" spans="1:65" s="14" customFormat="1">
      <c r="B136" s="171"/>
      <c r="D136" s="161" t="s">
        <v>145</v>
      </c>
      <c r="F136" s="173" t="s">
        <v>1000</v>
      </c>
      <c r="H136" s="174">
        <v>0.56000000000000005</v>
      </c>
      <c r="L136" s="171"/>
      <c r="M136" s="175"/>
      <c r="N136" s="176"/>
      <c r="O136" s="176"/>
      <c r="P136" s="176"/>
      <c r="Q136" s="176"/>
      <c r="R136" s="176"/>
      <c r="S136" s="176"/>
      <c r="T136" s="177"/>
      <c r="AT136" s="172" t="s">
        <v>145</v>
      </c>
      <c r="AU136" s="172" t="s">
        <v>82</v>
      </c>
      <c r="AV136" s="14" t="s">
        <v>82</v>
      </c>
      <c r="AW136" s="14" t="s">
        <v>3</v>
      </c>
      <c r="AX136" s="14" t="s">
        <v>80</v>
      </c>
      <c r="AY136" s="172" t="s">
        <v>135</v>
      </c>
    </row>
    <row r="137" spans="1:65" s="2" customFormat="1" ht="16.5" customHeight="1">
      <c r="A137" s="30"/>
      <c r="B137" s="147"/>
      <c r="C137" s="148" t="s">
        <v>149</v>
      </c>
      <c r="D137" s="148" t="s">
        <v>137</v>
      </c>
      <c r="E137" s="149" t="s">
        <v>235</v>
      </c>
      <c r="F137" s="150" t="s">
        <v>236</v>
      </c>
      <c r="G137" s="151" t="s">
        <v>153</v>
      </c>
      <c r="H137" s="152">
        <v>28</v>
      </c>
      <c r="I137" s="153"/>
      <c r="J137" s="153">
        <f>ROUND(I137*H137,2)</f>
        <v>0</v>
      </c>
      <c r="K137" s="154"/>
      <c r="L137" s="31"/>
      <c r="M137" s="155" t="s">
        <v>1</v>
      </c>
      <c r="N137" s="156" t="s">
        <v>37</v>
      </c>
      <c r="O137" s="157">
        <v>2.5000000000000001E-2</v>
      </c>
      <c r="P137" s="157">
        <f>O137*H137</f>
        <v>0.70000000000000007</v>
      </c>
      <c r="Q137" s="157">
        <v>0</v>
      </c>
      <c r="R137" s="157">
        <f>Q137*H137</f>
        <v>0</v>
      </c>
      <c r="S137" s="157">
        <v>0</v>
      </c>
      <c r="T137" s="158">
        <f>S137*H137</f>
        <v>0</v>
      </c>
      <c r="U137" s="30"/>
      <c r="V137" s="30"/>
      <c r="W137" s="30"/>
      <c r="X137" s="30"/>
      <c r="Y137" s="30"/>
      <c r="Z137" s="30"/>
      <c r="AA137" s="30"/>
      <c r="AB137" s="30"/>
      <c r="AC137" s="30"/>
      <c r="AD137" s="30"/>
      <c r="AE137" s="30"/>
      <c r="AR137" s="159" t="s">
        <v>141</v>
      </c>
      <c r="AT137" s="159" t="s">
        <v>137</v>
      </c>
      <c r="AU137" s="159" t="s">
        <v>82</v>
      </c>
      <c r="AY137" s="18" t="s">
        <v>135</v>
      </c>
      <c r="BE137" s="160">
        <f>IF(N137="základní",J137,0)</f>
        <v>0</v>
      </c>
      <c r="BF137" s="160">
        <f>IF(N137="snížená",J137,0)</f>
        <v>0</v>
      </c>
      <c r="BG137" s="160">
        <f>IF(N137="zákl. přenesená",J137,0)</f>
        <v>0</v>
      </c>
      <c r="BH137" s="160">
        <f>IF(N137="sníž. přenesená",J137,0)</f>
        <v>0</v>
      </c>
      <c r="BI137" s="160">
        <f>IF(N137="nulová",J137,0)</f>
        <v>0</v>
      </c>
      <c r="BJ137" s="18" t="s">
        <v>80</v>
      </c>
      <c r="BK137" s="160">
        <f>ROUND(I137*H137,2)</f>
        <v>0</v>
      </c>
      <c r="BL137" s="18" t="s">
        <v>141</v>
      </c>
      <c r="BM137" s="159" t="s">
        <v>237</v>
      </c>
    </row>
    <row r="138" spans="1:65" s="12" customFormat="1" ht="22.9" customHeight="1">
      <c r="B138" s="135"/>
      <c r="D138" s="136" t="s">
        <v>71</v>
      </c>
      <c r="E138" s="145" t="s">
        <v>141</v>
      </c>
      <c r="F138" s="145" t="s">
        <v>619</v>
      </c>
      <c r="J138" s="146">
        <f>BK138</f>
        <v>0</v>
      </c>
      <c r="L138" s="135"/>
      <c r="M138" s="139"/>
      <c r="N138" s="140"/>
      <c r="O138" s="140"/>
      <c r="P138" s="141">
        <f>P139</f>
        <v>0.16800000000000001</v>
      </c>
      <c r="Q138" s="140"/>
      <c r="R138" s="141">
        <f>R139</f>
        <v>0</v>
      </c>
      <c r="S138" s="140"/>
      <c r="T138" s="142">
        <f>T139</f>
        <v>0</v>
      </c>
      <c r="AR138" s="136" t="s">
        <v>80</v>
      </c>
      <c r="AT138" s="143" t="s">
        <v>71</v>
      </c>
      <c r="AU138" s="143" t="s">
        <v>80</v>
      </c>
      <c r="AY138" s="136" t="s">
        <v>135</v>
      </c>
      <c r="BK138" s="144">
        <f>BK139</f>
        <v>0</v>
      </c>
    </row>
    <row r="139" spans="1:65" s="2" customFormat="1" ht="16.5" customHeight="1">
      <c r="A139" s="30"/>
      <c r="B139" s="147"/>
      <c r="C139" s="148" t="s">
        <v>234</v>
      </c>
      <c r="D139" s="148" t="s">
        <v>137</v>
      </c>
      <c r="E139" s="149" t="s">
        <v>1001</v>
      </c>
      <c r="F139" s="150" t="s">
        <v>1002</v>
      </c>
      <c r="G139" s="151" t="s">
        <v>153</v>
      </c>
      <c r="H139" s="152">
        <v>28</v>
      </c>
      <c r="I139" s="153"/>
      <c r="J139" s="153">
        <f>ROUND(I139*H139,2)</f>
        <v>0</v>
      </c>
      <c r="K139" s="154"/>
      <c r="L139" s="31"/>
      <c r="M139" s="155" t="s">
        <v>1</v>
      </c>
      <c r="N139" s="156" t="s">
        <v>37</v>
      </c>
      <c r="O139" s="157">
        <v>6.0000000000000001E-3</v>
      </c>
      <c r="P139" s="157">
        <f>O139*H139</f>
        <v>0.16800000000000001</v>
      </c>
      <c r="Q139" s="157">
        <v>0</v>
      </c>
      <c r="R139" s="157">
        <f>Q139*H139</f>
        <v>0</v>
      </c>
      <c r="S139" s="157">
        <v>0</v>
      </c>
      <c r="T139" s="158">
        <f>S139*H139</f>
        <v>0</v>
      </c>
      <c r="U139" s="30"/>
      <c r="V139" s="30"/>
      <c r="W139" s="30"/>
      <c r="X139" s="30"/>
      <c r="Y139" s="30"/>
      <c r="Z139" s="30"/>
      <c r="AA139" s="30"/>
      <c r="AB139" s="30"/>
      <c r="AC139" s="30"/>
      <c r="AD139" s="30"/>
      <c r="AE139" s="30"/>
      <c r="AR139" s="159" t="s">
        <v>141</v>
      </c>
      <c r="AT139" s="159" t="s">
        <v>137</v>
      </c>
      <c r="AU139" s="159" t="s">
        <v>82</v>
      </c>
      <c r="AY139" s="18" t="s">
        <v>135</v>
      </c>
      <c r="BE139" s="160">
        <f>IF(N139="základní",J139,0)</f>
        <v>0</v>
      </c>
      <c r="BF139" s="160">
        <f>IF(N139="snížená",J139,0)</f>
        <v>0</v>
      </c>
      <c r="BG139" s="160">
        <f>IF(N139="zákl. přenesená",J139,0)</f>
        <v>0</v>
      </c>
      <c r="BH139" s="160">
        <f>IF(N139="sníž. přenesená",J139,0)</f>
        <v>0</v>
      </c>
      <c r="BI139" s="160">
        <f>IF(N139="nulová",J139,0)</f>
        <v>0</v>
      </c>
      <c r="BJ139" s="18" t="s">
        <v>80</v>
      </c>
      <c r="BK139" s="160">
        <f>ROUND(I139*H139,2)</f>
        <v>0</v>
      </c>
      <c r="BL139" s="18" t="s">
        <v>141</v>
      </c>
      <c r="BM139" s="159" t="s">
        <v>1003</v>
      </c>
    </row>
    <row r="140" spans="1:65" s="12" customFormat="1" ht="22.9" customHeight="1">
      <c r="B140" s="135"/>
      <c r="D140" s="136" t="s">
        <v>71</v>
      </c>
      <c r="E140" s="145" t="s">
        <v>170</v>
      </c>
      <c r="F140" s="145" t="s">
        <v>888</v>
      </c>
      <c r="J140" s="146">
        <f>BK140</f>
        <v>0</v>
      </c>
      <c r="L140" s="135"/>
      <c r="M140" s="139"/>
      <c r="N140" s="140"/>
      <c r="O140" s="140"/>
      <c r="P140" s="141">
        <f>SUM(P141:P148)</f>
        <v>22.427999999999997</v>
      </c>
      <c r="Q140" s="140"/>
      <c r="R140" s="141">
        <f>SUM(R141:R148)</f>
        <v>5.7570800000000002</v>
      </c>
      <c r="S140" s="140"/>
      <c r="T140" s="142">
        <f>SUM(T141:T148)</f>
        <v>0</v>
      </c>
      <c r="AR140" s="136" t="s">
        <v>80</v>
      </c>
      <c r="AT140" s="143" t="s">
        <v>71</v>
      </c>
      <c r="AU140" s="143" t="s">
        <v>80</v>
      </c>
      <c r="AY140" s="136" t="s">
        <v>135</v>
      </c>
      <c r="BK140" s="144">
        <f>SUM(BK141:BK148)</f>
        <v>0</v>
      </c>
    </row>
    <row r="141" spans="1:65" s="2" customFormat="1" ht="16.5" customHeight="1">
      <c r="A141" s="30"/>
      <c r="B141" s="147"/>
      <c r="C141" s="148" t="s">
        <v>238</v>
      </c>
      <c r="D141" s="148" t="s">
        <v>137</v>
      </c>
      <c r="E141" s="149" t="s">
        <v>1004</v>
      </c>
      <c r="F141" s="150" t="s">
        <v>1005</v>
      </c>
      <c r="G141" s="151" t="s">
        <v>153</v>
      </c>
      <c r="H141" s="152">
        <v>28</v>
      </c>
      <c r="I141" s="153"/>
      <c r="J141" s="153">
        <f>ROUND(I141*H141,2)</f>
        <v>0</v>
      </c>
      <c r="K141" s="154"/>
      <c r="L141" s="31"/>
      <c r="M141" s="155" t="s">
        <v>1</v>
      </c>
      <c r="N141" s="156" t="s">
        <v>37</v>
      </c>
      <c r="O141" s="157">
        <v>2.3E-2</v>
      </c>
      <c r="P141" s="157">
        <f>O141*H141</f>
        <v>0.64400000000000002</v>
      </c>
      <c r="Q141" s="157">
        <v>0</v>
      </c>
      <c r="R141" s="157">
        <f>Q141*H141</f>
        <v>0</v>
      </c>
      <c r="S141" s="157">
        <v>0</v>
      </c>
      <c r="T141" s="158">
        <f>S141*H141</f>
        <v>0</v>
      </c>
      <c r="U141" s="30"/>
      <c r="V141" s="30"/>
      <c r="W141" s="30"/>
      <c r="X141" s="30"/>
      <c r="Y141" s="30"/>
      <c r="Z141" s="30"/>
      <c r="AA141" s="30"/>
      <c r="AB141" s="30"/>
      <c r="AC141" s="30"/>
      <c r="AD141" s="30"/>
      <c r="AE141" s="30"/>
      <c r="AR141" s="159" t="s">
        <v>141</v>
      </c>
      <c r="AT141" s="159" t="s">
        <v>137</v>
      </c>
      <c r="AU141" s="159" t="s">
        <v>82</v>
      </c>
      <c r="AY141" s="18" t="s">
        <v>135</v>
      </c>
      <c r="BE141" s="160">
        <f>IF(N141="základní",J141,0)</f>
        <v>0</v>
      </c>
      <c r="BF141" s="160">
        <f>IF(N141="snížená",J141,0)</f>
        <v>0</v>
      </c>
      <c r="BG141" s="160">
        <f>IF(N141="zákl. přenesená",J141,0)</f>
        <v>0</v>
      </c>
      <c r="BH141" s="160">
        <f>IF(N141="sníž. přenesená",J141,0)</f>
        <v>0</v>
      </c>
      <c r="BI141" s="160">
        <f>IF(N141="nulová",J141,0)</f>
        <v>0</v>
      </c>
      <c r="BJ141" s="18" t="s">
        <v>80</v>
      </c>
      <c r="BK141" s="160">
        <f>ROUND(I141*H141,2)</f>
        <v>0</v>
      </c>
      <c r="BL141" s="18" t="s">
        <v>141</v>
      </c>
      <c r="BM141" s="159" t="s">
        <v>1006</v>
      </c>
    </row>
    <row r="142" spans="1:65" s="2" customFormat="1" ht="19.5">
      <c r="A142" s="30"/>
      <c r="B142" s="31"/>
      <c r="C142" s="30"/>
      <c r="D142" s="161" t="s">
        <v>143</v>
      </c>
      <c r="E142" s="30"/>
      <c r="F142" s="162" t="s">
        <v>892</v>
      </c>
      <c r="G142" s="30"/>
      <c r="H142" s="30"/>
      <c r="I142" s="30"/>
      <c r="J142" s="30"/>
      <c r="K142" s="30"/>
      <c r="L142" s="31"/>
      <c r="M142" s="163"/>
      <c r="N142" s="164"/>
      <c r="O142" s="56"/>
      <c r="P142" s="56"/>
      <c r="Q142" s="56"/>
      <c r="R142" s="56"/>
      <c r="S142" s="56"/>
      <c r="T142" s="57"/>
      <c r="U142" s="30"/>
      <c r="V142" s="30"/>
      <c r="W142" s="30"/>
      <c r="X142" s="30"/>
      <c r="Y142" s="30"/>
      <c r="Z142" s="30"/>
      <c r="AA142" s="30"/>
      <c r="AB142" s="30"/>
      <c r="AC142" s="30"/>
      <c r="AD142" s="30"/>
      <c r="AE142" s="30"/>
      <c r="AT142" s="18" t="s">
        <v>143</v>
      </c>
      <c r="AU142" s="18" t="s">
        <v>82</v>
      </c>
    </row>
    <row r="143" spans="1:65" s="14" customFormat="1">
      <c r="B143" s="171"/>
      <c r="D143" s="161" t="s">
        <v>145</v>
      </c>
      <c r="E143" s="172" t="s">
        <v>1</v>
      </c>
      <c r="F143" s="173" t="s">
        <v>1007</v>
      </c>
      <c r="H143" s="174">
        <v>28</v>
      </c>
      <c r="L143" s="171"/>
      <c r="M143" s="175"/>
      <c r="N143" s="176"/>
      <c r="O143" s="176"/>
      <c r="P143" s="176"/>
      <c r="Q143" s="176"/>
      <c r="R143" s="176"/>
      <c r="S143" s="176"/>
      <c r="T143" s="177"/>
      <c r="AT143" s="172" t="s">
        <v>145</v>
      </c>
      <c r="AU143" s="172" t="s">
        <v>82</v>
      </c>
      <c r="AV143" s="14" t="s">
        <v>82</v>
      </c>
      <c r="AW143" s="14" t="s">
        <v>28</v>
      </c>
      <c r="AX143" s="14" t="s">
        <v>80</v>
      </c>
      <c r="AY143" s="172" t="s">
        <v>135</v>
      </c>
    </row>
    <row r="144" spans="1:65" s="2" customFormat="1" ht="16.5" customHeight="1">
      <c r="A144" s="30"/>
      <c r="B144" s="147"/>
      <c r="C144" s="148" t="s">
        <v>243</v>
      </c>
      <c r="D144" s="148" t="s">
        <v>137</v>
      </c>
      <c r="E144" s="149" t="s">
        <v>1008</v>
      </c>
      <c r="F144" s="150" t="s">
        <v>1009</v>
      </c>
      <c r="G144" s="151" t="s">
        <v>153</v>
      </c>
      <c r="H144" s="152">
        <v>28</v>
      </c>
      <c r="I144" s="153"/>
      <c r="J144" s="153">
        <f>ROUND(I144*H144,2)</f>
        <v>0</v>
      </c>
      <c r="K144" s="154"/>
      <c r="L144" s="31"/>
      <c r="M144" s="155" t="s">
        <v>1</v>
      </c>
      <c r="N144" s="156" t="s">
        <v>37</v>
      </c>
      <c r="O144" s="157">
        <v>0.77800000000000002</v>
      </c>
      <c r="P144" s="157">
        <f>O144*H144</f>
        <v>21.783999999999999</v>
      </c>
      <c r="Q144" s="157">
        <v>8.9219999999999994E-2</v>
      </c>
      <c r="R144" s="157">
        <f>Q144*H144</f>
        <v>2.4981599999999999</v>
      </c>
      <c r="S144" s="157">
        <v>0</v>
      </c>
      <c r="T144" s="158">
        <f>S144*H144</f>
        <v>0</v>
      </c>
      <c r="U144" s="30"/>
      <c r="V144" s="30"/>
      <c r="W144" s="30"/>
      <c r="X144" s="30"/>
      <c r="Y144" s="30"/>
      <c r="Z144" s="30"/>
      <c r="AA144" s="30"/>
      <c r="AB144" s="30"/>
      <c r="AC144" s="30"/>
      <c r="AD144" s="30"/>
      <c r="AE144" s="30"/>
      <c r="AR144" s="159" t="s">
        <v>141</v>
      </c>
      <c r="AT144" s="159" t="s">
        <v>137</v>
      </c>
      <c r="AU144" s="159" t="s">
        <v>82</v>
      </c>
      <c r="AY144" s="18" t="s">
        <v>135</v>
      </c>
      <c r="BE144" s="160">
        <f>IF(N144="základní",J144,0)</f>
        <v>0</v>
      </c>
      <c r="BF144" s="160">
        <f>IF(N144="snížená",J144,0)</f>
        <v>0</v>
      </c>
      <c r="BG144" s="160">
        <f>IF(N144="zákl. přenesená",J144,0)</f>
        <v>0</v>
      </c>
      <c r="BH144" s="160">
        <f>IF(N144="sníž. přenesená",J144,0)</f>
        <v>0</v>
      </c>
      <c r="BI144" s="160">
        <f>IF(N144="nulová",J144,0)</f>
        <v>0</v>
      </c>
      <c r="BJ144" s="18" t="s">
        <v>80</v>
      </c>
      <c r="BK144" s="160">
        <f>ROUND(I144*H144,2)</f>
        <v>0</v>
      </c>
      <c r="BL144" s="18" t="s">
        <v>141</v>
      </c>
      <c r="BM144" s="159" t="s">
        <v>1010</v>
      </c>
    </row>
    <row r="145" spans="1:65" s="2" customFormat="1" ht="19.5">
      <c r="A145" s="30"/>
      <c r="B145" s="31"/>
      <c r="C145" s="30"/>
      <c r="D145" s="161" t="s">
        <v>143</v>
      </c>
      <c r="E145" s="30"/>
      <c r="F145" s="162" t="s">
        <v>899</v>
      </c>
      <c r="G145" s="30"/>
      <c r="H145" s="30"/>
      <c r="I145" s="30"/>
      <c r="J145" s="30"/>
      <c r="K145" s="30"/>
      <c r="L145" s="31"/>
      <c r="M145" s="163"/>
      <c r="N145" s="164"/>
      <c r="O145" s="56"/>
      <c r="P145" s="56"/>
      <c r="Q145" s="56"/>
      <c r="R145" s="56"/>
      <c r="S145" s="56"/>
      <c r="T145" s="57"/>
      <c r="U145" s="30"/>
      <c r="V145" s="30"/>
      <c r="W145" s="30"/>
      <c r="X145" s="30"/>
      <c r="Y145" s="30"/>
      <c r="Z145" s="30"/>
      <c r="AA145" s="30"/>
      <c r="AB145" s="30"/>
      <c r="AC145" s="30"/>
      <c r="AD145" s="30"/>
      <c r="AE145" s="30"/>
      <c r="AT145" s="18" t="s">
        <v>143</v>
      </c>
      <c r="AU145" s="18" t="s">
        <v>82</v>
      </c>
    </row>
    <row r="146" spans="1:65" s="14" customFormat="1">
      <c r="B146" s="171"/>
      <c r="D146" s="161" t="s">
        <v>145</v>
      </c>
      <c r="E146" s="172" t="s">
        <v>1</v>
      </c>
      <c r="F146" s="173" t="s">
        <v>1007</v>
      </c>
      <c r="H146" s="174">
        <v>28</v>
      </c>
      <c r="L146" s="171"/>
      <c r="M146" s="175"/>
      <c r="N146" s="176"/>
      <c r="O146" s="176"/>
      <c r="P146" s="176"/>
      <c r="Q146" s="176"/>
      <c r="R146" s="176"/>
      <c r="S146" s="176"/>
      <c r="T146" s="177"/>
      <c r="AT146" s="172" t="s">
        <v>145</v>
      </c>
      <c r="AU146" s="172" t="s">
        <v>82</v>
      </c>
      <c r="AV146" s="14" t="s">
        <v>82</v>
      </c>
      <c r="AW146" s="14" t="s">
        <v>28</v>
      </c>
      <c r="AX146" s="14" t="s">
        <v>80</v>
      </c>
      <c r="AY146" s="172" t="s">
        <v>135</v>
      </c>
    </row>
    <row r="147" spans="1:65" s="2" customFormat="1" ht="16.5" customHeight="1">
      <c r="A147" s="30"/>
      <c r="B147" s="147"/>
      <c r="C147" s="189" t="s">
        <v>249</v>
      </c>
      <c r="D147" s="189" t="s">
        <v>228</v>
      </c>
      <c r="E147" s="190" t="s">
        <v>1011</v>
      </c>
      <c r="F147" s="191" t="s">
        <v>1012</v>
      </c>
      <c r="G147" s="192" t="s">
        <v>153</v>
      </c>
      <c r="H147" s="193">
        <v>28.84</v>
      </c>
      <c r="I147" s="194"/>
      <c r="J147" s="194">
        <f>ROUND(I147*H147,2)</f>
        <v>0</v>
      </c>
      <c r="K147" s="195"/>
      <c r="L147" s="196"/>
      <c r="M147" s="197" t="s">
        <v>1</v>
      </c>
      <c r="N147" s="198" t="s">
        <v>37</v>
      </c>
      <c r="O147" s="157">
        <v>0</v>
      </c>
      <c r="P147" s="157">
        <f>O147*H147</f>
        <v>0</v>
      </c>
      <c r="Q147" s="157">
        <v>0.113</v>
      </c>
      <c r="R147" s="157">
        <f>Q147*H147</f>
        <v>3.2589200000000003</v>
      </c>
      <c r="S147" s="157">
        <v>0</v>
      </c>
      <c r="T147" s="158">
        <f>S147*H147</f>
        <v>0</v>
      </c>
      <c r="U147" s="30"/>
      <c r="V147" s="30"/>
      <c r="W147" s="30"/>
      <c r="X147" s="30"/>
      <c r="Y147" s="30"/>
      <c r="Z147" s="30"/>
      <c r="AA147" s="30"/>
      <c r="AB147" s="30"/>
      <c r="AC147" s="30"/>
      <c r="AD147" s="30"/>
      <c r="AE147" s="30"/>
      <c r="AR147" s="159" t="s">
        <v>224</v>
      </c>
      <c r="AT147" s="159" t="s">
        <v>228</v>
      </c>
      <c r="AU147" s="159" t="s">
        <v>82</v>
      </c>
      <c r="AY147" s="18" t="s">
        <v>135</v>
      </c>
      <c r="BE147" s="160">
        <f>IF(N147="základní",J147,0)</f>
        <v>0</v>
      </c>
      <c r="BF147" s="160">
        <f>IF(N147="snížená",J147,0)</f>
        <v>0</v>
      </c>
      <c r="BG147" s="160">
        <f>IF(N147="zákl. přenesená",J147,0)</f>
        <v>0</v>
      </c>
      <c r="BH147" s="160">
        <f>IF(N147="sníž. přenesená",J147,0)</f>
        <v>0</v>
      </c>
      <c r="BI147" s="160">
        <f>IF(N147="nulová",J147,0)</f>
        <v>0</v>
      </c>
      <c r="BJ147" s="18" t="s">
        <v>80</v>
      </c>
      <c r="BK147" s="160">
        <f>ROUND(I147*H147,2)</f>
        <v>0</v>
      </c>
      <c r="BL147" s="18" t="s">
        <v>141</v>
      </c>
      <c r="BM147" s="159" t="s">
        <v>1013</v>
      </c>
    </row>
    <row r="148" spans="1:65" s="14" customFormat="1">
      <c r="B148" s="171"/>
      <c r="D148" s="161" t="s">
        <v>145</v>
      </c>
      <c r="F148" s="173" t="s">
        <v>1014</v>
      </c>
      <c r="H148" s="174">
        <v>28.84</v>
      </c>
      <c r="L148" s="171"/>
      <c r="M148" s="175"/>
      <c r="N148" s="176"/>
      <c r="O148" s="176"/>
      <c r="P148" s="176"/>
      <c r="Q148" s="176"/>
      <c r="R148" s="176"/>
      <c r="S148" s="176"/>
      <c r="T148" s="177"/>
      <c r="AT148" s="172" t="s">
        <v>145</v>
      </c>
      <c r="AU148" s="172" t="s">
        <v>82</v>
      </c>
      <c r="AV148" s="14" t="s">
        <v>82</v>
      </c>
      <c r="AW148" s="14" t="s">
        <v>3</v>
      </c>
      <c r="AX148" s="14" t="s">
        <v>80</v>
      </c>
      <c r="AY148" s="172" t="s">
        <v>135</v>
      </c>
    </row>
    <row r="149" spans="1:65" s="12" customFormat="1" ht="22.9" customHeight="1">
      <c r="B149" s="135"/>
      <c r="D149" s="136" t="s">
        <v>71</v>
      </c>
      <c r="E149" s="145" t="s">
        <v>149</v>
      </c>
      <c r="F149" s="145" t="s">
        <v>150</v>
      </c>
      <c r="J149" s="146">
        <f>BK149</f>
        <v>0</v>
      </c>
      <c r="L149" s="135"/>
      <c r="M149" s="139"/>
      <c r="N149" s="140"/>
      <c r="O149" s="140"/>
      <c r="P149" s="141">
        <f>SUM(P150:P155)</f>
        <v>5.890396</v>
      </c>
      <c r="Q149" s="140"/>
      <c r="R149" s="141">
        <f>SUM(R150:R155)</f>
        <v>7.3774029199999998</v>
      </c>
      <c r="S149" s="140"/>
      <c r="T149" s="142">
        <f>SUM(T150:T155)</f>
        <v>0</v>
      </c>
      <c r="AR149" s="136" t="s">
        <v>80</v>
      </c>
      <c r="AT149" s="143" t="s">
        <v>71</v>
      </c>
      <c r="AU149" s="143" t="s">
        <v>80</v>
      </c>
      <c r="AY149" s="136" t="s">
        <v>135</v>
      </c>
      <c r="BK149" s="144">
        <f>SUM(BK150:BK155)</f>
        <v>0</v>
      </c>
    </row>
    <row r="150" spans="1:65" s="2" customFormat="1" ht="16.5" customHeight="1">
      <c r="A150" s="30"/>
      <c r="B150" s="147"/>
      <c r="C150" s="148" t="s">
        <v>254</v>
      </c>
      <c r="D150" s="148" t="s">
        <v>137</v>
      </c>
      <c r="E150" s="149" t="s">
        <v>1015</v>
      </c>
      <c r="F150" s="150" t="s">
        <v>1016</v>
      </c>
      <c r="G150" s="151" t="s">
        <v>162</v>
      </c>
      <c r="H150" s="152">
        <v>15</v>
      </c>
      <c r="I150" s="153"/>
      <c r="J150" s="153">
        <f>ROUND(I150*H150,2)</f>
        <v>0</v>
      </c>
      <c r="K150" s="154"/>
      <c r="L150" s="31"/>
      <c r="M150" s="155" t="s">
        <v>1</v>
      </c>
      <c r="N150" s="156" t="s">
        <v>37</v>
      </c>
      <c r="O150" s="157">
        <v>0.216</v>
      </c>
      <c r="P150" s="157">
        <f>O150*H150</f>
        <v>3.2399999999999998</v>
      </c>
      <c r="Q150" s="157">
        <v>0.1295</v>
      </c>
      <c r="R150" s="157">
        <f>Q150*H150</f>
        <v>1.9425000000000001</v>
      </c>
      <c r="S150" s="157">
        <v>0</v>
      </c>
      <c r="T150" s="158">
        <f>S150*H150</f>
        <v>0</v>
      </c>
      <c r="U150" s="30"/>
      <c r="V150" s="30"/>
      <c r="W150" s="30"/>
      <c r="X150" s="30"/>
      <c r="Y150" s="30"/>
      <c r="Z150" s="30"/>
      <c r="AA150" s="30"/>
      <c r="AB150" s="30"/>
      <c r="AC150" s="30"/>
      <c r="AD150" s="30"/>
      <c r="AE150" s="30"/>
      <c r="AR150" s="159" t="s">
        <v>141</v>
      </c>
      <c r="AT150" s="159" t="s">
        <v>137</v>
      </c>
      <c r="AU150" s="159" t="s">
        <v>82</v>
      </c>
      <c r="AY150" s="18" t="s">
        <v>135</v>
      </c>
      <c r="BE150" s="160">
        <f>IF(N150="základní",J150,0)</f>
        <v>0</v>
      </c>
      <c r="BF150" s="160">
        <f>IF(N150="snížená",J150,0)</f>
        <v>0</v>
      </c>
      <c r="BG150" s="160">
        <f>IF(N150="zákl. přenesená",J150,0)</f>
        <v>0</v>
      </c>
      <c r="BH150" s="160">
        <f>IF(N150="sníž. přenesená",J150,0)</f>
        <v>0</v>
      </c>
      <c r="BI150" s="160">
        <f>IF(N150="nulová",J150,0)</f>
        <v>0</v>
      </c>
      <c r="BJ150" s="18" t="s">
        <v>80</v>
      </c>
      <c r="BK150" s="160">
        <f>ROUND(I150*H150,2)</f>
        <v>0</v>
      </c>
      <c r="BL150" s="18" t="s">
        <v>141</v>
      </c>
      <c r="BM150" s="159" t="s">
        <v>1017</v>
      </c>
    </row>
    <row r="151" spans="1:65" s="14" customFormat="1">
      <c r="B151" s="171"/>
      <c r="D151" s="161" t="s">
        <v>145</v>
      </c>
      <c r="E151" s="172" t="s">
        <v>1</v>
      </c>
      <c r="F151" s="173" t="s">
        <v>8</v>
      </c>
      <c r="H151" s="174">
        <v>15</v>
      </c>
      <c r="L151" s="171"/>
      <c r="M151" s="175"/>
      <c r="N151" s="176"/>
      <c r="O151" s="176"/>
      <c r="P151" s="176"/>
      <c r="Q151" s="176"/>
      <c r="R151" s="176"/>
      <c r="S151" s="176"/>
      <c r="T151" s="177"/>
      <c r="AT151" s="172" t="s">
        <v>145</v>
      </c>
      <c r="AU151" s="172" t="s">
        <v>82</v>
      </c>
      <c r="AV151" s="14" t="s">
        <v>82</v>
      </c>
      <c r="AW151" s="14" t="s">
        <v>28</v>
      </c>
      <c r="AX151" s="14" t="s">
        <v>80</v>
      </c>
      <c r="AY151" s="172" t="s">
        <v>135</v>
      </c>
    </row>
    <row r="152" spans="1:65" s="2" customFormat="1" ht="16.5" customHeight="1">
      <c r="A152" s="30"/>
      <c r="B152" s="147"/>
      <c r="C152" s="189" t="s">
        <v>8</v>
      </c>
      <c r="D152" s="189" t="s">
        <v>228</v>
      </c>
      <c r="E152" s="190" t="s">
        <v>1018</v>
      </c>
      <c r="F152" s="191" t="s">
        <v>1019</v>
      </c>
      <c r="G152" s="192" t="s">
        <v>162</v>
      </c>
      <c r="H152" s="193">
        <v>15.15</v>
      </c>
      <c r="I152" s="194"/>
      <c r="J152" s="194">
        <f>ROUND(I152*H152,2)</f>
        <v>0</v>
      </c>
      <c r="K152" s="195"/>
      <c r="L152" s="196"/>
      <c r="M152" s="197" t="s">
        <v>1</v>
      </c>
      <c r="N152" s="198" t="s">
        <v>37</v>
      </c>
      <c r="O152" s="157">
        <v>0</v>
      </c>
      <c r="P152" s="157">
        <f>O152*H152</f>
        <v>0</v>
      </c>
      <c r="Q152" s="157">
        <v>8.5000000000000006E-2</v>
      </c>
      <c r="R152" s="157">
        <f>Q152*H152</f>
        <v>1.2877500000000002</v>
      </c>
      <c r="S152" s="157">
        <v>0</v>
      </c>
      <c r="T152" s="158">
        <f>S152*H152</f>
        <v>0</v>
      </c>
      <c r="U152" s="30"/>
      <c r="V152" s="30"/>
      <c r="W152" s="30"/>
      <c r="X152" s="30"/>
      <c r="Y152" s="30"/>
      <c r="Z152" s="30"/>
      <c r="AA152" s="30"/>
      <c r="AB152" s="30"/>
      <c r="AC152" s="30"/>
      <c r="AD152" s="30"/>
      <c r="AE152" s="30"/>
      <c r="AR152" s="159" t="s">
        <v>224</v>
      </c>
      <c r="AT152" s="159" t="s">
        <v>228</v>
      </c>
      <c r="AU152" s="159" t="s">
        <v>82</v>
      </c>
      <c r="AY152" s="18" t="s">
        <v>135</v>
      </c>
      <c r="BE152" s="160">
        <f>IF(N152="základní",J152,0)</f>
        <v>0</v>
      </c>
      <c r="BF152" s="160">
        <f>IF(N152="snížená",J152,0)</f>
        <v>0</v>
      </c>
      <c r="BG152" s="160">
        <f>IF(N152="zákl. přenesená",J152,0)</f>
        <v>0</v>
      </c>
      <c r="BH152" s="160">
        <f>IF(N152="sníž. přenesená",J152,0)</f>
        <v>0</v>
      </c>
      <c r="BI152" s="160">
        <f>IF(N152="nulová",J152,0)</f>
        <v>0</v>
      </c>
      <c r="BJ152" s="18" t="s">
        <v>80</v>
      </c>
      <c r="BK152" s="160">
        <f>ROUND(I152*H152,2)</f>
        <v>0</v>
      </c>
      <c r="BL152" s="18" t="s">
        <v>141</v>
      </c>
      <c r="BM152" s="159" t="s">
        <v>1020</v>
      </c>
    </row>
    <row r="153" spans="1:65" s="14" customFormat="1">
      <c r="B153" s="171"/>
      <c r="D153" s="161" t="s">
        <v>145</v>
      </c>
      <c r="F153" s="173" t="s">
        <v>1021</v>
      </c>
      <c r="H153" s="174">
        <v>15.15</v>
      </c>
      <c r="L153" s="171"/>
      <c r="M153" s="175"/>
      <c r="N153" s="176"/>
      <c r="O153" s="176"/>
      <c r="P153" s="176"/>
      <c r="Q153" s="176"/>
      <c r="R153" s="176"/>
      <c r="S153" s="176"/>
      <c r="T153" s="177"/>
      <c r="AT153" s="172" t="s">
        <v>145</v>
      </c>
      <c r="AU153" s="172" t="s">
        <v>82</v>
      </c>
      <c r="AV153" s="14" t="s">
        <v>82</v>
      </c>
      <c r="AW153" s="14" t="s">
        <v>3</v>
      </c>
      <c r="AX153" s="14" t="s">
        <v>80</v>
      </c>
      <c r="AY153" s="172" t="s">
        <v>135</v>
      </c>
    </row>
    <row r="154" spans="1:65" s="2" customFormat="1" ht="16.5" customHeight="1">
      <c r="A154" s="30"/>
      <c r="B154" s="147"/>
      <c r="C154" s="148" t="s">
        <v>265</v>
      </c>
      <c r="D154" s="148" t="s">
        <v>137</v>
      </c>
      <c r="E154" s="149" t="s">
        <v>1022</v>
      </c>
      <c r="F154" s="150" t="s">
        <v>1023</v>
      </c>
      <c r="G154" s="151" t="s">
        <v>140</v>
      </c>
      <c r="H154" s="152">
        <v>1.8380000000000001</v>
      </c>
      <c r="I154" s="153"/>
      <c r="J154" s="153">
        <f>ROUND(I154*H154,2)</f>
        <v>0</v>
      </c>
      <c r="K154" s="154"/>
      <c r="L154" s="31"/>
      <c r="M154" s="155" t="s">
        <v>1</v>
      </c>
      <c r="N154" s="156" t="s">
        <v>37</v>
      </c>
      <c r="O154" s="157">
        <v>1.4419999999999999</v>
      </c>
      <c r="P154" s="157">
        <f>O154*H154</f>
        <v>2.6503960000000002</v>
      </c>
      <c r="Q154" s="157">
        <v>2.2563399999999998</v>
      </c>
      <c r="R154" s="157">
        <f>Q154*H154</f>
        <v>4.1471529199999999</v>
      </c>
      <c r="S154" s="157">
        <v>0</v>
      </c>
      <c r="T154" s="158">
        <f>S154*H154</f>
        <v>0</v>
      </c>
      <c r="U154" s="30"/>
      <c r="V154" s="30"/>
      <c r="W154" s="30"/>
      <c r="X154" s="30"/>
      <c r="Y154" s="30"/>
      <c r="Z154" s="30"/>
      <c r="AA154" s="30"/>
      <c r="AB154" s="30"/>
      <c r="AC154" s="30"/>
      <c r="AD154" s="30"/>
      <c r="AE154" s="30"/>
      <c r="AR154" s="159" t="s">
        <v>141</v>
      </c>
      <c r="AT154" s="159" t="s">
        <v>137</v>
      </c>
      <c r="AU154" s="159" t="s">
        <v>82</v>
      </c>
      <c r="AY154" s="18" t="s">
        <v>135</v>
      </c>
      <c r="BE154" s="160">
        <f>IF(N154="základní",J154,0)</f>
        <v>0</v>
      </c>
      <c r="BF154" s="160">
        <f>IF(N154="snížená",J154,0)</f>
        <v>0</v>
      </c>
      <c r="BG154" s="160">
        <f>IF(N154="zákl. přenesená",J154,0)</f>
        <v>0</v>
      </c>
      <c r="BH154" s="160">
        <f>IF(N154="sníž. přenesená",J154,0)</f>
        <v>0</v>
      </c>
      <c r="BI154" s="160">
        <f>IF(N154="nulová",J154,0)</f>
        <v>0</v>
      </c>
      <c r="BJ154" s="18" t="s">
        <v>80</v>
      </c>
      <c r="BK154" s="160">
        <f>ROUND(I154*H154,2)</f>
        <v>0</v>
      </c>
      <c r="BL154" s="18" t="s">
        <v>141</v>
      </c>
      <c r="BM154" s="159" t="s">
        <v>1024</v>
      </c>
    </row>
    <row r="155" spans="1:65" s="14" customFormat="1">
      <c r="B155" s="171"/>
      <c r="D155" s="161" t="s">
        <v>145</v>
      </c>
      <c r="E155" s="172" t="s">
        <v>1</v>
      </c>
      <c r="F155" s="173" t="s">
        <v>1025</v>
      </c>
      <c r="H155" s="174">
        <v>1.8380000000000001</v>
      </c>
      <c r="L155" s="171"/>
      <c r="M155" s="175"/>
      <c r="N155" s="176"/>
      <c r="O155" s="176"/>
      <c r="P155" s="176"/>
      <c r="Q155" s="176"/>
      <c r="R155" s="176"/>
      <c r="S155" s="176"/>
      <c r="T155" s="177"/>
      <c r="AT155" s="172" t="s">
        <v>145</v>
      </c>
      <c r="AU155" s="172" t="s">
        <v>82</v>
      </c>
      <c r="AV155" s="14" t="s">
        <v>82</v>
      </c>
      <c r="AW155" s="14" t="s">
        <v>28</v>
      </c>
      <c r="AX155" s="14" t="s">
        <v>80</v>
      </c>
      <c r="AY155" s="172" t="s">
        <v>135</v>
      </c>
    </row>
    <row r="156" spans="1:65" s="12" customFormat="1" ht="22.9" customHeight="1">
      <c r="B156" s="135"/>
      <c r="D156" s="136" t="s">
        <v>71</v>
      </c>
      <c r="E156" s="145" t="s">
        <v>786</v>
      </c>
      <c r="F156" s="145" t="s">
        <v>180</v>
      </c>
      <c r="J156" s="146">
        <f>BK156</f>
        <v>0</v>
      </c>
      <c r="L156" s="135"/>
      <c r="M156" s="139"/>
      <c r="N156" s="140"/>
      <c r="O156" s="140"/>
      <c r="P156" s="141">
        <f>P157</f>
        <v>0.869286</v>
      </c>
      <c r="Q156" s="140"/>
      <c r="R156" s="141">
        <f>R157</f>
        <v>0</v>
      </c>
      <c r="S156" s="140"/>
      <c r="T156" s="142">
        <f>T157</f>
        <v>0</v>
      </c>
      <c r="AR156" s="136" t="s">
        <v>80</v>
      </c>
      <c r="AT156" s="143" t="s">
        <v>71</v>
      </c>
      <c r="AU156" s="143" t="s">
        <v>80</v>
      </c>
      <c r="AY156" s="136" t="s">
        <v>135</v>
      </c>
      <c r="BK156" s="144">
        <f>BK157</f>
        <v>0</v>
      </c>
    </row>
    <row r="157" spans="1:65" s="2" customFormat="1" ht="21.75" customHeight="1">
      <c r="A157" s="30"/>
      <c r="B157" s="147"/>
      <c r="C157" s="148" t="s">
        <v>269</v>
      </c>
      <c r="D157" s="148" t="s">
        <v>137</v>
      </c>
      <c r="E157" s="149" t="s">
        <v>1026</v>
      </c>
      <c r="F157" s="150" t="s">
        <v>1027</v>
      </c>
      <c r="G157" s="151" t="s">
        <v>168</v>
      </c>
      <c r="H157" s="152">
        <v>13.170999999999999</v>
      </c>
      <c r="I157" s="153"/>
      <c r="J157" s="153">
        <f>ROUND(I157*H157,2)</f>
        <v>0</v>
      </c>
      <c r="K157" s="154"/>
      <c r="L157" s="31"/>
      <c r="M157" s="185" t="s">
        <v>1</v>
      </c>
      <c r="N157" s="186" t="s">
        <v>37</v>
      </c>
      <c r="O157" s="187">
        <v>6.6000000000000003E-2</v>
      </c>
      <c r="P157" s="187">
        <f>O157*H157</f>
        <v>0.869286</v>
      </c>
      <c r="Q157" s="187">
        <v>0</v>
      </c>
      <c r="R157" s="187">
        <f>Q157*H157</f>
        <v>0</v>
      </c>
      <c r="S157" s="187">
        <v>0</v>
      </c>
      <c r="T157" s="188">
        <f>S157*H157</f>
        <v>0</v>
      </c>
      <c r="U157" s="30"/>
      <c r="V157" s="30"/>
      <c r="W157" s="30"/>
      <c r="X157" s="30"/>
      <c r="Y157" s="30"/>
      <c r="Z157" s="30"/>
      <c r="AA157" s="30"/>
      <c r="AB157" s="30"/>
      <c r="AC157" s="30"/>
      <c r="AD157" s="30"/>
      <c r="AE157" s="30"/>
      <c r="AR157" s="159" t="s">
        <v>141</v>
      </c>
      <c r="AT157" s="159" t="s">
        <v>137</v>
      </c>
      <c r="AU157" s="159" t="s">
        <v>82</v>
      </c>
      <c r="AY157" s="18" t="s">
        <v>135</v>
      </c>
      <c r="BE157" s="160">
        <f>IF(N157="základní",J157,0)</f>
        <v>0</v>
      </c>
      <c r="BF157" s="160">
        <f>IF(N157="snížená",J157,0)</f>
        <v>0</v>
      </c>
      <c r="BG157" s="160">
        <f>IF(N157="zákl. přenesená",J157,0)</f>
        <v>0</v>
      </c>
      <c r="BH157" s="160">
        <f>IF(N157="sníž. přenesená",J157,0)</f>
        <v>0</v>
      </c>
      <c r="BI157" s="160">
        <f>IF(N157="nulová",J157,0)</f>
        <v>0</v>
      </c>
      <c r="BJ157" s="18" t="s">
        <v>80</v>
      </c>
      <c r="BK157" s="160">
        <f>ROUND(I157*H157,2)</f>
        <v>0</v>
      </c>
      <c r="BL157" s="18" t="s">
        <v>141</v>
      </c>
      <c r="BM157" s="159" t="s">
        <v>1028</v>
      </c>
    </row>
    <row r="158" spans="1:65" s="2" customFormat="1" ht="6.95" customHeight="1">
      <c r="A158" s="30"/>
      <c r="B158" s="45"/>
      <c r="C158" s="46"/>
      <c r="D158" s="46"/>
      <c r="E158" s="46"/>
      <c r="F158" s="46"/>
      <c r="G158" s="46"/>
      <c r="H158" s="46"/>
      <c r="I158" s="46"/>
      <c r="J158" s="46"/>
      <c r="K158" s="46"/>
      <c r="L158" s="31"/>
      <c r="M158" s="30"/>
      <c r="O158" s="30"/>
      <c r="P158" s="30"/>
      <c r="Q158" s="30"/>
      <c r="R158" s="30"/>
      <c r="S158" s="30"/>
      <c r="T158" s="30"/>
      <c r="U158" s="30"/>
      <c r="V158" s="30"/>
      <c r="W158" s="30"/>
      <c r="X158" s="30"/>
      <c r="Y158" s="30"/>
      <c r="Z158" s="30"/>
      <c r="AA158" s="30"/>
      <c r="AB158" s="30"/>
      <c r="AC158" s="30"/>
      <c r="AD158" s="30"/>
      <c r="AE158" s="30"/>
    </row>
  </sheetData>
  <autoFilter ref="C121:K157" xr:uid="{00000000-0009-0000-0000-000006000000}"/>
  <mergeCells count="9">
    <mergeCell ref="E87:H87"/>
    <mergeCell ref="E112:H112"/>
    <mergeCell ref="E114:H114"/>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BM140"/>
  <sheetViews>
    <sheetView showGridLines="0" topLeftCell="A115" workbookViewId="0">
      <selection activeCell="I119" sqref="I119:I139"/>
    </sheetView>
  </sheetViews>
  <sheetFormatPr defaultRowHeight="11.25"/>
  <cols>
    <col min="1" max="1" width="8.33203125" style="1" customWidth="1"/>
    <col min="2" max="2" width="1.1640625" style="1" customWidth="1"/>
    <col min="3" max="3" width="4.1640625" style="1" customWidth="1"/>
    <col min="4" max="4" width="4.33203125" style="1" customWidth="1"/>
    <col min="5" max="5" width="17.1640625" style="1" customWidth="1"/>
    <col min="6" max="6" width="100.83203125" style="1" customWidth="1"/>
    <col min="7" max="7" width="7.5" style="1" customWidth="1"/>
    <col min="8" max="8" width="14" style="1" customWidth="1"/>
    <col min="9" max="9" width="15.83203125" style="1" customWidth="1"/>
    <col min="10" max="10" width="22.33203125" style="1" customWidth="1"/>
    <col min="11" max="11" width="22.33203125" style="1" hidden="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1" spans="1:46">
      <c r="A1" s="96"/>
    </row>
    <row r="2" spans="1:46" s="1" customFormat="1" ht="36.950000000000003" customHeight="1">
      <c r="L2" s="419" t="s">
        <v>5</v>
      </c>
      <c r="M2" s="413"/>
      <c r="N2" s="413"/>
      <c r="O2" s="413"/>
      <c r="P2" s="413"/>
      <c r="Q2" s="413"/>
      <c r="R2" s="413"/>
      <c r="S2" s="413"/>
      <c r="T2" s="413"/>
      <c r="U2" s="413"/>
      <c r="V2" s="413"/>
      <c r="AT2" s="18" t="s">
        <v>106</v>
      </c>
    </row>
    <row r="3" spans="1:46" s="1" customFormat="1" ht="6.95" customHeight="1">
      <c r="B3" s="19"/>
      <c r="C3" s="20"/>
      <c r="D3" s="20"/>
      <c r="E3" s="20"/>
      <c r="F3" s="20"/>
      <c r="G3" s="20"/>
      <c r="H3" s="20"/>
      <c r="I3" s="20"/>
      <c r="J3" s="20"/>
      <c r="K3" s="20"/>
      <c r="L3" s="21"/>
      <c r="AT3" s="18" t="s">
        <v>82</v>
      </c>
    </row>
    <row r="4" spans="1:46" s="1" customFormat="1" ht="24.95" customHeight="1">
      <c r="B4" s="21"/>
      <c r="D4" s="22" t="s">
        <v>107</v>
      </c>
      <c r="L4" s="21"/>
      <c r="M4" s="97" t="s">
        <v>10</v>
      </c>
      <c r="AT4" s="18" t="s">
        <v>3</v>
      </c>
    </row>
    <row r="5" spans="1:46" s="1" customFormat="1" ht="6.95" customHeight="1">
      <c r="B5" s="21"/>
      <c r="L5" s="21"/>
    </row>
    <row r="6" spans="1:46" s="1" customFormat="1" ht="12" customHeight="1">
      <c r="B6" s="21"/>
      <c r="D6" s="27" t="s">
        <v>14</v>
      </c>
      <c r="L6" s="21"/>
    </row>
    <row r="7" spans="1:46" s="1" customFormat="1" ht="16.5" customHeight="1">
      <c r="B7" s="21"/>
      <c r="E7" s="425" t="str">
        <f>'Rekapitulace stavby'!K6</f>
        <v>Modernizace ČOV Dvůr Králové nad Labem - II. etapa</v>
      </c>
      <c r="F7" s="426"/>
      <c r="G7" s="426"/>
      <c r="H7" s="426"/>
      <c r="L7" s="21"/>
    </row>
    <row r="8" spans="1:46" s="2" customFormat="1" ht="12" customHeight="1">
      <c r="A8" s="30"/>
      <c r="B8" s="31"/>
      <c r="C8" s="30"/>
      <c r="D8" s="27" t="s">
        <v>108</v>
      </c>
      <c r="E8" s="30"/>
      <c r="F8" s="30"/>
      <c r="G8" s="30"/>
      <c r="H8" s="30"/>
      <c r="I8" s="30"/>
      <c r="J8" s="30"/>
      <c r="K8" s="30"/>
      <c r="L8" s="40"/>
      <c r="S8" s="30"/>
      <c r="T8" s="30"/>
      <c r="U8" s="30"/>
      <c r="V8" s="30"/>
      <c r="W8" s="30"/>
      <c r="X8" s="30"/>
      <c r="Y8" s="30"/>
      <c r="Z8" s="30"/>
      <c r="AA8" s="30"/>
      <c r="AB8" s="30"/>
      <c r="AC8" s="30"/>
      <c r="AD8" s="30"/>
      <c r="AE8" s="30"/>
    </row>
    <row r="9" spans="1:46" s="2" customFormat="1" ht="16.5" customHeight="1">
      <c r="A9" s="30"/>
      <c r="B9" s="31"/>
      <c r="C9" s="30"/>
      <c r="D9" s="30"/>
      <c r="E9" s="386" t="s">
        <v>1029</v>
      </c>
      <c r="F9" s="424"/>
      <c r="G9" s="424"/>
      <c r="H9" s="424"/>
      <c r="I9" s="30"/>
      <c r="J9" s="30"/>
      <c r="K9" s="30"/>
      <c r="L9" s="40"/>
      <c r="S9" s="30"/>
      <c r="T9" s="30"/>
      <c r="U9" s="30"/>
      <c r="V9" s="30"/>
      <c r="W9" s="30"/>
      <c r="X9" s="30"/>
      <c r="Y9" s="30"/>
      <c r="Z9" s="30"/>
      <c r="AA9" s="30"/>
      <c r="AB9" s="30"/>
      <c r="AC9" s="30"/>
      <c r="AD9" s="30"/>
      <c r="AE9" s="30"/>
    </row>
    <row r="10" spans="1:46" s="2" customFormat="1">
      <c r="A10" s="30"/>
      <c r="B10" s="31"/>
      <c r="C10" s="30"/>
      <c r="D10" s="30"/>
      <c r="E10" s="30"/>
      <c r="F10" s="30"/>
      <c r="G10" s="30"/>
      <c r="H10" s="30"/>
      <c r="I10" s="30"/>
      <c r="J10" s="30"/>
      <c r="K10" s="30"/>
      <c r="L10" s="40"/>
      <c r="S10" s="30"/>
      <c r="T10" s="30"/>
      <c r="U10" s="30"/>
      <c r="V10" s="30"/>
      <c r="W10" s="30"/>
      <c r="X10" s="30"/>
      <c r="Y10" s="30"/>
      <c r="Z10" s="30"/>
      <c r="AA10" s="30"/>
      <c r="AB10" s="30"/>
      <c r="AC10" s="30"/>
      <c r="AD10" s="30"/>
      <c r="AE10" s="30"/>
    </row>
    <row r="11" spans="1:46" s="2" customFormat="1" ht="12" customHeight="1">
      <c r="A11" s="30"/>
      <c r="B11" s="31"/>
      <c r="C11" s="30"/>
      <c r="D11" s="27" t="s">
        <v>16</v>
      </c>
      <c r="E11" s="30"/>
      <c r="F11" s="25" t="s">
        <v>1</v>
      </c>
      <c r="G11" s="30"/>
      <c r="H11" s="30"/>
      <c r="I11" s="27" t="s">
        <v>17</v>
      </c>
      <c r="J11" s="25" t="s">
        <v>1</v>
      </c>
      <c r="K11" s="30"/>
      <c r="L11" s="40"/>
      <c r="S11" s="30"/>
      <c r="T11" s="30"/>
      <c r="U11" s="30"/>
      <c r="V11" s="30"/>
      <c r="W11" s="30"/>
      <c r="X11" s="30"/>
      <c r="Y11" s="30"/>
      <c r="Z11" s="30"/>
      <c r="AA11" s="30"/>
      <c r="AB11" s="30"/>
      <c r="AC11" s="30"/>
      <c r="AD11" s="30"/>
      <c r="AE11" s="30"/>
    </row>
    <row r="12" spans="1:46" s="2" customFormat="1" ht="12" customHeight="1">
      <c r="A12" s="30"/>
      <c r="B12" s="31"/>
      <c r="C12" s="30"/>
      <c r="D12" s="27" t="s">
        <v>18</v>
      </c>
      <c r="E12" s="30"/>
      <c r="F12" s="25" t="s">
        <v>24</v>
      </c>
      <c r="G12" s="30"/>
      <c r="H12" s="30"/>
      <c r="I12" s="27" t="s">
        <v>20</v>
      </c>
      <c r="J12" s="53" t="str">
        <f>'Rekapitulace stavby'!AN8</f>
        <v>7. 7. 2022</v>
      </c>
      <c r="K12" s="30"/>
      <c r="L12" s="40"/>
      <c r="S12" s="30"/>
      <c r="T12" s="30"/>
      <c r="U12" s="30"/>
      <c r="V12" s="30"/>
      <c r="W12" s="30"/>
      <c r="X12" s="30"/>
      <c r="Y12" s="30"/>
      <c r="Z12" s="30"/>
      <c r="AA12" s="30"/>
      <c r="AB12" s="30"/>
      <c r="AC12" s="30"/>
      <c r="AD12" s="30"/>
      <c r="AE12" s="30"/>
    </row>
    <row r="13" spans="1:46" s="2" customFormat="1" ht="10.9" customHeight="1">
      <c r="A13" s="30"/>
      <c r="B13" s="31"/>
      <c r="C13" s="30"/>
      <c r="D13" s="30"/>
      <c r="E13" s="30"/>
      <c r="F13" s="30"/>
      <c r="G13" s="30"/>
      <c r="H13" s="30"/>
      <c r="I13" s="30"/>
      <c r="J13" s="30"/>
      <c r="K13" s="30"/>
      <c r="L13" s="40"/>
      <c r="S13" s="30"/>
      <c r="T13" s="30"/>
      <c r="U13" s="30"/>
      <c r="V13" s="30"/>
      <c r="W13" s="30"/>
      <c r="X13" s="30"/>
      <c r="Y13" s="30"/>
      <c r="Z13" s="30"/>
      <c r="AA13" s="30"/>
      <c r="AB13" s="30"/>
      <c r="AC13" s="30"/>
      <c r="AD13" s="30"/>
      <c r="AE13" s="30"/>
    </row>
    <row r="14" spans="1:46" s="2" customFormat="1" ht="12" customHeight="1">
      <c r="A14" s="30"/>
      <c r="B14" s="31"/>
      <c r="C14" s="30"/>
      <c r="D14" s="27" t="s">
        <v>22</v>
      </c>
      <c r="E14" s="30"/>
      <c r="F14" s="30"/>
      <c r="G14" s="30"/>
      <c r="H14" s="30"/>
      <c r="I14" s="27" t="s">
        <v>23</v>
      </c>
      <c r="J14" s="25" t="str">
        <f>IF('Rekapitulace stavby'!AN10="","",'Rekapitulace stavby'!AN10)</f>
        <v/>
      </c>
      <c r="K14" s="30"/>
      <c r="L14" s="40"/>
      <c r="S14" s="30"/>
      <c r="T14" s="30"/>
      <c r="U14" s="30"/>
      <c r="V14" s="30"/>
      <c r="W14" s="30"/>
      <c r="X14" s="30"/>
      <c r="Y14" s="30"/>
      <c r="Z14" s="30"/>
      <c r="AA14" s="30"/>
      <c r="AB14" s="30"/>
      <c r="AC14" s="30"/>
      <c r="AD14" s="30"/>
      <c r="AE14" s="30"/>
    </row>
    <row r="15" spans="1:46" s="2" customFormat="1" ht="18" customHeight="1">
      <c r="A15" s="30"/>
      <c r="B15" s="31"/>
      <c r="C15" s="30"/>
      <c r="D15" s="30"/>
      <c r="E15" s="25" t="str">
        <f>IF('Rekapitulace stavby'!E11="","",'Rekapitulace stavby'!E11)</f>
        <v xml:space="preserve"> </v>
      </c>
      <c r="F15" s="30"/>
      <c r="G15" s="30"/>
      <c r="H15" s="30"/>
      <c r="I15" s="27" t="s">
        <v>25</v>
      </c>
      <c r="J15" s="25" t="str">
        <f>IF('Rekapitulace stavby'!AN11="","",'Rekapitulace stavby'!AN11)</f>
        <v/>
      </c>
      <c r="K15" s="30"/>
      <c r="L15" s="40"/>
      <c r="S15" s="30"/>
      <c r="T15" s="30"/>
      <c r="U15" s="30"/>
      <c r="V15" s="30"/>
      <c r="W15" s="30"/>
      <c r="X15" s="30"/>
      <c r="Y15" s="30"/>
      <c r="Z15" s="30"/>
      <c r="AA15" s="30"/>
      <c r="AB15" s="30"/>
      <c r="AC15" s="30"/>
      <c r="AD15" s="30"/>
      <c r="AE15" s="30"/>
    </row>
    <row r="16" spans="1:46" s="2" customFormat="1" ht="6.95" customHeight="1">
      <c r="A16" s="30"/>
      <c r="B16" s="31"/>
      <c r="C16" s="30"/>
      <c r="D16" s="30"/>
      <c r="E16" s="30"/>
      <c r="F16" s="30"/>
      <c r="G16" s="30"/>
      <c r="H16" s="30"/>
      <c r="I16" s="30"/>
      <c r="J16" s="30"/>
      <c r="K16" s="30"/>
      <c r="L16" s="40"/>
      <c r="S16" s="30"/>
      <c r="T16" s="30"/>
      <c r="U16" s="30"/>
      <c r="V16" s="30"/>
      <c r="W16" s="30"/>
      <c r="X16" s="30"/>
      <c r="Y16" s="30"/>
      <c r="Z16" s="30"/>
      <c r="AA16" s="30"/>
      <c r="AB16" s="30"/>
      <c r="AC16" s="30"/>
      <c r="AD16" s="30"/>
      <c r="AE16" s="30"/>
    </row>
    <row r="17" spans="1:31" s="2" customFormat="1" ht="12" customHeight="1">
      <c r="A17" s="30"/>
      <c r="B17" s="31"/>
      <c r="C17" s="30"/>
      <c r="D17" s="27" t="s">
        <v>26</v>
      </c>
      <c r="E17" s="30"/>
      <c r="F17" s="30"/>
      <c r="G17" s="30"/>
      <c r="H17" s="30"/>
      <c r="I17" s="27" t="s">
        <v>23</v>
      </c>
      <c r="J17" s="25" t="str">
        <f>'Rekapitulace stavby'!AN13</f>
        <v/>
      </c>
      <c r="K17" s="30"/>
      <c r="L17" s="40"/>
      <c r="S17" s="30"/>
      <c r="T17" s="30"/>
      <c r="U17" s="30"/>
      <c r="V17" s="30"/>
      <c r="W17" s="30"/>
      <c r="X17" s="30"/>
      <c r="Y17" s="30"/>
      <c r="Z17" s="30"/>
      <c r="AA17" s="30"/>
      <c r="AB17" s="30"/>
      <c r="AC17" s="30"/>
      <c r="AD17" s="30"/>
      <c r="AE17" s="30"/>
    </row>
    <row r="18" spans="1:31" s="2" customFormat="1" ht="18" customHeight="1">
      <c r="A18" s="30"/>
      <c r="B18" s="31"/>
      <c r="C18" s="30"/>
      <c r="D18" s="30"/>
      <c r="E18" s="412" t="str">
        <f>'Rekapitulace stavby'!E14</f>
        <v xml:space="preserve"> </v>
      </c>
      <c r="F18" s="412"/>
      <c r="G18" s="412"/>
      <c r="H18" s="412"/>
      <c r="I18" s="27" t="s">
        <v>25</v>
      </c>
      <c r="J18" s="25" t="str">
        <f>'Rekapitulace stavby'!AN14</f>
        <v/>
      </c>
      <c r="K18" s="30"/>
      <c r="L18" s="40"/>
      <c r="S18" s="30"/>
      <c r="T18" s="30"/>
      <c r="U18" s="30"/>
      <c r="V18" s="30"/>
      <c r="W18" s="30"/>
      <c r="X18" s="30"/>
      <c r="Y18" s="30"/>
      <c r="Z18" s="30"/>
      <c r="AA18" s="30"/>
      <c r="AB18" s="30"/>
      <c r="AC18" s="30"/>
      <c r="AD18" s="30"/>
      <c r="AE18" s="30"/>
    </row>
    <row r="19" spans="1:31" s="2" customFormat="1" ht="6.95" customHeight="1">
      <c r="A19" s="30"/>
      <c r="B19" s="31"/>
      <c r="C19" s="30"/>
      <c r="D19" s="30"/>
      <c r="E19" s="30"/>
      <c r="F19" s="30"/>
      <c r="G19" s="30"/>
      <c r="H19" s="30"/>
      <c r="I19" s="30"/>
      <c r="J19" s="30"/>
      <c r="K19" s="30"/>
      <c r="L19" s="40"/>
      <c r="S19" s="30"/>
      <c r="T19" s="30"/>
      <c r="U19" s="30"/>
      <c r="V19" s="30"/>
      <c r="W19" s="30"/>
      <c r="X19" s="30"/>
      <c r="Y19" s="30"/>
      <c r="Z19" s="30"/>
      <c r="AA19" s="30"/>
      <c r="AB19" s="30"/>
      <c r="AC19" s="30"/>
      <c r="AD19" s="30"/>
      <c r="AE19" s="30"/>
    </row>
    <row r="20" spans="1:31" s="2" customFormat="1" ht="12" customHeight="1">
      <c r="A20" s="30"/>
      <c r="B20" s="31"/>
      <c r="C20" s="30"/>
      <c r="D20" s="27" t="s">
        <v>27</v>
      </c>
      <c r="E20" s="30"/>
      <c r="F20" s="30"/>
      <c r="G20" s="30"/>
      <c r="H20" s="30"/>
      <c r="I20" s="27" t="s">
        <v>23</v>
      </c>
      <c r="J20" s="25" t="s">
        <v>1</v>
      </c>
      <c r="K20" s="30"/>
      <c r="L20" s="40"/>
      <c r="S20" s="30"/>
      <c r="T20" s="30"/>
      <c r="U20" s="30"/>
      <c r="V20" s="30"/>
      <c r="W20" s="30"/>
      <c r="X20" s="30"/>
      <c r="Y20" s="30"/>
      <c r="Z20" s="30"/>
      <c r="AA20" s="30"/>
      <c r="AB20" s="30"/>
      <c r="AC20" s="30"/>
      <c r="AD20" s="30"/>
      <c r="AE20" s="30"/>
    </row>
    <row r="21" spans="1:31" s="2" customFormat="1" ht="18" customHeight="1">
      <c r="A21" s="30"/>
      <c r="B21" s="31"/>
      <c r="C21" s="30"/>
      <c r="D21" s="30"/>
      <c r="E21" s="25" t="s">
        <v>1030</v>
      </c>
      <c r="F21" s="30"/>
      <c r="G21" s="30"/>
      <c r="H21" s="30"/>
      <c r="I21" s="27" t="s">
        <v>25</v>
      </c>
      <c r="J21" s="25" t="s">
        <v>1</v>
      </c>
      <c r="K21" s="30"/>
      <c r="L21" s="40"/>
      <c r="S21" s="30"/>
      <c r="T21" s="30"/>
      <c r="U21" s="30"/>
      <c r="V21" s="30"/>
      <c r="W21" s="30"/>
      <c r="X21" s="30"/>
      <c r="Y21" s="30"/>
      <c r="Z21" s="30"/>
      <c r="AA21" s="30"/>
      <c r="AB21" s="30"/>
      <c r="AC21" s="30"/>
      <c r="AD21" s="30"/>
      <c r="AE21" s="30"/>
    </row>
    <row r="22" spans="1:31" s="2" customFormat="1" ht="6.95" customHeight="1">
      <c r="A22" s="30"/>
      <c r="B22" s="31"/>
      <c r="C22" s="30"/>
      <c r="D22" s="30"/>
      <c r="E22" s="30"/>
      <c r="F22" s="30"/>
      <c r="G22" s="30"/>
      <c r="H22" s="30"/>
      <c r="I22" s="30"/>
      <c r="J22" s="30"/>
      <c r="K22" s="30"/>
      <c r="L22" s="40"/>
      <c r="S22" s="30"/>
      <c r="T22" s="30"/>
      <c r="U22" s="30"/>
      <c r="V22" s="30"/>
      <c r="W22" s="30"/>
      <c r="X22" s="30"/>
      <c r="Y22" s="30"/>
      <c r="Z22" s="30"/>
      <c r="AA22" s="30"/>
      <c r="AB22" s="30"/>
      <c r="AC22" s="30"/>
      <c r="AD22" s="30"/>
      <c r="AE22" s="30"/>
    </row>
    <row r="23" spans="1:31" s="2" customFormat="1" ht="12" customHeight="1">
      <c r="A23" s="30"/>
      <c r="B23" s="31"/>
      <c r="C23" s="30"/>
      <c r="D23" s="27" t="s">
        <v>29</v>
      </c>
      <c r="E23" s="30"/>
      <c r="F23" s="30"/>
      <c r="G23" s="30"/>
      <c r="H23" s="30"/>
      <c r="I23" s="27" t="s">
        <v>23</v>
      </c>
      <c r="J23" s="25" t="str">
        <f>IF('Rekapitulace stavby'!AN19="","",'Rekapitulace stavby'!AN19)</f>
        <v/>
      </c>
      <c r="K23" s="30"/>
      <c r="L23" s="40"/>
      <c r="S23" s="30"/>
      <c r="T23" s="30"/>
      <c r="U23" s="30"/>
      <c r="V23" s="30"/>
      <c r="W23" s="30"/>
      <c r="X23" s="30"/>
      <c r="Y23" s="30"/>
      <c r="Z23" s="30"/>
      <c r="AA23" s="30"/>
      <c r="AB23" s="30"/>
      <c r="AC23" s="30"/>
      <c r="AD23" s="30"/>
      <c r="AE23" s="30"/>
    </row>
    <row r="24" spans="1:31" s="2" customFormat="1" ht="18" customHeight="1">
      <c r="A24" s="30"/>
      <c r="B24" s="31"/>
      <c r="C24" s="30"/>
      <c r="D24" s="30"/>
      <c r="E24" s="25" t="str">
        <f>IF('Rekapitulace stavby'!E20="","",'Rekapitulace stavby'!E20)</f>
        <v>VIS s.r.o. Hradec Králové, Dita Paštová</v>
      </c>
      <c r="F24" s="30"/>
      <c r="G24" s="30"/>
      <c r="H24" s="30"/>
      <c r="I24" s="27" t="s">
        <v>25</v>
      </c>
      <c r="J24" s="25" t="str">
        <f>IF('Rekapitulace stavby'!AN20="","",'Rekapitulace stavby'!AN20)</f>
        <v/>
      </c>
      <c r="K24" s="30"/>
      <c r="L24" s="40"/>
      <c r="S24" s="30"/>
      <c r="T24" s="30"/>
      <c r="U24" s="30"/>
      <c r="V24" s="30"/>
      <c r="W24" s="30"/>
      <c r="X24" s="30"/>
      <c r="Y24" s="30"/>
      <c r="Z24" s="30"/>
      <c r="AA24" s="30"/>
      <c r="AB24" s="30"/>
      <c r="AC24" s="30"/>
      <c r="AD24" s="30"/>
      <c r="AE24" s="30"/>
    </row>
    <row r="25" spans="1:31" s="2" customFormat="1" ht="6.95" customHeight="1">
      <c r="A25" s="30"/>
      <c r="B25" s="31"/>
      <c r="C25" s="30"/>
      <c r="D25" s="30"/>
      <c r="E25" s="30"/>
      <c r="F25" s="30"/>
      <c r="G25" s="30"/>
      <c r="H25" s="30"/>
      <c r="I25" s="30"/>
      <c r="J25" s="30"/>
      <c r="K25" s="30"/>
      <c r="L25" s="40"/>
      <c r="S25" s="30"/>
      <c r="T25" s="30"/>
      <c r="U25" s="30"/>
      <c r="V25" s="30"/>
      <c r="W25" s="30"/>
      <c r="X25" s="30"/>
      <c r="Y25" s="30"/>
      <c r="Z25" s="30"/>
      <c r="AA25" s="30"/>
      <c r="AB25" s="30"/>
      <c r="AC25" s="30"/>
      <c r="AD25" s="30"/>
      <c r="AE25" s="30"/>
    </row>
    <row r="26" spans="1:31" s="2" customFormat="1" ht="12" customHeight="1">
      <c r="A26" s="30"/>
      <c r="B26" s="31"/>
      <c r="C26" s="30"/>
      <c r="D26" s="27" t="s">
        <v>31</v>
      </c>
      <c r="E26" s="30"/>
      <c r="F26" s="30"/>
      <c r="G26" s="30"/>
      <c r="H26" s="30"/>
      <c r="I26" s="30"/>
      <c r="J26" s="30"/>
      <c r="K26" s="30"/>
      <c r="L26" s="40"/>
      <c r="S26" s="30"/>
      <c r="T26" s="30"/>
      <c r="U26" s="30"/>
      <c r="V26" s="30"/>
      <c r="W26" s="30"/>
      <c r="X26" s="30"/>
      <c r="Y26" s="30"/>
      <c r="Z26" s="30"/>
      <c r="AA26" s="30"/>
      <c r="AB26" s="30"/>
      <c r="AC26" s="30"/>
      <c r="AD26" s="30"/>
      <c r="AE26" s="30"/>
    </row>
    <row r="27" spans="1:31" s="8" customFormat="1" ht="16.5" customHeight="1">
      <c r="A27" s="98"/>
      <c r="B27" s="99"/>
      <c r="C27" s="98"/>
      <c r="D27" s="98"/>
      <c r="E27" s="415" t="s">
        <v>1</v>
      </c>
      <c r="F27" s="415"/>
      <c r="G27" s="415"/>
      <c r="H27" s="415"/>
      <c r="I27" s="98"/>
      <c r="J27" s="98"/>
      <c r="K27" s="98"/>
      <c r="L27" s="100"/>
      <c r="S27" s="98"/>
      <c r="T27" s="98"/>
      <c r="U27" s="98"/>
      <c r="V27" s="98"/>
      <c r="W27" s="98"/>
      <c r="X27" s="98"/>
      <c r="Y27" s="98"/>
      <c r="Z27" s="98"/>
      <c r="AA27" s="98"/>
      <c r="AB27" s="98"/>
      <c r="AC27" s="98"/>
      <c r="AD27" s="98"/>
      <c r="AE27" s="98"/>
    </row>
    <row r="28" spans="1:31" s="2" customFormat="1" ht="6.95" customHeight="1">
      <c r="A28" s="30"/>
      <c r="B28" s="31"/>
      <c r="C28" s="30"/>
      <c r="D28" s="30"/>
      <c r="E28" s="30"/>
      <c r="F28" s="30"/>
      <c r="G28" s="30"/>
      <c r="H28" s="30"/>
      <c r="I28" s="30"/>
      <c r="J28" s="30"/>
      <c r="K28" s="30"/>
      <c r="L28" s="40"/>
      <c r="S28" s="30"/>
      <c r="T28" s="30"/>
      <c r="U28" s="30"/>
      <c r="V28" s="30"/>
      <c r="W28" s="30"/>
      <c r="X28" s="30"/>
      <c r="Y28" s="30"/>
      <c r="Z28" s="30"/>
      <c r="AA28" s="30"/>
      <c r="AB28" s="30"/>
      <c r="AC28" s="30"/>
      <c r="AD28" s="30"/>
      <c r="AE28" s="30"/>
    </row>
    <row r="29" spans="1:31" s="2" customFormat="1" ht="6.95" customHeight="1">
      <c r="A29" s="30"/>
      <c r="B29" s="31"/>
      <c r="C29" s="30"/>
      <c r="D29" s="64"/>
      <c r="E29" s="64"/>
      <c r="F29" s="64"/>
      <c r="G29" s="64"/>
      <c r="H29" s="64"/>
      <c r="I29" s="64"/>
      <c r="J29" s="64"/>
      <c r="K29" s="64"/>
      <c r="L29" s="40"/>
      <c r="S29" s="30"/>
      <c r="T29" s="30"/>
      <c r="U29" s="30"/>
      <c r="V29" s="30"/>
      <c r="W29" s="30"/>
      <c r="X29" s="30"/>
      <c r="Y29" s="30"/>
      <c r="Z29" s="30"/>
      <c r="AA29" s="30"/>
      <c r="AB29" s="30"/>
      <c r="AC29" s="30"/>
      <c r="AD29" s="30"/>
      <c r="AE29" s="30"/>
    </row>
    <row r="30" spans="1:31" s="2" customFormat="1" ht="25.35" customHeight="1">
      <c r="A30" s="30"/>
      <c r="B30" s="31"/>
      <c r="C30" s="30"/>
      <c r="D30" s="101" t="s">
        <v>32</v>
      </c>
      <c r="E30" s="30"/>
      <c r="F30" s="30"/>
      <c r="G30" s="30"/>
      <c r="H30" s="30"/>
      <c r="I30" s="30"/>
      <c r="J30" s="69">
        <f>ROUND(J117, 2)</f>
        <v>0</v>
      </c>
      <c r="K30" s="30"/>
      <c r="L30" s="40"/>
      <c r="S30" s="30"/>
      <c r="T30" s="30"/>
      <c r="U30" s="30"/>
      <c r="V30" s="30"/>
      <c r="W30" s="30"/>
      <c r="X30" s="30"/>
      <c r="Y30" s="30"/>
      <c r="Z30" s="30"/>
      <c r="AA30" s="30"/>
      <c r="AB30" s="30"/>
      <c r="AC30" s="30"/>
      <c r="AD30" s="30"/>
      <c r="AE30" s="30"/>
    </row>
    <row r="31" spans="1:31" s="2" customFormat="1" ht="6.95" customHeight="1">
      <c r="A31" s="30"/>
      <c r="B31" s="31"/>
      <c r="C31" s="30"/>
      <c r="D31" s="64"/>
      <c r="E31" s="64"/>
      <c r="F31" s="64"/>
      <c r="G31" s="64"/>
      <c r="H31" s="64"/>
      <c r="I31" s="64"/>
      <c r="J31" s="64"/>
      <c r="K31" s="64"/>
      <c r="L31" s="40"/>
      <c r="S31" s="30"/>
      <c r="T31" s="30"/>
      <c r="U31" s="30"/>
      <c r="V31" s="30"/>
      <c r="W31" s="30"/>
      <c r="X31" s="30"/>
      <c r="Y31" s="30"/>
      <c r="Z31" s="30"/>
      <c r="AA31" s="30"/>
      <c r="AB31" s="30"/>
      <c r="AC31" s="30"/>
      <c r="AD31" s="30"/>
      <c r="AE31" s="30"/>
    </row>
    <row r="32" spans="1:31" s="2" customFormat="1" ht="14.45" customHeight="1">
      <c r="A32" s="30"/>
      <c r="B32" s="31"/>
      <c r="C32" s="30"/>
      <c r="D32" s="30"/>
      <c r="E32" s="30"/>
      <c r="F32" s="34" t="s">
        <v>34</v>
      </c>
      <c r="G32" s="30"/>
      <c r="H32" s="30"/>
      <c r="I32" s="34" t="s">
        <v>33</v>
      </c>
      <c r="J32" s="34" t="s">
        <v>35</v>
      </c>
      <c r="K32" s="30"/>
      <c r="L32" s="40"/>
      <c r="S32" s="30"/>
      <c r="T32" s="30"/>
      <c r="U32" s="30"/>
      <c r="V32" s="30"/>
      <c r="W32" s="30"/>
      <c r="X32" s="30"/>
      <c r="Y32" s="30"/>
      <c r="Z32" s="30"/>
      <c r="AA32" s="30"/>
      <c r="AB32" s="30"/>
      <c r="AC32" s="30"/>
      <c r="AD32" s="30"/>
      <c r="AE32" s="30"/>
    </row>
    <row r="33" spans="1:31" s="2" customFormat="1" ht="14.45" customHeight="1">
      <c r="A33" s="30"/>
      <c r="B33" s="31"/>
      <c r="C33" s="30"/>
      <c r="D33" s="102" t="s">
        <v>36</v>
      </c>
      <c r="E33" s="27" t="s">
        <v>37</v>
      </c>
      <c r="F33" s="103">
        <f>ROUND((SUM(BE117:BE139)),  2)</f>
        <v>0</v>
      </c>
      <c r="G33" s="30"/>
      <c r="H33" s="30"/>
      <c r="I33" s="104">
        <v>0.21</v>
      </c>
      <c r="J33" s="103">
        <f>ROUND(((SUM(BE117:BE139))*I33),  2)</f>
        <v>0</v>
      </c>
      <c r="K33" s="30"/>
      <c r="L33" s="40"/>
      <c r="S33" s="30"/>
      <c r="T33" s="30"/>
      <c r="U33" s="30"/>
      <c r="V33" s="30"/>
      <c r="W33" s="30"/>
      <c r="X33" s="30"/>
      <c r="Y33" s="30"/>
      <c r="Z33" s="30"/>
      <c r="AA33" s="30"/>
      <c r="AB33" s="30"/>
      <c r="AC33" s="30"/>
      <c r="AD33" s="30"/>
      <c r="AE33" s="30"/>
    </row>
    <row r="34" spans="1:31" s="2" customFormat="1" ht="14.45" customHeight="1">
      <c r="A34" s="30"/>
      <c r="B34" s="31"/>
      <c r="C34" s="30"/>
      <c r="D34" s="30"/>
      <c r="E34" s="27" t="s">
        <v>38</v>
      </c>
      <c r="F34" s="103">
        <f>ROUND((SUM(BF117:BF139)),  2)</f>
        <v>0</v>
      </c>
      <c r="G34" s="30"/>
      <c r="H34" s="30"/>
      <c r="I34" s="104">
        <v>0.15</v>
      </c>
      <c r="J34" s="103">
        <f>ROUND(((SUM(BF117:BF139))*I34),  2)</f>
        <v>0</v>
      </c>
      <c r="K34" s="30"/>
      <c r="L34" s="40"/>
      <c r="S34" s="30"/>
      <c r="T34" s="30"/>
      <c r="U34" s="30"/>
      <c r="V34" s="30"/>
      <c r="W34" s="30"/>
      <c r="X34" s="30"/>
      <c r="Y34" s="30"/>
      <c r="Z34" s="30"/>
      <c r="AA34" s="30"/>
      <c r="AB34" s="30"/>
      <c r="AC34" s="30"/>
      <c r="AD34" s="30"/>
      <c r="AE34" s="30"/>
    </row>
    <row r="35" spans="1:31" s="2" customFormat="1" ht="14.45" hidden="1" customHeight="1">
      <c r="A35" s="30"/>
      <c r="B35" s="31"/>
      <c r="C35" s="30"/>
      <c r="D35" s="30"/>
      <c r="E35" s="27" t="s">
        <v>39</v>
      </c>
      <c r="F35" s="103">
        <f>ROUND((SUM(BG117:BG139)),  2)</f>
        <v>0</v>
      </c>
      <c r="G35" s="30"/>
      <c r="H35" s="30"/>
      <c r="I35" s="104">
        <v>0.21</v>
      </c>
      <c r="J35" s="103">
        <f>0</f>
        <v>0</v>
      </c>
      <c r="K35" s="30"/>
      <c r="L35" s="40"/>
      <c r="S35" s="30"/>
      <c r="T35" s="30"/>
      <c r="U35" s="30"/>
      <c r="V35" s="30"/>
      <c r="W35" s="30"/>
      <c r="X35" s="30"/>
      <c r="Y35" s="30"/>
      <c r="Z35" s="30"/>
      <c r="AA35" s="30"/>
      <c r="AB35" s="30"/>
      <c r="AC35" s="30"/>
      <c r="AD35" s="30"/>
      <c r="AE35" s="30"/>
    </row>
    <row r="36" spans="1:31" s="2" customFormat="1" ht="14.45" hidden="1" customHeight="1">
      <c r="A36" s="30"/>
      <c r="B36" s="31"/>
      <c r="C36" s="30"/>
      <c r="D36" s="30"/>
      <c r="E36" s="27" t="s">
        <v>40</v>
      </c>
      <c r="F36" s="103">
        <f>ROUND((SUM(BH117:BH139)),  2)</f>
        <v>0</v>
      </c>
      <c r="G36" s="30"/>
      <c r="H36" s="30"/>
      <c r="I36" s="104">
        <v>0.15</v>
      </c>
      <c r="J36" s="103">
        <f>0</f>
        <v>0</v>
      </c>
      <c r="K36" s="30"/>
      <c r="L36" s="40"/>
      <c r="S36" s="30"/>
      <c r="T36" s="30"/>
      <c r="U36" s="30"/>
      <c r="V36" s="30"/>
      <c r="W36" s="30"/>
      <c r="X36" s="30"/>
      <c r="Y36" s="30"/>
      <c r="Z36" s="30"/>
      <c r="AA36" s="30"/>
      <c r="AB36" s="30"/>
      <c r="AC36" s="30"/>
      <c r="AD36" s="30"/>
      <c r="AE36" s="30"/>
    </row>
    <row r="37" spans="1:31" s="2" customFormat="1" ht="14.45" hidden="1" customHeight="1">
      <c r="A37" s="30"/>
      <c r="B37" s="31"/>
      <c r="C37" s="30"/>
      <c r="D37" s="30"/>
      <c r="E37" s="27" t="s">
        <v>41</v>
      </c>
      <c r="F37" s="103">
        <f>ROUND((SUM(BI117:BI139)),  2)</f>
        <v>0</v>
      </c>
      <c r="G37" s="30"/>
      <c r="H37" s="30"/>
      <c r="I37" s="104">
        <v>0</v>
      </c>
      <c r="J37" s="103">
        <f>0</f>
        <v>0</v>
      </c>
      <c r="K37" s="30"/>
      <c r="L37" s="40"/>
      <c r="S37" s="30"/>
      <c r="T37" s="30"/>
      <c r="U37" s="30"/>
      <c r="V37" s="30"/>
      <c r="W37" s="30"/>
      <c r="X37" s="30"/>
      <c r="Y37" s="30"/>
      <c r="Z37" s="30"/>
      <c r="AA37" s="30"/>
      <c r="AB37" s="30"/>
      <c r="AC37" s="30"/>
      <c r="AD37" s="30"/>
      <c r="AE37" s="30"/>
    </row>
    <row r="38" spans="1:31" s="2" customFormat="1" ht="6.95" customHeight="1">
      <c r="A38" s="30"/>
      <c r="B38" s="31"/>
      <c r="C38" s="30"/>
      <c r="D38" s="30"/>
      <c r="E38" s="30"/>
      <c r="F38" s="30"/>
      <c r="G38" s="30"/>
      <c r="H38" s="30"/>
      <c r="I38" s="30"/>
      <c r="J38" s="30"/>
      <c r="K38" s="30"/>
      <c r="L38" s="40"/>
      <c r="S38" s="30"/>
      <c r="T38" s="30"/>
      <c r="U38" s="30"/>
      <c r="V38" s="30"/>
      <c r="W38" s="30"/>
      <c r="X38" s="30"/>
      <c r="Y38" s="30"/>
      <c r="Z38" s="30"/>
      <c r="AA38" s="30"/>
      <c r="AB38" s="30"/>
      <c r="AC38" s="30"/>
      <c r="AD38" s="30"/>
      <c r="AE38" s="30"/>
    </row>
    <row r="39" spans="1:31" s="2" customFormat="1" ht="25.35" customHeight="1">
      <c r="A39" s="30"/>
      <c r="B39" s="31"/>
      <c r="C39" s="105"/>
      <c r="D39" s="106" t="s">
        <v>42</v>
      </c>
      <c r="E39" s="58"/>
      <c r="F39" s="58"/>
      <c r="G39" s="107" t="s">
        <v>43</v>
      </c>
      <c r="H39" s="108" t="s">
        <v>44</v>
      </c>
      <c r="I39" s="58"/>
      <c r="J39" s="109">
        <f>SUM(J30:J37)</f>
        <v>0</v>
      </c>
      <c r="K39" s="110"/>
      <c r="L39" s="40"/>
      <c r="S39" s="30"/>
      <c r="T39" s="30"/>
      <c r="U39" s="30"/>
      <c r="V39" s="30"/>
      <c r="W39" s="30"/>
      <c r="X39" s="30"/>
      <c r="Y39" s="30"/>
      <c r="Z39" s="30"/>
      <c r="AA39" s="30"/>
      <c r="AB39" s="30"/>
      <c r="AC39" s="30"/>
      <c r="AD39" s="30"/>
      <c r="AE39" s="30"/>
    </row>
    <row r="40" spans="1:31" s="2" customFormat="1" ht="14.45" customHeight="1">
      <c r="A40" s="30"/>
      <c r="B40" s="31"/>
      <c r="C40" s="30"/>
      <c r="D40" s="30"/>
      <c r="E40" s="30"/>
      <c r="F40" s="30"/>
      <c r="G40" s="30"/>
      <c r="H40" s="30"/>
      <c r="I40" s="30"/>
      <c r="J40" s="30"/>
      <c r="K40" s="30"/>
      <c r="L40" s="40"/>
      <c r="S40" s="30"/>
      <c r="T40" s="30"/>
      <c r="U40" s="30"/>
      <c r="V40" s="30"/>
      <c r="W40" s="30"/>
      <c r="X40" s="30"/>
      <c r="Y40" s="30"/>
      <c r="Z40" s="30"/>
      <c r="AA40" s="30"/>
      <c r="AB40" s="30"/>
      <c r="AC40" s="30"/>
      <c r="AD40" s="30"/>
      <c r="AE40" s="30"/>
    </row>
    <row r="41" spans="1:31" s="1" customFormat="1" ht="14.45" customHeight="1">
      <c r="B41" s="21"/>
      <c r="L41" s="21"/>
    </row>
    <row r="42" spans="1:31" s="1" customFormat="1" ht="14.45" customHeight="1">
      <c r="B42" s="21"/>
      <c r="L42" s="21"/>
    </row>
    <row r="43" spans="1:31" s="1" customFormat="1" ht="14.45" customHeight="1">
      <c r="B43" s="21"/>
      <c r="L43" s="21"/>
    </row>
    <row r="44" spans="1:31" s="1" customFormat="1" ht="14.45" customHeight="1">
      <c r="B44" s="21"/>
      <c r="L44" s="21"/>
    </row>
    <row r="45" spans="1:31" s="1" customFormat="1" ht="14.45" customHeight="1">
      <c r="B45" s="21"/>
      <c r="L45" s="21"/>
    </row>
    <row r="46" spans="1:31" s="1" customFormat="1" ht="14.45" customHeight="1">
      <c r="B46" s="21"/>
      <c r="L46" s="21"/>
    </row>
    <row r="47" spans="1:31" s="1" customFormat="1" ht="14.45" customHeight="1">
      <c r="B47" s="21"/>
      <c r="L47" s="21"/>
    </row>
    <row r="48" spans="1:31" s="1" customFormat="1" ht="14.45" customHeight="1">
      <c r="B48" s="21"/>
      <c r="L48" s="21"/>
    </row>
    <row r="49" spans="1:31" s="1" customFormat="1" ht="14.45" customHeight="1">
      <c r="B49" s="21"/>
      <c r="L49" s="21"/>
    </row>
    <row r="50" spans="1:31" s="2" customFormat="1" ht="14.45" customHeight="1">
      <c r="B50" s="40"/>
      <c r="D50" s="41" t="s">
        <v>45</v>
      </c>
      <c r="E50" s="42"/>
      <c r="F50" s="42"/>
      <c r="G50" s="41" t="s">
        <v>46</v>
      </c>
      <c r="H50" s="42"/>
      <c r="I50" s="42"/>
      <c r="J50" s="42"/>
      <c r="K50" s="42"/>
      <c r="L50" s="40"/>
    </row>
    <row r="51" spans="1:31">
      <c r="B51" s="21"/>
      <c r="L51" s="21"/>
    </row>
    <row r="52" spans="1:31">
      <c r="B52" s="21"/>
      <c r="L52" s="21"/>
    </row>
    <row r="53" spans="1:31">
      <c r="B53" s="21"/>
      <c r="L53" s="21"/>
    </row>
    <row r="54" spans="1:31">
      <c r="B54" s="21"/>
      <c r="L54" s="21"/>
    </row>
    <row r="55" spans="1:31">
      <c r="B55" s="21"/>
      <c r="L55" s="21"/>
    </row>
    <row r="56" spans="1:31">
      <c r="B56" s="21"/>
      <c r="L56" s="21"/>
    </row>
    <row r="57" spans="1:31">
      <c r="B57" s="21"/>
      <c r="L57" s="21"/>
    </row>
    <row r="58" spans="1:31">
      <c r="B58" s="21"/>
      <c r="L58" s="21"/>
    </row>
    <row r="59" spans="1:31">
      <c r="B59" s="21"/>
      <c r="L59" s="21"/>
    </row>
    <row r="60" spans="1:31">
      <c r="B60" s="21"/>
      <c r="L60" s="21"/>
    </row>
    <row r="61" spans="1:31" s="2" customFormat="1" ht="12.75">
      <c r="A61" s="30"/>
      <c r="B61" s="31"/>
      <c r="C61" s="30"/>
      <c r="D61" s="43" t="s">
        <v>47</v>
      </c>
      <c r="E61" s="33"/>
      <c r="F61" s="111" t="s">
        <v>48</v>
      </c>
      <c r="G61" s="43" t="s">
        <v>47</v>
      </c>
      <c r="H61" s="33"/>
      <c r="I61" s="33"/>
      <c r="J61" s="112" t="s">
        <v>48</v>
      </c>
      <c r="K61" s="33"/>
      <c r="L61" s="40"/>
      <c r="S61" s="30"/>
      <c r="T61" s="30"/>
      <c r="U61" s="30"/>
      <c r="V61" s="30"/>
      <c r="W61" s="30"/>
      <c r="X61" s="30"/>
      <c r="Y61" s="30"/>
      <c r="Z61" s="30"/>
      <c r="AA61" s="30"/>
      <c r="AB61" s="30"/>
      <c r="AC61" s="30"/>
      <c r="AD61" s="30"/>
      <c r="AE61" s="30"/>
    </row>
    <row r="62" spans="1:31">
      <c r="B62" s="21"/>
      <c r="L62" s="21"/>
    </row>
    <row r="63" spans="1:31">
      <c r="B63" s="21"/>
      <c r="L63" s="21"/>
    </row>
    <row r="64" spans="1:31">
      <c r="B64" s="21"/>
      <c r="L64" s="21"/>
    </row>
    <row r="65" spans="1:31" s="2" customFormat="1" ht="12.75">
      <c r="A65" s="30"/>
      <c r="B65" s="31"/>
      <c r="C65" s="30"/>
      <c r="D65" s="41" t="s">
        <v>49</v>
      </c>
      <c r="E65" s="44"/>
      <c r="F65" s="44"/>
      <c r="G65" s="41" t="s">
        <v>50</v>
      </c>
      <c r="H65" s="44"/>
      <c r="I65" s="44"/>
      <c r="J65" s="44"/>
      <c r="K65" s="44"/>
      <c r="L65" s="40"/>
      <c r="S65" s="30"/>
      <c r="T65" s="30"/>
      <c r="U65" s="30"/>
      <c r="V65" s="30"/>
      <c r="W65" s="30"/>
      <c r="X65" s="30"/>
      <c r="Y65" s="30"/>
      <c r="Z65" s="30"/>
      <c r="AA65" s="30"/>
      <c r="AB65" s="30"/>
      <c r="AC65" s="30"/>
      <c r="AD65" s="30"/>
      <c r="AE65" s="30"/>
    </row>
    <row r="66" spans="1:31">
      <c r="B66" s="21"/>
      <c r="L66" s="21"/>
    </row>
    <row r="67" spans="1:31">
      <c r="B67" s="21"/>
      <c r="L67" s="21"/>
    </row>
    <row r="68" spans="1:31">
      <c r="B68" s="21"/>
      <c r="L68" s="21"/>
    </row>
    <row r="69" spans="1:31">
      <c r="B69" s="21"/>
      <c r="L69" s="21"/>
    </row>
    <row r="70" spans="1:31">
      <c r="B70" s="21"/>
      <c r="L70" s="21"/>
    </row>
    <row r="71" spans="1:31">
      <c r="B71" s="21"/>
      <c r="L71" s="21"/>
    </row>
    <row r="72" spans="1:31">
      <c r="B72" s="21"/>
      <c r="L72" s="21"/>
    </row>
    <row r="73" spans="1:31">
      <c r="B73" s="21"/>
      <c r="L73" s="21"/>
    </row>
    <row r="74" spans="1:31">
      <c r="B74" s="21"/>
      <c r="L74" s="21"/>
    </row>
    <row r="75" spans="1:31">
      <c r="B75" s="21"/>
      <c r="L75" s="21"/>
    </row>
    <row r="76" spans="1:31" s="2" customFormat="1" ht="12.75">
      <c r="A76" s="30"/>
      <c r="B76" s="31"/>
      <c r="C76" s="30"/>
      <c r="D76" s="43" t="s">
        <v>47</v>
      </c>
      <c r="E76" s="33"/>
      <c r="F76" s="111" t="s">
        <v>48</v>
      </c>
      <c r="G76" s="43" t="s">
        <v>47</v>
      </c>
      <c r="H76" s="33"/>
      <c r="I76" s="33"/>
      <c r="J76" s="112" t="s">
        <v>48</v>
      </c>
      <c r="K76" s="33"/>
      <c r="L76" s="40"/>
      <c r="S76" s="30"/>
      <c r="T76" s="30"/>
      <c r="U76" s="30"/>
      <c r="V76" s="30"/>
      <c r="W76" s="30"/>
      <c r="X76" s="30"/>
      <c r="Y76" s="30"/>
      <c r="Z76" s="30"/>
      <c r="AA76" s="30"/>
      <c r="AB76" s="30"/>
      <c r="AC76" s="30"/>
      <c r="AD76" s="30"/>
      <c r="AE76" s="30"/>
    </row>
    <row r="77" spans="1:31" s="2" customFormat="1" ht="14.45" customHeight="1">
      <c r="A77" s="30"/>
      <c r="B77" s="45"/>
      <c r="C77" s="46"/>
      <c r="D77" s="46"/>
      <c r="E77" s="46"/>
      <c r="F77" s="46"/>
      <c r="G77" s="46"/>
      <c r="H77" s="46"/>
      <c r="I77" s="46"/>
      <c r="J77" s="46"/>
      <c r="K77" s="46"/>
      <c r="L77" s="40"/>
      <c r="S77" s="30"/>
      <c r="T77" s="30"/>
      <c r="U77" s="30"/>
      <c r="V77" s="30"/>
      <c r="W77" s="30"/>
      <c r="X77" s="30"/>
      <c r="Y77" s="30"/>
      <c r="Z77" s="30"/>
      <c r="AA77" s="30"/>
      <c r="AB77" s="30"/>
      <c r="AC77" s="30"/>
      <c r="AD77" s="30"/>
      <c r="AE77" s="30"/>
    </row>
    <row r="81" spans="1:47" s="2" customFormat="1" ht="6.95" customHeight="1">
      <c r="A81" s="30"/>
      <c r="B81" s="47"/>
      <c r="C81" s="48"/>
      <c r="D81" s="48"/>
      <c r="E81" s="48"/>
      <c r="F81" s="48"/>
      <c r="G81" s="48"/>
      <c r="H81" s="48"/>
      <c r="I81" s="48"/>
      <c r="J81" s="48"/>
      <c r="K81" s="48"/>
      <c r="L81" s="40"/>
      <c r="S81" s="30"/>
      <c r="T81" s="30"/>
      <c r="U81" s="30"/>
      <c r="V81" s="30"/>
      <c r="W81" s="30"/>
      <c r="X81" s="30"/>
      <c r="Y81" s="30"/>
      <c r="Z81" s="30"/>
      <c r="AA81" s="30"/>
      <c r="AB81" s="30"/>
      <c r="AC81" s="30"/>
      <c r="AD81" s="30"/>
      <c r="AE81" s="30"/>
    </row>
    <row r="82" spans="1:47" s="2" customFormat="1" ht="24.95" customHeight="1">
      <c r="A82" s="30"/>
      <c r="B82" s="31"/>
      <c r="C82" s="22" t="s">
        <v>110</v>
      </c>
      <c r="D82" s="30"/>
      <c r="E82" s="30"/>
      <c r="F82" s="30"/>
      <c r="G82" s="30"/>
      <c r="H82" s="30"/>
      <c r="I82" s="30"/>
      <c r="J82" s="30"/>
      <c r="K82" s="30"/>
      <c r="L82" s="40"/>
      <c r="S82" s="30"/>
      <c r="T82" s="30"/>
      <c r="U82" s="30"/>
      <c r="V82" s="30"/>
      <c r="W82" s="30"/>
      <c r="X82" s="30"/>
      <c r="Y82" s="30"/>
      <c r="Z82" s="30"/>
      <c r="AA82" s="30"/>
      <c r="AB82" s="30"/>
      <c r="AC82" s="30"/>
      <c r="AD82" s="30"/>
      <c r="AE82" s="30"/>
    </row>
    <row r="83" spans="1:47" s="2" customFormat="1" ht="6.95" customHeight="1">
      <c r="A83" s="30"/>
      <c r="B83" s="31"/>
      <c r="C83" s="30"/>
      <c r="D83" s="30"/>
      <c r="E83" s="30"/>
      <c r="F83" s="30"/>
      <c r="G83" s="30"/>
      <c r="H83" s="30"/>
      <c r="I83" s="30"/>
      <c r="J83" s="30"/>
      <c r="K83" s="30"/>
      <c r="L83" s="40"/>
      <c r="S83" s="30"/>
      <c r="T83" s="30"/>
      <c r="U83" s="30"/>
      <c r="V83" s="30"/>
      <c r="W83" s="30"/>
      <c r="X83" s="30"/>
      <c r="Y83" s="30"/>
      <c r="Z83" s="30"/>
      <c r="AA83" s="30"/>
      <c r="AB83" s="30"/>
      <c r="AC83" s="30"/>
      <c r="AD83" s="30"/>
      <c r="AE83" s="30"/>
    </row>
    <row r="84" spans="1:47" s="2" customFormat="1" ht="12" customHeight="1">
      <c r="A84" s="30"/>
      <c r="B84" s="31"/>
      <c r="C84" s="27" t="s">
        <v>14</v>
      </c>
      <c r="D84" s="30"/>
      <c r="E84" s="30"/>
      <c r="F84" s="30"/>
      <c r="G84" s="30"/>
      <c r="H84" s="30"/>
      <c r="I84" s="30"/>
      <c r="J84" s="30"/>
      <c r="K84" s="30"/>
      <c r="L84" s="40"/>
      <c r="S84" s="30"/>
      <c r="T84" s="30"/>
      <c r="U84" s="30"/>
      <c r="V84" s="30"/>
      <c r="W84" s="30"/>
      <c r="X84" s="30"/>
      <c r="Y84" s="30"/>
      <c r="Z84" s="30"/>
      <c r="AA84" s="30"/>
      <c r="AB84" s="30"/>
      <c r="AC84" s="30"/>
      <c r="AD84" s="30"/>
      <c r="AE84" s="30"/>
    </row>
    <row r="85" spans="1:47" s="2" customFormat="1" ht="16.5" customHeight="1">
      <c r="A85" s="30"/>
      <c r="B85" s="31"/>
      <c r="C85" s="30"/>
      <c r="D85" s="30"/>
      <c r="E85" s="425" t="str">
        <f>E7</f>
        <v>Modernizace ČOV Dvůr Králové nad Labem - II. etapa</v>
      </c>
      <c r="F85" s="426"/>
      <c r="G85" s="426"/>
      <c r="H85" s="426"/>
      <c r="I85" s="30"/>
      <c r="J85" s="30"/>
      <c r="K85" s="30"/>
      <c r="L85" s="40"/>
      <c r="S85" s="30"/>
      <c r="T85" s="30"/>
      <c r="U85" s="30"/>
      <c r="V85" s="30"/>
      <c r="W85" s="30"/>
      <c r="X85" s="30"/>
      <c r="Y85" s="30"/>
      <c r="Z85" s="30"/>
      <c r="AA85" s="30"/>
      <c r="AB85" s="30"/>
      <c r="AC85" s="30"/>
      <c r="AD85" s="30"/>
      <c r="AE85" s="30"/>
    </row>
    <row r="86" spans="1:47" s="2" customFormat="1" ht="12" customHeight="1">
      <c r="A86" s="30"/>
      <c r="B86" s="31"/>
      <c r="C86" s="27" t="s">
        <v>108</v>
      </c>
      <c r="D86" s="30"/>
      <c r="E86" s="30"/>
      <c r="F86" s="30"/>
      <c r="G86" s="30"/>
      <c r="H86" s="30"/>
      <c r="I86" s="30"/>
      <c r="J86" s="30"/>
      <c r="K86" s="30"/>
      <c r="L86" s="40"/>
      <c r="S86" s="30"/>
      <c r="T86" s="30"/>
      <c r="U86" s="30"/>
      <c r="V86" s="30"/>
      <c r="W86" s="30"/>
      <c r="X86" s="30"/>
      <c r="Y86" s="30"/>
      <c r="Z86" s="30"/>
      <c r="AA86" s="30"/>
      <c r="AB86" s="30"/>
      <c r="AC86" s="30"/>
      <c r="AD86" s="30"/>
      <c r="AE86" s="30"/>
    </row>
    <row r="87" spans="1:47" s="2" customFormat="1" ht="16.5" customHeight="1">
      <c r="A87" s="30"/>
      <c r="B87" s="31"/>
      <c r="C87" s="30"/>
      <c r="D87" s="30"/>
      <c r="E87" s="386" t="str">
        <f>E9</f>
        <v>VRN - Vedlejší rozpočtové náklady</v>
      </c>
      <c r="F87" s="424"/>
      <c r="G87" s="424"/>
      <c r="H87" s="424"/>
      <c r="I87" s="30"/>
      <c r="J87" s="30"/>
      <c r="K87" s="30"/>
      <c r="L87" s="40"/>
      <c r="S87" s="30"/>
      <c r="T87" s="30"/>
      <c r="U87" s="30"/>
      <c r="V87" s="30"/>
      <c r="W87" s="30"/>
      <c r="X87" s="30"/>
      <c r="Y87" s="30"/>
      <c r="Z87" s="30"/>
      <c r="AA87" s="30"/>
      <c r="AB87" s="30"/>
      <c r="AC87" s="30"/>
      <c r="AD87" s="30"/>
      <c r="AE87" s="30"/>
    </row>
    <row r="88" spans="1:47" s="2" customFormat="1" ht="6.95" customHeight="1">
      <c r="A88" s="30"/>
      <c r="B88" s="31"/>
      <c r="C88" s="30"/>
      <c r="D88" s="30"/>
      <c r="E88" s="30"/>
      <c r="F88" s="30"/>
      <c r="G88" s="30"/>
      <c r="H88" s="30"/>
      <c r="I88" s="30"/>
      <c r="J88" s="30"/>
      <c r="K88" s="30"/>
      <c r="L88" s="40"/>
      <c r="S88" s="30"/>
      <c r="T88" s="30"/>
      <c r="U88" s="30"/>
      <c r="V88" s="30"/>
      <c r="W88" s="30"/>
      <c r="X88" s="30"/>
      <c r="Y88" s="30"/>
      <c r="Z88" s="30"/>
      <c r="AA88" s="30"/>
      <c r="AB88" s="30"/>
      <c r="AC88" s="30"/>
      <c r="AD88" s="30"/>
      <c r="AE88" s="30"/>
    </row>
    <row r="89" spans="1:47" s="2" customFormat="1" ht="12" customHeight="1">
      <c r="A89" s="30"/>
      <c r="B89" s="31"/>
      <c r="C89" s="27" t="s">
        <v>18</v>
      </c>
      <c r="D89" s="30"/>
      <c r="E89" s="30"/>
      <c r="F89" s="25" t="str">
        <f>F12</f>
        <v xml:space="preserve"> </v>
      </c>
      <c r="G89" s="30"/>
      <c r="H89" s="30"/>
      <c r="I89" s="27" t="s">
        <v>20</v>
      </c>
      <c r="J89" s="53" t="str">
        <f>IF(J12="","",J12)</f>
        <v>7. 7. 2022</v>
      </c>
      <c r="K89" s="30"/>
      <c r="L89" s="40"/>
      <c r="S89" s="30"/>
      <c r="T89" s="30"/>
      <c r="U89" s="30"/>
      <c r="V89" s="30"/>
      <c r="W89" s="30"/>
      <c r="X89" s="30"/>
      <c r="Y89" s="30"/>
      <c r="Z89" s="30"/>
      <c r="AA89" s="30"/>
      <c r="AB89" s="30"/>
      <c r="AC89" s="30"/>
      <c r="AD89" s="30"/>
      <c r="AE89" s="30"/>
    </row>
    <row r="90" spans="1:47" s="2" customFormat="1" ht="6.95" customHeight="1">
      <c r="A90" s="30"/>
      <c r="B90" s="31"/>
      <c r="C90" s="30"/>
      <c r="D90" s="30"/>
      <c r="E90" s="30"/>
      <c r="F90" s="30"/>
      <c r="G90" s="30"/>
      <c r="H90" s="30"/>
      <c r="I90" s="30"/>
      <c r="J90" s="30"/>
      <c r="K90" s="30"/>
      <c r="L90" s="40"/>
      <c r="S90" s="30"/>
      <c r="T90" s="30"/>
      <c r="U90" s="30"/>
      <c r="V90" s="30"/>
      <c r="W90" s="30"/>
      <c r="X90" s="30"/>
      <c r="Y90" s="30"/>
      <c r="Z90" s="30"/>
      <c r="AA90" s="30"/>
      <c r="AB90" s="30"/>
      <c r="AC90" s="30"/>
      <c r="AD90" s="30"/>
      <c r="AE90" s="30"/>
    </row>
    <row r="91" spans="1:47" s="2" customFormat="1" ht="40.15" customHeight="1">
      <c r="A91" s="30"/>
      <c r="B91" s="31"/>
      <c r="C91" s="27" t="s">
        <v>22</v>
      </c>
      <c r="D91" s="30"/>
      <c r="E91" s="30"/>
      <c r="F91" s="25" t="str">
        <f>E15</f>
        <v xml:space="preserve"> </v>
      </c>
      <c r="G91" s="30"/>
      <c r="H91" s="30"/>
      <c r="I91" s="27" t="s">
        <v>27</v>
      </c>
      <c r="J91" s="28" t="str">
        <f>E21</f>
        <v>Vodohospodářsko-inženýrské služby spol. s r.o.</v>
      </c>
      <c r="K91" s="30"/>
      <c r="L91" s="40"/>
      <c r="S91" s="30"/>
      <c r="T91" s="30"/>
      <c r="U91" s="30"/>
      <c r="V91" s="30"/>
      <c r="W91" s="30"/>
      <c r="X91" s="30"/>
      <c r="Y91" s="30"/>
      <c r="Z91" s="30"/>
      <c r="AA91" s="30"/>
      <c r="AB91" s="30"/>
      <c r="AC91" s="30"/>
      <c r="AD91" s="30"/>
      <c r="AE91" s="30"/>
    </row>
    <row r="92" spans="1:47" s="2" customFormat="1" ht="25.7" customHeight="1">
      <c r="A92" s="30"/>
      <c r="B92" s="31"/>
      <c r="C92" s="27" t="s">
        <v>26</v>
      </c>
      <c r="D92" s="30"/>
      <c r="E92" s="30"/>
      <c r="F92" s="25" t="str">
        <f>IF(E18="","",E18)</f>
        <v xml:space="preserve"> </v>
      </c>
      <c r="G92" s="30"/>
      <c r="H92" s="30"/>
      <c r="I92" s="27" t="s">
        <v>29</v>
      </c>
      <c r="J92" s="28" t="str">
        <f>E24</f>
        <v>VIS s.r.o. Hradec Králové, Dita Paštová</v>
      </c>
      <c r="K92" s="30"/>
      <c r="L92" s="40"/>
      <c r="S92" s="30"/>
      <c r="T92" s="30"/>
      <c r="U92" s="30"/>
      <c r="V92" s="30"/>
      <c r="W92" s="30"/>
      <c r="X92" s="30"/>
      <c r="Y92" s="30"/>
      <c r="Z92" s="30"/>
      <c r="AA92" s="30"/>
      <c r="AB92" s="30"/>
      <c r="AC92" s="30"/>
      <c r="AD92" s="30"/>
      <c r="AE92" s="30"/>
    </row>
    <row r="93" spans="1:47" s="2" customFormat="1" ht="10.35" customHeight="1">
      <c r="A93" s="30"/>
      <c r="B93" s="31"/>
      <c r="C93" s="30"/>
      <c r="D93" s="30"/>
      <c r="E93" s="30"/>
      <c r="F93" s="30"/>
      <c r="G93" s="30"/>
      <c r="H93" s="30"/>
      <c r="I93" s="30"/>
      <c r="J93" s="30"/>
      <c r="K93" s="30"/>
      <c r="L93" s="40"/>
      <c r="S93" s="30"/>
      <c r="T93" s="30"/>
      <c r="U93" s="30"/>
      <c r="V93" s="30"/>
      <c r="W93" s="30"/>
      <c r="X93" s="30"/>
      <c r="Y93" s="30"/>
      <c r="Z93" s="30"/>
      <c r="AA93" s="30"/>
      <c r="AB93" s="30"/>
      <c r="AC93" s="30"/>
      <c r="AD93" s="30"/>
      <c r="AE93" s="30"/>
    </row>
    <row r="94" spans="1:47" s="2" customFormat="1" ht="29.25" customHeight="1">
      <c r="A94" s="30"/>
      <c r="B94" s="31"/>
      <c r="C94" s="113" t="s">
        <v>111</v>
      </c>
      <c r="D94" s="105"/>
      <c r="E94" s="105"/>
      <c r="F94" s="105"/>
      <c r="G94" s="105"/>
      <c r="H94" s="105"/>
      <c r="I94" s="105"/>
      <c r="J94" s="114" t="s">
        <v>112</v>
      </c>
      <c r="K94" s="105"/>
      <c r="L94" s="40"/>
      <c r="S94" s="30"/>
      <c r="T94" s="30"/>
      <c r="U94" s="30"/>
      <c r="V94" s="30"/>
      <c r="W94" s="30"/>
      <c r="X94" s="30"/>
      <c r="Y94" s="30"/>
      <c r="Z94" s="30"/>
      <c r="AA94" s="30"/>
      <c r="AB94" s="30"/>
      <c r="AC94" s="30"/>
      <c r="AD94" s="30"/>
      <c r="AE94" s="30"/>
    </row>
    <row r="95" spans="1:47" s="2" customFormat="1" ht="10.35" customHeight="1">
      <c r="A95" s="30"/>
      <c r="B95" s="31"/>
      <c r="C95" s="30"/>
      <c r="D95" s="30"/>
      <c r="E95" s="30"/>
      <c r="F95" s="30"/>
      <c r="G95" s="30"/>
      <c r="H95" s="30"/>
      <c r="I95" s="30"/>
      <c r="J95" s="30"/>
      <c r="K95" s="30"/>
      <c r="L95" s="40"/>
      <c r="S95" s="30"/>
      <c r="T95" s="30"/>
      <c r="U95" s="30"/>
      <c r="V95" s="30"/>
      <c r="W95" s="30"/>
      <c r="X95" s="30"/>
      <c r="Y95" s="30"/>
      <c r="Z95" s="30"/>
      <c r="AA95" s="30"/>
      <c r="AB95" s="30"/>
      <c r="AC95" s="30"/>
      <c r="AD95" s="30"/>
      <c r="AE95" s="30"/>
    </row>
    <row r="96" spans="1:47" s="2" customFormat="1" ht="22.9" customHeight="1">
      <c r="A96" s="30"/>
      <c r="B96" s="31"/>
      <c r="C96" s="115" t="s">
        <v>113</v>
      </c>
      <c r="D96" s="30"/>
      <c r="E96" s="30"/>
      <c r="F96" s="30"/>
      <c r="G96" s="30"/>
      <c r="H96" s="30"/>
      <c r="I96" s="30"/>
      <c r="J96" s="69">
        <f>J117</f>
        <v>0</v>
      </c>
      <c r="K96" s="30"/>
      <c r="L96" s="40"/>
      <c r="S96" s="30"/>
      <c r="T96" s="30"/>
      <c r="U96" s="30"/>
      <c r="V96" s="30"/>
      <c r="W96" s="30"/>
      <c r="X96" s="30"/>
      <c r="Y96" s="30"/>
      <c r="Z96" s="30"/>
      <c r="AA96" s="30"/>
      <c r="AB96" s="30"/>
      <c r="AC96" s="30"/>
      <c r="AD96" s="30"/>
      <c r="AE96" s="30"/>
      <c r="AU96" s="18" t="s">
        <v>114</v>
      </c>
    </row>
    <row r="97" spans="1:31" s="9" customFormat="1" ht="24.95" customHeight="1">
      <c r="B97" s="116"/>
      <c r="D97" s="117" t="s">
        <v>1029</v>
      </c>
      <c r="E97" s="118"/>
      <c r="F97" s="118"/>
      <c r="G97" s="118"/>
      <c r="H97" s="118"/>
      <c r="I97" s="118"/>
      <c r="J97" s="119">
        <f>J118</f>
        <v>0</v>
      </c>
      <c r="L97" s="116"/>
    </row>
    <row r="98" spans="1:31" s="2" customFormat="1" ht="21.75" customHeight="1">
      <c r="A98" s="30"/>
      <c r="B98" s="31"/>
      <c r="C98" s="30"/>
      <c r="D98" s="30"/>
      <c r="E98" s="30"/>
      <c r="F98" s="30"/>
      <c r="G98" s="30"/>
      <c r="H98" s="30"/>
      <c r="I98" s="30"/>
      <c r="J98" s="30"/>
      <c r="K98" s="30"/>
      <c r="L98" s="40"/>
      <c r="S98" s="30"/>
      <c r="T98" s="30"/>
      <c r="U98" s="30"/>
      <c r="V98" s="30"/>
      <c r="W98" s="30"/>
      <c r="X98" s="30"/>
      <c r="Y98" s="30"/>
      <c r="Z98" s="30"/>
      <c r="AA98" s="30"/>
      <c r="AB98" s="30"/>
      <c r="AC98" s="30"/>
      <c r="AD98" s="30"/>
      <c r="AE98" s="30"/>
    </row>
    <row r="99" spans="1:31" s="2" customFormat="1" ht="6.95" customHeight="1">
      <c r="A99" s="30"/>
      <c r="B99" s="45"/>
      <c r="C99" s="46"/>
      <c r="D99" s="46"/>
      <c r="E99" s="46"/>
      <c r="F99" s="46"/>
      <c r="G99" s="46"/>
      <c r="H99" s="46"/>
      <c r="I99" s="46"/>
      <c r="J99" s="46"/>
      <c r="K99" s="46"/>
      <c r="L99" s="40"/>
      <c r="S99" s="30"/>
      <c r="T99" s="30"/>
      <c r="U99" s="30"/>
      <c r="V99" s="30"/>
      <c r="W99" s="30"/>
      <c r="X99" s="30"/>
      <c r="Y99" s="30"/>
      <c r="Z99" s="30"/>
      <c r="AA99" s="30"/>
      <c r="AB99" s="30"/>
      <c r="AC99" s="30"/>
      <c r="AD99" s="30"/>
      <c r="AE99" s="30"/>
    </row>
    <row r="103" spans="1:31" s="2" customFormat="1" ht="6.95" customHeight="1">
      <c r="A103" s="30"/>
      <c r="B103" s="47"/>
      <c r="C103" s="48"/>
      <c r="D103" s="48"/>
      <c r="E103" s="48"/>
      <c r="F103" s="48"/>
      <c r="G103" s="48"/>
      <c r="H103" s="48"/>
      <c r="I103" s="48"/>
      <c r="J103" s="48"/>
      <c r="K103" s="48"/>
      <c r="L103" s="40"/>
      <c r="S103" s="30"/>
      <c r="T103" s="30"/>
      <c r="U103" s="30"/>
      <c r="V103" s="30"/>
      <c r="W103" s="30"/>
      <c r="X103" s="30"/>
      <c r="Y103" s="30"/>
      <c r="Z103" s="30"/>
      <c r="AA103" s="30"/>
      <c r="AB103" s="30"/>
      <c r="AC103" s="30"/>
      <c r="AD103" s="30"/>
      <c r="AE103" s="30"/>
    </row>
    <row r="104" spans="1:31" s="2" customFormat="1" ht="24.95" customHeight="1">
      <c r="A104" s="30"/>
      <c r="B104" s="31"/>
      <c r="C104" s="22" t="s">
        <v>120</v>
      </c>
      <c r="D104" s="30"/>
      <c r="E104" s="30"/>
      <c r="F104" s="30"/>
      <c r="G104" s="30"/>
      <c r="H104" s="30"/>
      <c r="I104" s="30"/>
      <c r="J104" s="30"/>
      <c r="K104" s="30"/>
      <c r="L104" s="40"/>
      <c r="S104" s="30"/>
      <c r="T104" s="30"/>
      <c r="U104" s="30"/>
      <c r="V104" s="30"/>
      <c r="W104" s="30"/>
      <c r="X104" s="30"/>
      <c r="Y104" s="30"/>
      <c r="Z104" s="30"/>
      <c r="AA104" s="30"/>
      <c r="AB104" s="30"/>
      <c r="AC104" s="30"/>
      <c r="AD104" s="30"/>
      <c r="AE104" s="30"/>
    </row>
    <row r="105" spans="1:31" s="2" customFormat="1" ht="6.95" customHeight="1">
      <c r="A105" s="30"/>
      <c r="B105" s="31"/>
      <c r="C105" s="30"/>
      <c r="D105" s="30"/>
      <c r="E105" s="30"/>
      <c r="F105" s="30"/>
      <c r="G105" s="30"/>
      <c r="H105" s="30"/>
      <c r="I105" s="30"/>
      <c r="J105" s="30"/>
      <c r="K105" s="30"/>
      <c r="L105" s="40"/>
      <c r="S105" s="30"/>
      <c r="T105" s="30"/>
      <c r="U105" s="30"/>
      <c r="V105" s="30"/>
      <c r="W105" s="30"/>
      <c r="X105" s="30"/>
      <c r="Y105" s="30"/>
      <c r="Z105" s="30"/>
      <c r="AA105" s="30"/>
      <c r="AB105" s="30"/>
      <c r="AC105" s="30"/>
      <c r="AD105" s="30"/>
      <c r="AE105" s="30"/>
    </row>
    <row r="106" spans="1:31" s="2" customFormat="1" ht="12" customHeight="1">
      <c r="A106" s="30"/>
      <c r="B106" s="31"/>
      <c r="C106" s="27" t="s">
        <v>14</v>
      </c>
      <c r="D106" s="30"/>
      <c r="E106" s="30"/>
      <c r="F106" s="30"/>
      <c r="G106" s="30"/>
      <c r="H106" s="30"/>
      <c r="I106" s="30"/>
      <c r="J106" s="30"/>
      <c r="K106" s="30"/>
      <c r="L106" s="40"/>
      <c r="S106" s="30"/>
      <c r="T106" s="30"/>
      <c r="U106" s="30"/>
      <c r="V106" s="30"/>
      <c r="W106" s="30"/>
      <c r="X106" s="30"/>
      <c r="Y106" s="30"/>
      <c r="Z106" s="30"/>
      <c r="AA106" s="30"/>
      <c r="AB106" s="30"/>
      <c r="AC106" s="30"/>
      <c r="AD106" s="30"/>
      <c r="AE106" s="30"/>
    </row>
    <row r="107" spans="1:31" s="2" customFormat="1" ht="16.5" customHeight="1">
      <c r="A107" s="30"/>
      <c r="B107" s="31"/>
      <c r="C107" s="30"/>
      <c r="D107" s="30"/>
      <c r="E107" s="425" t="str">
        <f>E7</f>
        <v>Modernizace ČOV Dvůr Králové nad Labem - II. etapa</v>
      </c>
      <c r="F107" s="426"/>
      <c r="G107" s="426"/>
      <c r="H107" s="426"/>
      <c r="I107" s="30"/>
      <c r="J107" s="30"/>
      <c r="K107" s="30"/>
      <c r="L107" s="40"/>
      <c r="S107" s="30"/>
      <c r="T107" s="30"/>
      <c r="U107" s="30"/>
      <c r="V107" s="30"/>
      <c r="W107" s="30"/>
      <c r="X107" s="30"/>
      <c r="Y107" s="30"/>
      <c r="Z107" s="30"/>
      <c r="AA107" s="30"/>
      <c r="AB107" s="30"/>
      <c r="AC107" s="30"/>
      <c r="AD107" s="30"/>
      <c r="AE107" s="30"/>
    </row>
    <row r="108" spans="1:31" s="2" customFormat="1" ht="12" customHeight="1">
      <c r="A108" s="30"/>
      <c r="B108" s="31"/>
      <c r="C108" s="27" t="s">
        <v>108</v>
      </c>
      <c r="D108" s="30"/>
      <c r="E108" s="30"/>
      <c r="F108" s="30"/>
      <c r="G108" s="30"/>
      <c r="H108" s="30"/>
      <c r="I108" s="30"/>
      <c r="J108" s="30"/>
      <c r="K108" s="30"/>
      <c r="L108" s="40"/>
      <c r="S108" s="30"/>
      <c r="T108" s="30"/>
      <c r="U108" s="30"/>
      <c r="V108" s="30"/>
      <c r="W108" s="30"/>
      <c r="X108" s="30"/>
      <c r="Y108" s="30"/>
      <c r="Z108" s="30"/>
      <c r="AA108" s="30"/>
      <c r="AB108" s="30"/>
      <c r="AC108" s="30"/>
      <c r="AD108" s="30"/>
      <c r="AE108" s="30"/>
    </row>
    <row r="109" spans="1:31" s="2" customFormat="1" ht="16.5" customHeight="1">
      <c r="A109" s="30"/>
      <c r="B109" s="31"/>
      <c r="C109" s="30"/>
      <c r="D109" s="30"/>
      <c r="E109" s="386" t="str">
        <f>E9</f>
        <v>VRN - Vedlejší rozpočtové náklady</v>
      </c>
      <c r="F109" s="424"/>
      <c r="G109" s="424"/>
      <c r="H109" s="424"/>
      <c r="I109" s="30"/>
      <c r="J109" s="30"/>
      <c r="K109" s="30"/>
      <c r="L109" s="40"/>
      <c r="S109" s="30"/>
      <c r="T109" s="30"/>
      <c r="U109" s="30"/>
      <c r="V109" s="30"/>
      <c r="W109" s="30"/>
      <c r="X109" s="30"/>
      <c r="Y109" s="30"/>
      <c r="Z109" s="30"/>
      <c r="AA109" s="30"/>
      <c r="AB109" s="30"/>
      <c r="AC109" s="30"/>
      <c r="AD109" s="30"/>
      <c r="AE109" s="30"/>
    </row>
    <row r="110" spans="1:31" s="2" customFormat="1" ht="6.95" customHeight="1">
      <c r="A110" s="30"/>
      <c r="B110" s="31"/>
      <c r="C110" s="30"/>
      <c r="D110" s="30"/>
      <c r="E110" s="30"/>
      <c r="F110" s="30"/>
      <c r="G110" s="30"/>
      <c r="H110" s="30"/>
      <c r="I110" s="30"/>
      <c r="J110" s="30"/>
      <c r="K110" s="30"/>
      <c r="L110" s="40"/>
      <c r="S110" s="30"/>
      <c r="T110" s="30"/>
      <c r="U110" s="30"/>
      <c r="V110" s="30"/>
      <c r="W110" s="30"/>
      <c r="X110" s="30"/>
      <c r="Y110" s="30"/>
      <c r="Z110" s="30"/>
      <c r="AA110" s="30"/>
      <c r="AB110" s="30"/>
      <c r="AC110" s="30"/>
      <c r="AD110" s="30"/>
      <c r="AE110" s="30"/>
    </row>
    <row r="111" spans="1:31" s="2" customFormat="1" ht="12" customHeight="1">
      <c r="A111" s="30"/>
      <c r="B111" s="31"/>
      <c r="C111" s="27" t="s">
        <v>18</v>
      </c>
      <c r="D111" s="30"/>
      <c r="E111" s="30"/>
      <c r="F111" s="25" t="str">
        <f>F12</f>
        <v xml:space="preserve"> </v>
      </c>
      <c r="G111" s="30"/>
      <c r="H111" s="30"/>
      <c r="I111" s="27" t="s">
        <v>20</v>
      </c>
      <c r="J111" s="53" t="str">
        <f>IF(J12="","",J12)</f>
        <v>7. 7. 2022</v>
      </c>
      <c r="K111" s="30"/>
      <c r="L111" s="40"/>
      <c r="S111" s="30"/>
      <c r="T111" s="30"/>
      <c r="U111" s="30"/>
      <c r="V111" s="30"/>
      <c r="W111" s="30"/>
      <c r="X111" s="30"/>
      <c r="Y111" s="30"/>
      <c r="Z111" s="30"/>
      <c r="AA111" s="30"/>
      <c r="AB111" s="30"/>
      <c r="AC111" s="30"/>
      <c r="AD111" s="30"/>
      <c r="AE111" s="30"/>
    </row>
    <row r="112" spans="1:31" s="2" customFormat="1" ht="6.95" customHeight="1">
      <c r="A112" s="30"/>
      <c r="B112" s="31"/>
      <c r="C112" s="30"/>
      <c r="D112" s="30"/>
      <c r="E112" s="30"/>
      <c r="F112" s="30"/>
      <c r="G112" s="30"/>
      <c r="H112" s="30"/>
      <c r="I112" s="30"/>
      <c r="J112" s="30"/>
      <c r="K112" s="30"/>
      <c r="L112" s="40"/>
      <c r="S112" s="30"/>
      <c r="T112" s="30"/>
      <c r="U112" s="30"/>
      <c r="V112" s="30"/>
      <c r="W112" s="30"/>
      <c r="X112" s="30"/>
      <c r="Y112" s="30"/>
      <c r="Z112" s="30"/>
      <c r="AA112" s="30"/>
      <c r="AB112" s="30"/>
      <c r="AC112" s="30"/>
      <c r="AD112" s="30"/>
      <c r="AE112" s="30"/>
    </row>
    <row r="113" spans="1:65" s="2" customFormat="1" ht="40.15" customHeight="1">
      <c r="A113" s="30"/>
      <c r="B113" s="31"/>
      <c r="C113" s="27" t="s">
        <v>22</v>
      </c>
      <c r="D113" s="30"/>
      <c r="E113" s="30"/>
      <c r="F113" s="25" t="str">
        <f>E15</f>
        <v xml:space="preserve"> </v>
      </c>
      <c r="G113" s="30"/>
      <c r="H113" s="30"/>
      <c r="I113" s="27" t="s">
        <v>27</v>
      </c>
      <c r="J113" s="28" t="str">
        <f>E21</f>
        <v>Vodohospodářsko-inženýrské služby spol. s r.o.</v>
      </c>
      <c r="K113" s="30"/>
      <c r="L113" s="40"/>
      <c r="S113" s="30"/>
      <c r="T113" s="30"/>
      <c r="U113" s="30"/>
      <c r="V113" s="30"/>
      <c r="W113" s="30"/>
      <c r="X113" s="30"/>
      <c r="Y113" s="30"/>
      <c r="Z113" s="30"/>
      <c r="AA113" s="30"/>
      <c r="AB113" s="30"/>
      <c r="AC113" s="30"/>
      <c r="AD113" s="30"/>
      <c r="AE113" s="30"/>
    </row>
    <row r="114" spans="1:65" s="2" customFormat="1" ht="25.7" customHeight="1">
      <c r="A114" s="30"/>
      <c r="B114" s="31"/>
      <c r="C114" s="27" t="s">
        <v>26</v>
      </c>
      <c r="D114" s="30"/>
      <c r="E114" s="30"/>
      <c r="F114" s="25" t="str">
        <f>IF(E18="","",E18)</f>
        <v xml:space="preserve"> </v>
      </c>
      <c r="G114" s="30"/>
      <c r="H114" s="30"/>
      <c r="I114" s="27" t="s">
        <v>29</v>
      </c>
      <c r="J114" s="28" t="str">
        <f>E24</f>
        <v>VIS s.r.o. Hradec Králové, Dita Paštová</v>
      </c>
      <c r="K114" s="30"/>
      <c r="L114" s="40"/>
      <c r="S114" s="30"/>
      <c r="T114" s="30"/>
      <c r="U114" s="30"/>
      <c r="V114" s="30"/>
      <c r="W114" s="30"/>
      <c r="X114" s="30"/>
      <c r="Y114" s="30"/>
      <c r="Z114" s="30"/>
      <c r="AA114" s="30"/>
      <c r="AB114" s="30"/>
      <c r="AC114" s="30"/>
      <c r="AD114" s="30"/>
      <c r="AE114" s="30"/>
    </row>
    <row r="115" spans="1:65" s="2" customFormat="1" ht="10.35" customHeight="1">
      <c r="A115" s="30"/>
      <c r="B115" s="31"/>
      <c r="C115" s="30"/>
      <c r="D115" s="30"/>
      <c r="E115" s="30"/>
      <c r="F115" s="30"/>
      <c r="G115" s="30"/>
      <c r="H115" s="30"/>
      <c r="I115" s="30"/>
      <c r="J115" s="30"/>
      <c r="K115" s="30"/>
      <c r="L115" s="40"/>
      <c r="S115" s="30"/>
      <c r="T115" s="30"/>
      <c r="U115" s="30"/>
      <c r="V115" s="30"/>
      <c r="W115" s="30"/>
      <c r="X115" s="30"/>
      <c r="Y115" s="30"/>
      <c r="Z115" s="30"/>
      <c r="AA115" s="30"/>
      <c r="AB115" s="30"/>
      <c r="AC115" s="30"/>
      <c r="AD115" s="30"/>
      <c r="AE115" s="30"/>
    </row>
    <row r="116" spans="1:65" s="11" customFormat="1" ht="29.25" customHeight="1">
      <c r="A116" s="124"/>
      <c r="B116" s="125"/>
      <c r="C116" s="126" t="s">
        <v>121</v>
      </c>
      <c r="D116" s="127" t="s">
        <v>57</v>
      </c>
      <c r="E116" s="127" t="s">
        <v>53</v>
      </c>
      <c r="F116" s="127" t="s">
        <v>54</v>
      </c>
      <c r="G116" s="127" t="s">
        <v>122</v>
      </c>
      <c r="H116" s="127" t="s">
        <v>123</v>
      </c>
      <c r="I116" s="127" t="s">
        <v>124</v>
      </c>
      <c r="J116" s="128" t="s">
        <v>112</v>
      </c>
      <c r="K116" s="129" t="s">
        <v>125</v>
      </c>
      <c r="L116" s="130"/>
      <c r="M116" s="60" t="s">
        <v>1</v>
      </c>
      <c r="N116" s="61" t="s">
        <v>36</v>
      </c>
      <c r="O116" s="61" t="s">
        <v>126</v>
      </c>
      <c r="P116" s="61" t="s">
        <v>127</v>
      </c>
      <c r="Q116" s="61" t="s">
        <v>128</v>
      </c>
      <c r="R116" s="61" t="s">
        <v>129</v>
      </c>
      <c r="S116" s="61" t="s">
        <v>130</v>
      </c>
      <c r="T116" s="62" t="s">
        <v>131</v>
      </c>
      <c r="U116" s="124"/>
      <c r="V116" s="124"/>
      <c r="W116" s="124"/>
      <c r="X116" s="124"/>
      <c r="Y116" s="124"/>
      <c r="Z116" s="124"/>
      <c r="AA116" s="124"/>
      <c r="AB116" s="124"/>
      <c r="AC116" s="124"/>
      <c r="AD116" s="124"/>
      <c r="AE116" s="124"/>
    </row>
    <row r="117" spans="1:65" s="2" customFormat="1" ht="22.9" customHeight="1">
      <c r="A117" s="30"/>
      <c r="B117" s="31"/>
      <c r="C117" s="67" t="s">
        <v>132</v>
      </c>
      <c r="D117" s="30"/>
      <c r="E117" s="30"/>
      <c r="F117" s="30"/>
      <c r="G117" s="30"/>
      <c r="H117" s="30"/>
      <c r="I117" s="30"/>
      <c r="J117" s="131">
        <f>BK117</f>
        <v>0</v>
      </c>
      <c r="K117" s="30"/>
      <c r="L117" s="31"/>
      <c r="M117" s="63"/>
      <c r="N117" s="54"/>
      <c r="O117" s="64"/>
      <c r="P117" s="132">
        <f>P118</f>
        <v>0</v>
      </c>
      <c r="Q117" s="64"/>
      <c r="R117" s="132">
        <f>R118</f>
        <v>0</v>
      </c>
      <c r="S117" s="64"/>
      <c r="T117" s="133">
        <f>T118</f>
        <v>0</v>
      </c>
      <c r="U117" s="30"/>
      <c r="V117" s="30"/>
      <c r="W117" s="30"/>
      <c r="X117" s="30"/>
      <c r="Y117" s="30"/>
      <c r="Z117" s="30"/>
      <c r="AA117" s="30"/>
      <c r="AB117" s="30"/>
      <c r="AC117" s="30"/>
      <c r="AD117" s="30"/>
      <c r="AE117" s="30"/>
      <c r="AT117" s="18" t="s">
        <v>71</v>
      </c>
      <c r="AU117" s="18" t="s">
        <v>114</v>
      </c>
      <c r="BK117" s="134">
        <f>BK118</f>
        <v>0</v>
      </c>
    </row>
    <row r="118" spans="1:65" s="12" customFormat="1" ht="25.9" customHeight="1">
      <c r="B118" s="135"/>
      <c r="D118" s="136" t="s">
        <v>71</v>
      </c>
      <c r="E118" s="137" t="s">
        <v>104</v>
      </c>
      <c r="F118" s="137" t="s">
        <v>105</v>
      </c>
      <c r="J118" s="138">
        <f>BK118</f>
        <v>0</v>
      </c>
      <c r="L118" s="135"/>
      <c r="M118" s="139"/>
      <c r="N118" s="140"/>
      <c r="O118" s="140"/>
      <c r="P118" s="141">
        <f>SUM(P119:P139)</f>
        <v>0</v>
      </c>
      <c r="Q118" s="140"/>
      <c r="R118" s="141">
        <f>SUM(R119:R139)</f>
        <v>0</v>
      </c>
      <c r="S118" s="140"/>
      <c r="T118" s="142">
        <f>SUM(T119:T139)</f>
        <v>0</v>
      </c>
      <c r="AR118" s="136" t="s">
        <v>170</v>
      </c>
      <c r="AT118" s="143" t="s">
        <v>71</v>
      </c>
      <c r="AU118" s="143" t="s">
        <v>72</v>
      </c>
      <c r="AY118" s="136" t="s">
        <v>135</v>
      </c>
      <c r="BK118" s="144">
        <f>SUM(BK119:BK139)</f>
        <v>0</v>
      </c>
    </row>
    <row r="119" spans="1:65" s="2" customFormat="1" ht="16.5" customHeight="1">
      <c r="A119" s="30"/>
      <c r="B119" s="147"/>
      <c r="C119" s="148" t="s">
        <v>80</v>
      </c>
      <c r="D119" s="148" t="s">
        <v>137</v>
      </c>
      <c r="E119" s="149" t="s">
        <v>80</v>
      </c>
      <c r="F119" s="150" t="s">
        <v>1031</v>
      </c>
      <c r="G119" s="151" t="s">
        <v>360</v>
      </c>
      <c r="H119" s="152">
        <v>1</v>
      </c>
      <c r="I119" s="153"/>
      <c r="J119" s="153">
        <f t="shared" ref="J119:J135" si="0">ROUND(I119*H119,2)</f>
        <v>0</v>
      </c>
      <c r="K119" s="154"/>
      <c r="L119" s="31"/>
      <c r="M119" s="155" t="s">
        <v>1</v>
      </c>
      <c r="N119" s="156" t="s">
        <v>37</v>
      </c>
      <c r="O119" s="157">
        <v>0</v>
      </c>
      <c r="P119" s="157">
        <f t="shared" ref="P119:P135" si="1">O119*H119</f>
        <v>0</v>
      </c>
      <c r="Q119" s="157">
        <v>0</v>
      </c>
      <c r="R119" s="157">
        <f t="shared" ref="R119:R135" si="2">Q119*H119</f>
        <v>0</v>
      </c>
      <c r="S119" s="157">
        <v>0</v>
      </c>
      <c r="T119" s="158">
        <f t="shared" ref="T119:T135" si="3">S119*H119</f>
        <v>0</v>
      </c>
      <c r="U119" s="30"/>
      <c r="V119" s="30"/>
      <c r="W119" s="30"/>
      <c r="X119" s="30"/>
      <c r="Y119" s="30"/>
      <c r="Z119" s="30"/>
      <c r="AA119" s="30"/>
      <c r="AB119" s="30"/>
      <c r="AC119" s="30"/>
      <c r="AD119" s="30"/>
      <c r="AE119" s="30"/>
      <c r="AR119" s="159" t="s">
        <v>491</v>
      </c>
      <c r="AT119" s="159" t="s">
        <v>137</v>
      </c>
      <c r="AU119" s="159" t="s">
        <v>80</v>
      </c>
      <c r="AY119" s="18" t="s">
        <v>135</v>
      </c>
      <c r="BE119" s="160">
        <f t="shared" ref="BE119:BE135" si="4">IF(N119="základní",J119,0)</f>
        <v>0</v>
      </c>
      <c r="BF119" s="160">
        <f t="shared" ref="BF119:BF135" si="5">IF(N119="snížená",J119,0)</f>
        <v>0</v>
      </c>
      <c r="BG119" s="160">
        <f t="shared" ref="BG119:BG135" si="6">IF(N119="zákl. přenesená",J119,0)</f>
        <v>0</v>
      </c>
      <c r="BH119" s="160">
        <f t="shared" ref="BH119:BH135" si="7">IF(N119="sníž. přenesená",J119,0)</f>
        <v>0</v>
      </c>
      <c r="BI119" s="160">
        <f t="shared" ref="BI119:BI135" si="8">IF(N119="nulová",J119,0)</f>
        <v>0</v>
      </c>
      <c r="BJ119" s="18" t="s">
        <v>80</v>
      </c>
      <c r="BK119" s="160">
        <f t="shared" ref="BK119:BK135" si="9">ROUND(I119*H119,2)</f>
        <v>0</v>
      </c>
      <c r="BL119" s="18" t="s">
        <v>491</v>
      </c>
      <c r="BM119" s="159" t="s">
        <v>1032</v>
      </c>
    </row>
    <row r="120" spans="1:65" s="2" customFormat="1" ht="16.5" customHeight="1">
      <c r="A120" s="30"/>
      <c r="B120" s="147"/>
      <c r="C120" s="148" t="s">
        <v>82</v>
      </c>
      <c r="D120" s="148" t="s">
        <v>137</v>
      </c>
      <c r="E120" s="149" t="s">
        <v>82</v>
      </c>
      <c r="F120" s="150" t="s">
        <v>1033</v>
      </c>
      <c r="G120" s="151" t="s">
        <v>360</v>
      </c>
      <c r="H120" s="152">
        <v>1</v>
      </c>
      <c r="I120" s="153"/>
      <c r="J120" s="153">
        <f t="shared" si="0"/>
        <v>0</v>
      </c>
      <c r="K120" s="154"/>
      <c r="L120" s="31"/>
      <c r="M120" s="155" t="s">
        <v>1</v>
      </c>
      <c r="N120" s="156" t="s">
        <v>37</v>
      </c>
      <c r="O120" s="157">
        <v>0</v>
      </c>
      <c r="P120" s="157">
        <f t="shared" si="1"/>
        <v>0</v>
      </c>
      <c r="Q120" s="157">
        <v>0</v>
      </c>
      <c r="R120" s="157">
        <f t="shared" si="2"/>
        <v>0</v>
      </c>
      <c r="S120" s="157">
        <v>0</v>
      </c>
      <c r="T120" s="158">
        <f t="shared" si="3"/>
        <v>0</v>
      </c>
      <c r="U120" s="30"/>
      <c r="V120" s="30"/>
      <c r="W120" s="30"/>
      <c r="X120" s="30"/>
      <c r="Y120" s="30"/>
      <c r="Z120" s="30"/>
      <c r="AA120" s="30"/>
      <c r="AB120" s="30"/>
      <c r="AC120" s="30"/>
      <c r="AD120" s="30"/>
      <c r="AE120" s="30"/>
      <c r="AR120" s="159" t="s">
        <v>491</v>
      </c>
      <c r="AT120" s="159" t="s">
        <v>137</v>
      </c>
      <c r="AU120" s="159" t="s">
        <v>80</v>
      </c>
      <c r="AY120" s="18" t="s">
        <v>135</v>
      </c>
      <c r="BE120" s="160">
        <f t="shared" si="4"/>
        <v>0</v>
      </c>
      <c r="BF120" s="160">
        <f t="shared" si="5"/>
        <v>0</v>
      </c>
      <c r="BG120" s="160">
        <f t="shared" si="6"/>
        <v>0</v>
      </c>
      <c r="BH120" s="160">
        <f t="shared" si="7"/>
        <v>0</v>
      </c>
      <c r="BI120" s="160">
        <f t="shared" si="8"/>
        <v>0</v>
      </c>
      <c r="BJ120" s="18" t="s">
        <v>80</v>
      </c>
      <c r="BK120" s="160">
        <f t="shared" si="9"/>
        <v>0</v>
      </c>
      <c r="BL120" s="18" t="s">
        <v>491</v>
      </c>
      <c r="BM120" s="159" t="s">
        <v>1034</v>
      </c>
    </row>
    <row r="121" spans="1:65" s="2" customFormat="1" ht="16.5" customHeight="1">
      <c r="A121" s="30"/>
      <c r="B121" s="147"/>
      <c r="C121" s="148" t="s">
        <v>159</v>
      </c>
      <c r="D121" s="148" t="s">
        <v>137</v>
      </c>
      <c r="E121" s="149" t="s">
        <v>159</v>
      </c>
      <c r="F121" s="150" t="s">
        <v>1035</v>
      </c>
      <c r="G121" s="151" t="s">
        <v>360</v>
      </c>
      <c r="H121" s="152">
        <v>1</v>
      </c>
      <c r="I121" s="153"/>
      <c r="J121" s="153">
        <f t="shared" si="0"/>
        <v>0</v>
      </c>
      <c r="K121" s="154"/>
      <c r="L121" s="31"/>
      <c r="M121" s="155" t="s">
        <v>1</v>
      </c>
      <c r="N121" s="156" t="s">
        <v>37</v>
      </c>
      <c r="O121" s="157">
        <v>0</v>
      </c>
      <c r="P121" s="157">
        <f t="shared" si="1"/>
        <v>0</v>
      </c>
      <c r="Q121" s="157">
        <v>0</v>
      </c>
      <c r="R121" s="157">
        <f t="shared" si="2"/>
        <v>0</v>
      </c>
      <c r="S121" s="157">
        <v>0</v>
      </c>
      <c r="T121" s="158">
        <f t="shared" si="3"/>
        <v>0</v>
      </c>
      <c r="U121" s="30"/>
      <c r="V121" s="30"/>
      <c r="W121" s="30"/>
      <c r="X121" s="30"/>
      <c r="Y121" s="30"/>
      <c r="Z121" s="30"/>
      <c r="AA121" s="30"/>
      <c r="AB121" s="30"/>
      <c r="AC121" s="30"/>
      <c r="AD121" s="30"/>
      <c r="AE121" s="30"/>
      <c r="AR121" s="159" t="s">
        <v>491</v>
      </c>
      <c r="AT121" s="159" t="s">
        <v>137</v>
      </c>
      <c r="AU121" s="159" t="s">
        <v>80</v>
      </c>
      <c r="AY121" s="18" t="s">
        <v>135</v>
      </c>
      <c r="BE121" s="160">
        <f t="shared" si="4"/>
        <v>0</v>
      </c>
      <c r="BF121" s="160">
        <f t="shared" si="5"/>
        <v>0</v>
      </c>
      <c r="BG121" s="160">
        <f t="shared" si="6"/>
        <v>0</v>
      </c>
      <c r="BH121" s="160">
        <f t="shared" si="7"/>
        <v>0</v>
      </c>
      <c r="BI121" s="160">
        <f t="shared" si="8"/>
        <v>0</v>
      </c>
      <c r="BJ121" s="18" t="s">
        <v>80</v>
      </c>
      <c r="BK121" s="160">
        <f t="shared" si="9"/>
        <v>0</v>
      </c>
      <c r="BL121" s="18" t="s">
        <v>491</v>
      </c>
      <c r="BM121" s="159" t="s">
        <v>1036</v>
      </c>
    </row>
    <row r="122" spans="1:65" s="2" customFormat="1" ht="24.2" customHeight="1">
      <c r="A122" s="30"/>
      <c r="B122" s="147"/>
      <c r="C122" s="148" t="s">
        <v>141</v>
      </c>
      <c r="D122" s="148" t="s">
        <v>137</v>
      </c>
      <c r="E122" s="149" t="s">
        <v>141</v>
      </c>
      <c r="F122" s="150" t="s">
        <v>1037</v>
      </c>
      <c r="G122" s="151" t="s">
        <v>360</v>
      </c>
      <c r="H122" s="152">
        <v>1</v>
      </c>
      <c r="I122" s="153"/>
      <c r="J122" s="153">
        <f t="shared" si="0"/>
        <v>0</v>
      </c>
      <c r="K122" s="154"/>
      <c r="L122" s="31"/>
      <c r="M122" s="155" t="s">
        <v>1</v>
      </c>
      <c r="N122" s="156" t="s">
        <v>37</v>
      </c>
      <c r="O122" s="157">
        <v>0</v>
      </c>
      <c r="P122" s="157">
        <f t="shared" si="1"/>
        <v>0</v>
      </c>
      <c r="Q122" s="157">
        <v>0</v>
      </c>
      <c r="R122" s="157">
        <f t="shared" si="2"/>
        <v>0</v>
      </c>
      <c r="S122" s="157">
        <v>0</v>
      </c>
      <c r="T122" s="158">
        <f t="shared" si="3"/>
        <v>0</v>
      </c>
      <c r="U122" s="30"/>
      <c r="V122" s="30"/>
      <c r="W122" s="30"/>
      <c r="X122" s="30"/>
      <c r="Y122" s="30"/>
      <c r="Z122" s="30"/>
      <c r="AA122" s="30"/>
      <c r="AB122" s="30"/>
      <c r="AC122" s="30"/>
      <c r="AD122" s="30"/>
      <c r="AE122" s="30"/>
      <c r="AR122" s="159" t="s">
        <v>491</v>
      </c>
      <c r="AT122" s="159" t="s">
        <v>137</v>
      </c>
      <c r="AU122" s="159" t="s">
        <v>80</v>
      </c>
      <c r="AY122" s="18" t="s">
        <v>135</v>
      </c>
      <c r="BE122" s="160">
        <f t="shared" si="4"/>
        <v>0</v>
      </c>
      <c r="BF122" s="160">
        <f t="shared" si="5"/>
        <v>0</v>
      </c>
      <c r="BG122" s="160">
        <f t="shared" si="6"/>
        <v>0</v>
      </c>
      <c r="BH122" s="160">
        <f t="shared" si="7"/>
        <v>0</v>
      </c>
      <c r="BI122" s="160">
        <f t="shared" si="8"/>
        <v>0</v>
      </c>
      <c r="BJ122" s="18" t="s">
        <v>80</v>
      </c>
      <c r="BK122" s="160">
        <f t="shared" si="9"/>
        <v>0</v>
      </c>
      <c r="BL122" s="18" t="s">
        <v>491</v>
      </c>
      <c r="BM122" s="159" t="s">
        <v>1038</v>
      </c>
    </row>
    <row r="123" spans="1:65" s="2" customFormat="1" ht="24.2" customHeight="1">
      <c r="A123" s="30"/>
      <c r="B123" s="147"/>
      <c r="C123" s="148" t="s">
        <v>170</v>
      </c>
      <c r="D123" s="148" t="s">
        <v>137</v>
      </c>
      <c r="E123" s="149" t="s">
        <v>170</v>
      </c>
      <c r="F123" s="150" t="s">
        <v>1039</v>
      </c>
      <c r="G123" s="151" t="s">
        <v>360</v>
      </c>
      <c r="H123" s="152">
        <v>1</v>
      </c>
      <c r="I123" s="153"/>
      <c r="J123" s="153">
        <f t="shared" si="0"/>
        <v>0</v>
      </c>
      <c r="K123" s="154"/>
      <c r="L123" s="31"/>
      <c r="M123" s="155" t="s">
        <v>1</v>
      </c>
      <c r="N123" s="156" t="s">
        <v>37</v>
      </c>
      <c r="O123" s="157">
        <v>0</v>
      </c>
      <c r="P123" s="157">
        <f t="shared" si="1"/>
        <v>0</v>
      </c>
      <c r="Q123" s="157">
        <v>0</v>
      </c>
      <c r="R123" s="157">
        <f t="shared" si="2"/>
        <v>0</v>
      </c>
      <c r="S123" s="157">
        <v>0</v>
      </c>
      <c r="T123" s="158">
        <f t="shared" si="3"/>
        <v>0</v>
      </c>
      <c r="U123" s="30"/>
      <c r="V123" s="30"/>
      <c r="W123" s="30"/>
      <c r="X123" s="30"/>
      <c r="Y123" s="30"/>
      <c r="Z123" s="30"/>
      <c r="AA123" s="30"/>
      <c r="AB123" s="30"/>
      <c r="AC123" s="30"/>
      <c r="AD123" s="30"/>
      <c r="AE123" s="30"/>
      <c r="AR123" s="159" t="s">
        <v>491</v>
      </c>
      <c r="AT123" s="159" t="s">
        <v>137</v>
      </c>
      <c r="AU123" s="159" t="s">
        <v>80</v>
      </c>
      <c r="AY123" s="18" t="s">
        <v>135</v>
      </c>
      <c r="BE123" s="160">
        <f t="shared" si="4"/>
        <v>0</v>
      </c>
      <c r="BF123" s="160">
        <f t="shared" si="5"/>
        <v>0</v>
      </c>
      <c r="BG123" s="160">
        <f t="shared" si="6"/>
        <v>0</v>
      </c>
      <c r="BH123" s="160">
        <f t="shared" si="7"/>
        <v>0</v>
      </c>
      <c r="BI123" s="160">
        <f t="shared" si="8"/>
        <v>0</v>
      </c>
      <c r="BJ123" s="18" t="s">
        <v>80</v>
      </c>
      <c r="BK123" s="160">
        <f t="shared" si="9"/>
        <v>0</v>
      </c>
      <c r="BL123" s="18" t="s">
        <v>491</v>
      </c>
      <c r="BM123" s="159" t="s">
        <v>1040</v>
      </c>
    </row>
    <row r="124" spans="1:65" s="2" customFormat="1" ht="24.2" customHeight="1">
      <c r="A124" s="30"/>
      <c r="B124" s="147"/>
      <c r="C124" s="148" t="s">
        <v>175</v>
      </c>
      <c r="D124" s="148" t="s">
        <v>137</v>
      </c>
      <c r="E124" s="149" t="s">
        <v>175</v>
      </c>
      <c r="F124" s="150" t="s">
        <v>1041</v>
      </c>
      <c r="G124" s="151" t="s">
        <v>360</v>
      </c>
      <c r="H124" s="152">
        <v>1</v>
      </c>
      <c r="I124" s="153"/>
      <c r="J124" s="153">
        <f t="shared" si="0"/>
        <v>0</v>
      </c>
      <c r="K124" s="154"/>
      <c r="L124" s="31"/>
      <c r="M124" s="155" t="s">
        <v>1</v>
      </c>
      <c r="N124" s="156" t="s">
        <v>37</v>
      </c>
      <c r="O124" s="157">
        <v>0</v>
      </c>
      <c r="P124" s="157">
        <f t="shared" si="1"/>
        <v>0</v>
      </c>
      <c r="Q124" s="157">
        <v>0</v>
      </c>
      <c r="R124" s="157">
        <f t="shared" si="2"/>
        <v>0</v>
      </c>
      <c r="S124" s="157">
        <v>0</v>
      </c>
      <c r="T124" s="158">
        <f t="shared" si="3"/>
        <v>0</v>
      </c>
      <c r="U124" s="30"/>
      <c r="V124" s="30"/>
      <c r="W124" s="30"/>
      <c r="X124" s="30"/>
      <c r="Y124" s="30"/>
      <c r="Z124" s="30"/>
      <c r="AA124" s="30"/>
      <c r="AB124" s="30"/>
      <c r="AC124" s="30"/>
      <c r="AD124" s="30"/>
      <c r="AE124" s="30"/>
      <c r="AR124" s="159" t="s">
        <v>491</v>
      </c>
      <c r="AT124" s="159" t="s">
        <v>137</v>
      </c>
      <c r="AU124" s="159" t="s">
        <v>80</v>
      </c>
      <c r="AY124" s="18" t="s">
        <v>135</v>
      </c>
      <c r="BE124" s="160">
        <f t="shared" si="4"/>
        <v>0</v>
      </c>
      <c r="BF124" s="160">
        <f t="shared" si="5"/>
        <v>0</v>
      </c>
      <c r="BG124" s="160">
        <f t="shared" si="6"/>
        <v>0</v>
      </c>
      <c r="BH124" s="160">
        <f t="shared" si="7"/>
        <v>0</v>
      </c>
      <c r="BI124" s="160">
        <f t="shared" si="8"/>
        <v>0</v>
      </c>
      <c r="BJ124" s="18" t="s">
        <v>80</v>
      </c>
      <c r="BK124" s="160">
        <f t="shared" si="9"/>
        <v>0</v>
      </c>
      <c r="BL124" s="18" t="s">
        <v>491</v>
      </c>
      <c r="BM124" s="159" t="s">
        <v>1042</v>
      </c>
    </row>
    <row r="125" spans="1:65" s="2" customFormat="1" ht="16.5" customHeight="1">
      <c r="A125" s="30"/>
      <c r="B125" s="147"/>
      <c r="C125" s="148" t="s">
        <v>181</v>
      </c>
      <c r="D125" s="148" t="s">
        <v>137</v>
      </c>
      <c r="E125" s="149" t="s">
        <v>181</v>
      </c>
      <c r="F125" s="150" t="s">
        <v>1043</v>
      </c>
      <c r="G125" s="151" t="s">
        <v>360</v>
      </c>
      <c r="H125" s="152">
        <v>1</v>
      </c>
      <c r="I125" s="153"/>
      <c r="J125" s="153">
        <f t="shared" si="0"/>
        <v>0</v>
      </c>
      <c r="K125" s="154"/>
      <c r="L125" s="31"/>
      <c r="M125" s="155" t="s">
        <v>1</v>
      </c>
      <c r="N125" s="156" t="s">
        <v>37</v>
      </c>
      <c r="O125" s="157">
        <v>0</v>
      </c>
      <c r="P125" s="157">
        <f t="shared" si="1"/>
        <v>0</v>
      </c>
      <c r="Q125" s="157">
        <v>0</v>
      </c>
      <c r="R125" s="157">
        <f t="shared" si="2"/>
        <v>0</v>
      </c>
      <c r="S125" s="157">
        <v>0</v>
      </c>
      <c r="T125" s="158">
        <f t="shared" si="3"/>
        <v>0</v>
      </c>
      <c r="U125" s="30"/>
      <c r="V125" s="30"/>
      <c r="W125" s="30"/>
      <c r="X125" s="30"/>
      <c r="Y125" s="30"/>
      <c r="Z125" s="30"/>
      <c r="AA125" s="30"/>
      <c r="AB125" s="30"/>
      <c r="AC125" s="30"/>
      <c r="AD125" s="30"/>
      <c r="AE125" s="30"/>
      <c r="AR125" s="159" t="s">
        <v>491</v>
      </c>
      <c r="AT125" s="159" t="s">
        <v>137</v>
      </c>
      <c r="AU125" s="159" t="s">
        <v>80</v>
      </c>
      <c r="AY125" s="18" t="s">
        <v>135</v>
      </c>
      <c r="BE125" s="160">
        <f t="shared" si="4"/>
        <v>0</v>
      </c>
      <c r="BF125" s="160">
        <f t="shared" si="5"/>
        <v>0</v>
      </c>
      <c r="BG125" s="160">
        <f t="shared" si="6"/>
        <v>0</v>
      </c>
      <c r="BH125" s="160">
        <f t="shared" si="7"/>
        <v>0</v>
      </c>
      <c r="BI125" s="160">
        <f t="shared" si="8"/>
        <v>0</v>
      </c>
      <c r="BJ125" s="18" t="s">
        <v>80</v>
      </c>
      <c r="BK125" s="160">
        <f t="shared" si="9"/>
        <v>0</v>
      </c>
      <c r="BL125" s="18" t="s">
        <v>491</v>
      </c>
      <c r="BM125" s="159" t="s">
        <v>1044</v>
      </c>
    </row>
    <row r="126" spans="1:65" s="2" customFormat="1" ht="16.5" customHeight="1">
      <c r="A126" s="30"/>
      <c r="B126" s="147"/>
      <c r="C126" s="148" t="s">
        <v>224</v>
      </c>
      <c r="D126" s="148" t="s">
        <v>137</v>
      </c>
      <c r="E126" s="149" t="s">
        <v>224</v>
      </c>
      <c r="F126" s="150" t="s">
        <v>1045</v>
      </c>
      <c r="G126" s="151" t="s">
        <v>360</v>
      </c>
      <c r="H126" s="152">
        <v>1</v>
      </c>
      <c r="I126" s="153"/>
      <c r="J126" s="153">
        <f t="shared" si="0"/>
        <v>0</v>
      </c>
      <c r="K126" s="154"/>
      <c r="L126" s="31"/>
      <c r="M126" s="155" t="s">
        <v>1</v>
      </c>
      <c r="N126" s="156" t="s">
        <v>37</v>
      </c>
      <c r="O126" s="157">
        <v>0</v>
      </c>
      <c r="P126" s="157">
        <f t="shared" si="1"/>
        <v>0</v>
      </c>
      <c r="Q126" s="157">
        <v>0</v>
      </c>
      <c r="R126" s="157">
        <f t="shared" si="2"/>
        <v>0</v>
      </c>
      <c r="S126" s="157">
        <v>0</v>
      </c>
      <c r="T126" s="158">
        <f t="shared" si="3"/>
        <v>0</v>
      </c>
      <c r="U126" s="30"/>
      <c r="V126" s="30"/>
      <c r="W126" s="30"/>
      <c r="X126" s="30"/>
      <c r="Y126" s="30"/>
      <c r="Z126" s="30"/>
      <c r="AA126" s="30"/>
      <c r="AB126" s="30"/>
      <c r="AC126" s="30"/>
      <c r="AD126" s="30"/>
      <c r="AE126" s="30"/>
      <c r="AR126" s="159" t="s">
        <v>491</v>
      </c>
      <c r="AT126" s="159" t="s">
        <v>137</v>
      </c>
      <c r="AU126" s="159" t="s">
        <v>80</v>
      </c>
      <c r="AY126" s="18" t="s">
        <v>135</v>
      </c>
      <c r="BE126" s="160">
        <f t="shared" si="4"/>
        <v>0</v>
      </c>
      <c r="BF126" s="160">
        <f t="shared" si="5"/>
        <v>0</v>
      </c>
      <c r="BG126" s="160">
        <f t="shared" si="6"/>
        <v>0</v>
      </c>
      <c r="BH126" s="160">
        <f t="shared" si="7"/>
        <v>0</v>
      </c>
      <c r="BI126" s="160">
        <f t="shared" si="8"/>
        <v>0</v>
      </c>
      <c r="BJ126" s="18" t="s">
        <v>80</v>
      </c>
      <c r="BK126" s="160">
        <f t="shared" si="9"/>
        <v>0</v>
      </c>
      <c r="BL126" s="18" t="s">
        <v>491</v>
      </c>
      <c r="BM126" s="159" t="s">
        <v>1046</v>
      </c>
    </row>
    <row r="127" spans="1:65" s="2" customFormat="1" ht="16.5" customHeight="1">
      <c r="A127" s="30"/>
      <c r="B127" s="147"/>
      <c r="C127" s="148" t="s">
        <v>149</v>
      </c>
      <c r="D127" s="148" t="s">
        <v>137</v>
      </c>
      <c r="E127" s="149" t="s">
        <v>149</v>
      </c>
      <c r="F127" s="150" t="s">
        <v>1047</v>
      </c>
      <c r="G127" s="151" t="s">
        <v>360</v>
      </c>
      <c r="H127" s="152">
        <v>1</v>
      </c>
      <c r="I127" s="153"/>
      <c r="J127" s="153">
        <f t="shared" si="0"/>
        <v>0</v>
      </c>
      <c r="K127" s="154"/>
      <c r="L127" s="31"/>
      <c r="M127" s="155" t="s">
        <v>1</v>
      </c>
      <c r="N127" s="156" t="s">
        <v>37</v>
      </c>
      <c r="O127" s="157">
        <v>0</v>
      </c>
      <c r="P127" s="157">
        <f t="shared" si="1"/>
        <v>0</v>
      </c>
      <c r="Q127" s="157">
        <v>0</v>
      </c>
      <c r="R127" s="157">
        <f t="shared" si="2"/>
        <v>0</v>
      </c>
      <c r="S127" s="157">
        <v>0</v>
      </c>
      <c r="T127" s="158">
        <f t="shared" si="3"/>
        <v>0</v>
      </c>
      <c r="U127" s="30"/>
      <c r="V127" s="30"/>
      <c r="W127" s="30"/>
      <c r="X127" s="30"/>
      <c r="Y127" s="30"/>
      <c r="Z127" s="30"/>
      <c r="AA127" s="30"/>
      <c r="AB127" s="30"/>
      <c r="AC127" s="30"/>
      <c r="AD127" s="30"/>
      <c r="AE127" s="30"/>
      <c r="AR127" s="159" t="s">
        <v>491</v>
      </c>
      <c r="AT127" s="159" t="s">
        <v>137</v>
      </c>
      <c r="AU127" s="159" t="s">
        <v>80</v>
      </c>
      <c r="AY127" s="18" t="s">
        <v>135</v>
      </c>
      <c r="BE127" s="160">
        <f t="shared" si="4"/>
        <v>0</v>
      </c>
      <c r="BF127" s="160">
        <f t="shared" si="5"/>
        <v>0</v>
      </c>
      <c r="BG127" s="160">
        <f t="shared" si="6"/>
        <v>0</v>
      </c>
      <c r="BH127" s="160">
        <f t="shared" si="7"/>
        <v>0</v>
      </c>
      <c r="BI127" s="160">
        <f t="shared" si="8"/>
        <v>0</v>
      </c>
      <c r="BJ127" s="18" t="s">
        <v>80</v>
      </c>
      <c r="BK127" s="160">
        <f t="shared" si="9"/>
        <v>0</v>
      </c>
      <c r="BL127" s="18" t="s">
        <v>491</v>
      </c>
      <c r="BM127" s="159" t="s">
        <v>1048</v>
      </c>
    </row>
    <row r="128" spans="1:65" s="2" customFormat="1" ht="16.5" customHeight="1">
      <c r="A128" s="30"/>
      <c r="B128" s="147"/>
      <c r="C128" s="148" t="s">
        <v>234</v>
      </c>
      <c r="D128" s="148" t="s">
        <v>137</v>
      </c>
      <c r="E128" s="149" t="s">
        <v>234</v>
      </c>
      <c r="F128" s="150" t="s">
        <v>1049</v>
      </c>
      <c r="G128" s="151" t="s">
        <v>360</v>
      </c>
      <c r="H128" s="152">
        <v>1</v>
      </c>
      <c r="I128" s="153"/>
      <c r="J128" s="153">
        <f t="shared" si="0"/>
        <v>0</v>
      </c>
      <c r="K128" s="154"/>
      <c r="L128" s="31"/>
      <c r="M128" s="155" t="s">
        <v>1</v>
      </c>
      <c r="N128" s="156" t="s">
        <v>37</v>
      </c>
      <c r="O128" s="157">
        <v>0</v>
      </c>
      <c r="P128" s="157">
        <f t="shared" si="1"/>
        <v>0</v>
      </c>
      <c r="Q128" s="157">
        <v>0</v>
      </c>
      <c r="R128" s="157">
        <f t="shared" si="2"/>
        <v>0</v>
      </c>
      <c r="S128" s="157">
        <v>0</v>
      </c>
      <c r="T128" s="158">
        <f t="shared" si="3"/>
        <v>0</v>
      </c>
      <c r="U128" s="30"/>
      <c r="V128" s="30"/>
      <c r="W128" s="30"/>
      <c r="X128" s="30"/>
      <c r="Y128" s="30"/>
      <c r="Z128" s="30"/>
      <c r="AA128" s="30"/>
      <c r="AB128" s="30"/>
      <c r="AC128" s="30"/>
      <c r="AD128" s="30"/>
      <c r="AE128" s="30"/>
      <c r="AR128" s="159" t="s">
        <v>491</v>
      </c>
      <c r="AT128" s="159" t="s">
        <v>137</v>
      </c>
      <c r="AU128" s="159" t="s">
        <v>80</v>
      </c>
      <c r="AY128" s="18" t="s">
        <v>135</v>
      </c>
      <c r="BE128" s="160">
        <f t="shared" si="4"/>
        <v>0</v>
      </c>
      <c r="BF128" s="160">
        <f t="shared" si="5"/>
        <v>0</v>
      </c>
      <c r="BG128" s="160">
        <f t="shared" si="6"/>
        <v>0</v>
      </c>
      <c r="BH128" s="160">
        <f t="shared" si="7"/>
        <v>0</v>
      </c>
      <c r="BI128" s="160">
        <f t="shared" si="8"/>
        <v>0</v>
      </c>
      <c r="BJ128" s="18" t="s">
        <v>80</v>
      </c>
      <c r="BK128" s="160">
        <f t="shared" si="9"/>
        <v>0</v>
      </c>
      <c r="BL128" s="18" t="s">
        <v>491</v>
      </c>
      <c r="BM128" s="159" t="s">
        <v>1050</v>
      </c>
    </row>
    <row r="129" spans="1:65" s="2" customFormat="1" ht="16.5" customHeight="1">
      <c r="A129" s="30"/>
      <c r="B129" s="147"/>
      <c r="C129" s="148" t="s">
        <v>238</v>
      </c>
      <c r="D129" s="148" t="s">
        <v>137</v>
      </c>
      <c r="E129" s="149" t="s">
        <v>238</v>
      </c>
      <c r="F129" s="150" t="s">
        <v>1051</v>
      </c>
      <c r="G129" s="151" t="s">
        <v>360</v>
      </c>
      <c r="H129" s="152">
        <v>1</v>
      </c>
      <c r="I129" s="153"/>
      <c r="J129" s="153">
        <f t="shared" si="0"/>
        <v>0</v>
      </c>
      <c r="K129" s="154"/>
      <c r="L129" s="31"/>
      <c r="M129" s="155" t="s">
        <v>1</v>
      </c>
      <c r="N129" s="156" t="s">
        <v>37</v>
      </c>
      <c r="O129" s="157">
        <v>0</v>
      </c>
      <c r="P129" s="157">
        <f t="shared" si="1"/>
        <v>0</v>
      </c>
      <c r="Q129" s="157">
        <v>0</v>
      </c>
      <c r="R129" s="157">
        <f t="shared" si="2"/>
        <v>0</v>
      </c>
      <c r="S129" s="157">
        <v>0</v>
      </c>
      <c r="T129" s="158">
        <f t="shared" si="3"/>
        <v>0</v>
      </c>
      <c r="U129" s="30"/>
      <c r="V129" s="30"/>
      <c r="W129" s="30"/>
      <c r="X129" s="30"/>
      <c r="Y129" s="30"/>
      <c r="Z129" s="30"/>
      <c r="AA129" s="30"/>
      <c r="AB129" s="30"/>
      <c r="AC129" s="30"/>
      <c r="AD129" s="30"/>
      <c r="AE129" s="30"/>
      <c r="AR129" s="159" t="s">
        <v>491</v>
      </c>
      <c r="AT129" s="159" t="s">
        <v>137</v>
      </c>
      <c r="AU129" s="159" t="s">
        <v>80</v>
      </c>
      <c r="AY129" s="18" t="s">
        <v>135</v>
      </c>
      <c r="BE129" s="160">
        <f t="shared" si="4"/>
        <v>0</v>
      </c>
      <c r="BF129" s="160">
        <f t="shared" si="5"/>
        <v>0</v>
      </c>
      <c r="BG129" s="160">
        <f t="shared" si="6"/>
        <v>0</v>
      </c>
      <c r="BH129" s="160">
        <f t="shared" si="7"/>
        <v>0</v>
      </c>
      <c r="BI129" s="160">
        <f t="shared" si="8"/>
        <v>0</v>
      </c>
      <c r="BJ129" s="18" t="s">
        <v>80</v>
      </c>
      <c r="BK129" s="160">
        <f t="shared" si="9"/>
        <v>0</v>
      </c>
      <c r="BL129" s="18" t="s">
        <v>491</v>
      </c>
      <c r="BM129" s="159" t="s">
        <v>1052</v>
      </c>
    </row>
    <row r="130" spans="1:65" s="2" customFormat="1" ht="16.5" customHeight="1">
      <c r="A130" s="30"/>
      <c r="B130" s="147"/>
      <c r="C130" s="148" t="s">
        <v>243</v>
      </c>
      <c r="D130" s="148" t="s">
        <v>137</v>
      </c>
      <c r="E130" s="149" t="s">
        <v>243</v>
      </c>
      <c r="F130" s="150" t="s">
        <v>1053</v>
      </c>
      <c r="G130" s="151" t="s">
        <v>360</v>
      </c>
      <c r="H130" s="152">
        <v>1</v>
      </c>
      <c r="I130" s="153"/>
      <c r="J130" s="153">
        <f t="shared" si="0"/>
        <v>0</v>
      </c>
      <c r="K130" s="154"/>
      <c r="L130" s="31"/>
      <c r="M130" s="155" t="s">
        <v>1</v>
      </c>
      <c r="N130" s="156" t="s">
        <v>37</v>
      </c>
      <c r="O130" s="157">
        <v>0</v>
      </c>
      <c r="P130" s="157">
        <f t="shared" si="1"/>
        <v>0</v>
      </c>
      <c r="Q130" s="157">
        <v>0</v>
      </c>
      <c r="R130" s="157">
        <f t="shared" si="2"/>
        <v>0</v>
      </c>
      <c r="S130" s="157">
        <v>0</v>
      </c>
      <c r="T130" s="158">
        <f t="shared" si="3"/>
        <v>0</v>
      </c>
      <c r="U130" s="30"/>
      <c r="V130" s="30"/>
      <c r="W130" s="30"/>
      <c r="X130" s="30"/>
      <c r="Y130" s="30"/>
      <c r="Z130" s="30"/>
      <c r="AA130" s="30"/>
      <c r="AB130" s="30"/>
      <c r="AC130" s="30"/>
      <c r="AD130" s="30"/>
      <c r="AE130" s="30"/>
      <c r="AR130" s="159" t="s">
        <v>491</v>
      </c>
      <c r="AT130" s="159" t="s">
        <v>137</v>
      </c>
      <c r="AU130" s="159" t="s">
        <v>80</v>
      </c>
      <c r="AY130" s="18" t="s">
        <v>135</v>
      </c>
      <c r="BE130" s="160">
        <f t="shared" si="4"/>
        <v>0</v>
      </c>
      <c r="BF130" s="160">
        <f t="shared" si="5"/>
        <v>0</v>
      </c>
      <c r="BG130" s="160">
        <f t="shared" si="6"/>
        <v>0</v>
      </c>
      <c r="BH130" s="160">
        <f t="shared" si="7"/>
        <v>0</v>
      </c>
      <c r="BI130" s="160">
        <f t="shared" si="8"/>
        <v>0</v>
      </c>
      <c r="BJ130" s="18" t="s">
        <v>80</v>
      </c>
      <c r="BK130" s="160">
        <f t="shared" si="9"/>
        <v>0</v>
      </c>
      <c r="BL130" s="18" t="s">
        <v>491</v>
      </c>
      <c r="BM130" s="159" t="s">
        <v>1054</v>
      </c>
    </row>
    <row r="131" spans="1:65" s="2" customFormat="1" ht="16.5" customHeight="1">
      <c r="A131" s="30"/>
      <c r="B131" s="147"/>
      <c r="C131" s="148" t="s">
        <v>249</v>
      </c>
      <c r="D131" s="148" t="s">
        <v>137</v>
      </c>
      <c r="E131" s="149" t="s">
        <v>249</v>
      </c>
      <c r="F131" s="150" t="s">
        <v>1055</v>
      </c>
      <c r="G131" s="151" t="s">
        <v>360</v>
      </c>
      <c r="H131" s="152">
        <v>1</v>
      </c>
      <c r="I131" s="153"/>
      <c r="J131" s="153">
        <f t="shared" si="0"/>
        <v>0</v>
      </c>
      <c r="K131" s="154"/>
      <c r="L131" s="31"/>
      <c r="M131" s="155" t="s">
        <v>1</v>
      </c>
      <c r="N131" s="156" t="s">
        <v>37</v>
      </c>
      <c r="O131" s="157">
        <v>0</v>
      </c>
      <c r="P131" s="157">
        <f t="shared" si="1"/>
        <v>0</v>
      </c>
      <c r="Q131" s="157">
        <v>0</v>
      </c>
      <c r="R131" s="157">
        <f t="shared" si="2"/>
        <v>0</v>
      </c>
      <c r="S131" s="157">
        <v>0</v>
      </c>
      <c r="T131" s="158">
        <f t="shared" si="3"/>
        <v>0</v>
      </c>
      <c r="U131" s="30"/>
      <c r="V131" s="30"/>
      <c r="W131" s="30"/>
      <c r="X131" s="30"/>
      <c r="Y131" s="30"/>
      <c r="Z131" s="30"/>
      <c r="AA131" s="30"/>
      <c r="AB131" s="30"/>
      <c r="AC131" s="30"/>
      <c r="AD131" s="30"/>
      <c r="AE131" s="30"/>
      <c r="AR131" s="159" t="s">
        <v>491</v>
      </c>
      <c r="AT131" s="159" t="s">
        <v>137</v>
      </c>
      <c r="AU131" s="159" t="s">
        <v>80</v>
      </c>
      <c r="AY131" s="18" t="s">
        <v>135</v>
      </c>
      <c r="BE131" s="160">
        <f t="shared" si="4"/>
        <v>0</v>
      </c>
      <c r="BF131" s="160">
        <f t="shared" si="5"/>
        <v>0</v>
      </c>
      <c r="BG131" s="160">
        <f t="shared" si="6"/>
        <v>0</v>
      </c>
      <c r="BH131" s="160">
        <f t="shared" si="7"/>
        <v>0</v>
      </c>
      <c r="BI131" s="160">
        <f t="shared" si="8"/>
        <v>0</v>
      </c>
      <c r="BJ131" s="18" t="s">
        <v>80</v>
      </c>
      <c r="BK131" s="160">
        <f t="shared" si="9"/>
        <v>0</v>
      </c>
      <c r="BL131" s="18" t="s">
        <v>491</v>
      </c>
      <c r="BM131" s="159" t="s">
        <v>1056</v>
      </c>
    </row>
    <row r="132" spans="1:65" s="2" customFormat="1" ht="24.2" customHeight="1">
      <c r="A132" s="30"/>
      <c r="B132" s="147"/>
      <c r="C132" s="148" t="s">
        <v>254</v>
      </c>
      <c r="D132" s="148" t="s">
        <v>137</v>
      </c>
      <c r="E132" s="149" t="s">
        <v>282</v>
      </c>
      <c r="F132" s="150" t="s">
        <v>1057</v>
      </c>
      <c r="G132" s="151" t="s">
        <v>360</v>
      </c>
      <c r="H132" s="152">
        <v>1</v>
      </c>
      <c r="I132" s="153"/>
      <c r="J132" s="153">
        <f t="shared" si="0"/>
        <v>0</v>
      </c>
      <c r="K132" s="154"/>
      <c r="L132" s="31"/>
      <c r="M132" s="155" t="s">
        <v>1</v>
      </c>
      <c r="N132" s="156" t="s">
        <v>37</v>
      </c>
      <c r="O132" s="157">
        <v>0</v>
      </c>
      <c r="P132" s="157">
        <f t="shared" si="1"/>
        <v>0</v>
      </c>
      <c r="Q132" s="157">
        <v>0</v>
      </c>
      <c r="R132" s="157">
        <f t="shared" si="2"/>
        <v>0</v>
      </c>
      <c r="S132" s="157">
        <v>0</v>
      </c>
      <c r="T132" s="158">
        <f t="shared" si="3"/>
        <v>0</v>
      </c>
      <c r="U132" s="30"/>
      <c r="V132" s="30"/>
      <c r="W132" s="30"/>
      <c r="X132" s="30"/>
      <c r="Y132" s="30"/>
      <c r="Z132" s="30"/>
      <c r="AA132" s="30"/>
      <c r="AB132" s="30"/>
      <c r="AC132" s="30"/>
      <c r="AD132" s="30"/>
      <c r="AE132" s="30"/>
      <c r="AR132" s="159" t="s">
        <v>491</v>
      </c>
      <c r="AT132" s="159" t="s">
        <v>137</v>
      </c>
      <c r="AU132" s="159" t="s">
        <v>80</v>
      </c>
      <c r="AY132" s="18" t="s">
        <v>135</v>
      </c>
      <c r="BE132" s="160">
        <f t="shared" si="4"/>
        <v>0</v>
      </c>
      <c r="BF132" s="160">
        <f t="shared" si="5"/>
        <v>0</v>
      </c>
      <c r="BG132" s="160">
        <f t="shared" si="6"/>
        <v>0</v>
      </c>
      <c r="BH132" s="160">
        <f t="shared" si="7"/>
        <v>0</v>
      </c>
      <c r="BI132" s="160">
        <f t="shared" si="8"/>
        <v>0</v>
      </c>
      <c r="BJ132" s="18" t="s">
        <v>80</v>
      </c>
      <c r="BK132" s="160">
        <f t="shared" si="9"/>
        <v>0</v>
      </c>
      <c r="BL132" s="18" t="s">
        <v>491</v>
      </c>
      <c r="BM132" s="159" t="s">
        <v>1058</v>
      </c>
    </row>
    <row r="133" spans="1:65" s="2" customFormat="1" ht="16.5" customHeight="1">
      <c r="A133" s="30"/>
      <c r="B133" s="147"/>
      <c r="C133" s="148" t="s">
        <v>8</v>
      </c>
      <c r="D133" s="148" t="s">
        <v>137</v>
      </c>
      <c r="E133" s="149" t="s">
        <v>287</v>
      </c>
      <c r="F133" s="150" t="s">
        <v>1059</v>
      </c>
      <c r="G133" s="151" t="s">
        <v>360</v>
      </c>
      <c r="H133" s="152">
        <v>1</v>
      </c>
      <c r="I133" s="153"/>
      <c r="J133" s="153">
        <f t="shared" si="0"/>
        <v>0</v>
      </c>
      <c r="K133" s="154"/>
      <c r="L133" s="31"/>
      <c r="M133" s="155" t="s">
        <v>1</v>
      </c>
      <c r="N133" s="156" t="s">
        <v>37</v>
      </c>
      <c r="O133" s="157">
        <v>0</v>
      </c>
      <c r="P133" s="157">
        <f t="shared" si="1"/>
        <v>0</v>
      </c>
      <c r="Q133" s="157">
        <v>0</v>
      </c>
      <c r="R133" s="157">
        <f t="shared" si="2"/>
        <v>0</v>
      </c>
      <c r="S133" s="157">
        <v>0</v>
      </c>
      <c r="T133" s="158">
        <f t="shared" si="3"/>
        <v>0</v>
      </c>
      <c r="U133" s="30"/>
      <c r="V133" s="30"/>
      <c r="W133" s="30"/>
      <c r="X133" s="30"/>
      <c r="Y133" s="30"/>
      <c r="Z133" s="30"/>
      <c r="AA133" s="30"/>
      <c r="AB133" s="30"/>
      <c r="AC133" s="30"/>
      <c r="AD133" s="30"/>
      <c r="AE133" s="30"/>
      <c r="AR133" s="159" t="s">
        <v>491</v>
      </c>
      <c r="AT133" s="159" t="s">
        <v>137</v>
      </c>
      <c r="AU133" s="159" t="s">
        <v>80</v>
      </c>
      <c r="AY133" s="18" t="s">
        <v>135</v>
      </c>
      <c r="BE133" s="160">
        <f t="shared" si="4"/>
        <v>0</v>
      </c>
      <c r="BF133" s="160">
        <f t="shared" si="5"/>
        <v>0</v>
      </c>
      <c r="BG133" s="160">
        <f t="shared" si="6"/>
        <v>0</v>
      </c>
      <c r="BH133" s="160">
        <f t="shared" si="7"/>
        <v>0</v>
      </c>
      <c r="BI133" s="160">
        <f t="shared" si="8"/>
        <v>0</v>
      </c>
      <c r="BJ133" s="18" t="s">
        <v>80</v>
      </c>
      <c r="BK133" s="160">
        <f t="shared" si="9"/>
        <v>0</v>
      </c>
      <c r="BL133" s="18" t="s">
        <v>491</v>
      </c>
      <c r="BM133" s="159" t="s">
        <v>1060</v>
      </c>
    </row>
    <row r="134" spans="1:65" s="2" customFormat="1" ht="21.75" customHeight="1">
      <c r="A134" s="30"/>
      <c r="B134" s="147"/>
      <c r="C134" s="148" t="s">
        <v>265</v>
      </c>
      <c r="D134" s="148" t="s">
        <v>137</v>
      </c>
      <c r="E134" s="149" t="s">
        <v>7</v>
      </c>
      <c r="F134" s="150" t="s">
        <v>1061</v>
      </c>
      <c r="G134" s="151" t="s">
        <v>360</v>
      </c>
      <c r="H134" s="152">
        <v>1</v>
      </c>
      <c r="I134" s="153"/>
      <c r="J134" s="153">
        <f t="shared" si="0"/>
        <v>0</v>
      </c>
      <c r="K134" s="154"/>
      <c r="L134" s="31"/>
      <c r="M134" s="155" t="s">
        <v>1</v>
      </c>
      <c r="N134" s="156" t="s">
        <v>37</v>
      </c>
      <c r="O134" s="157">
        <v>0</v>
      </c>
      <c r="P134" s="157">
        <f t="shared" si="1"/>
        <v>0</v>
      </c>
      <c r="Q134" s="157">
        <v>0</v>
      </c>
      <c r="R134" s="157">
        <f t="shared" si="2"/>
        <v>0</v>
      </c>
      <c r="S134" s="157">
        <v>0</v>
      </c>
      <c r="T134" s="158">
        <f t="shared" si="3"/>
        <v>0</v>
      </c>
      <c r="U134" s="30"/>
      <c r="V134" s="30"/>
      <c r="W134" s="30"/>
      <c r="X134" s="30"/>
      <c r="Y134" s="30"/>
      <c r="Z134" s="30"/>
      <c r="AA134" s="30"/>
      <c r="AB134" s="30"/>
      <c r="AC134" s="30"/>
      <c r="AD134" s="30"/>
      <c r="AE134" s="30"/>
      <c r="AR134" s="159" t="s">
        <v>491</v>
      </c>
      <c r="AT134" s="159" t="s">
        <v>137</v>
      </c>
      <c r="AU134" s="159" t="s">
        <v>80</v>
      </c>
      <c r="AY134" s="18" t="s">
        <v>135</v>
      </c>
      <c r="BE134" s="160">
        <f t="shared" si="4"/>
        <v>0</v>
      </c>
      <c r="BF134" s="160">
        <f t="shared" si="5"/>
        <v>0</v>
      </c>
      <c r="BG134" s="160">
        <f t="shared" si="6"/>
        <v>0</v>
      </c>
      <c r="BH134" s="160">
        <f t="shared" si="7"/>
        <v>0</v>
      </c>
      <c r="BI134" s="160">
        <f t="shared" si="8"/>
        <v>0</v>
      </c>
      <c r="BJ134" s="18" t="s">
        <v>80</v>
      </c>
      <c r="BK134" s="160">
        <f t="shared" si="9"/>
        <v>0</v>
      </c>
      <c r="BL134" s="18" t="s">
        <v>491</v>
      </c>
      <c r="BM134" s="159" t="s">
        <v>1062</v>
      </c>
    </row>
    <row r="135" spans="1:65" s="2" customFormat="1" ht="16.5" customHeight="1">
      <c r="A135" s="30"/>
      <c r="B135" s="147"/>
      <c r="C135" s="148" t="s">
        <v>269</v>
      </c>
      <c r="D135" s="148" t="s">
        <v>137</v>
      </c>
      <c r="E135" s="149" t="s">
        <v>306</v>
      </c>
      <c r="F135" s="150" t="s">
        <v>1063</v>
      </c>
      <c r="G135" s="151" t="s">
        <v>360</v>
      </c>
      <c r="H135" s="152">
        <v>1</v>
      </c>
      <c r="I135" s="153"/>
      <c r="J135" s="153">
        <f t="shared" si="0"/>
        <v>0</v>
      </c>
      <c r="K135" s="154"/>
      <c r="L135" s="31"/>
      <c r="M135" s="155" t="s">
        <v>1</v>
      </c>
      <c r="N135" s="156" t="s">
        <v>37</v>
      </c>
      <c r="O135" s="157">
        <v>0</v>
      </c>
      <c r="P135" s="157">
        <f t="shared" si="1"/>
        <v>0</v>
      </c>
      <c r="Q135" s="157">
        <v>0</v>
      </c>
      <c r="R135" s="157">
        <f t="shared" si="2"/>
        <v>0</v>
      </c>
      <c r="S135" s="157">
        <v>0</v>
      </c>
      <c r="T135" s="158">
        <f t="shared" si="3"/>
        <v>0</v>
      </c>
      <c r="U135" s="30"/>
      <c r="V135" s="30"/>
      <c r="W135" s="30"/>
      <c r="X135" s="30"/>
      <c r="Y135" s="30"/>
      <c r="Z135" s="30"/>
      <c r="AA135" s="30"/>
      <c r="AB135" s="30"/>
      <c r="AC135" s="30"/>
      <c r="AD135" s="30"/>
      <c r="AE135" s="30"/>
      <c r="AR135" s="159" t="s">
        <v>491</v>
      </c>
      <c r="AT135" s="159" t="s">
        <v>137</v>
      </c>
      <c r="AU135" s="159" t="s">
        <v>80</v>
      </c>
      <c r="AY135" s="18" t="s">
        <v>135</v>
      </c>
      <c r="BE135" s="160">
        <f t="shared" si="4"/>
        <v>0</v>
      </c>
      <c r="BF135" s="160">
        <f t="shared" si="5"/>
        <v>0</v>
      </c>
      <c r="BG135" s="160">
        <f t="shared" si="6"/>
        <v>0</v>
      </c>
      <c r="BH135" s="160">
        <f t="shared" si="7"/>
        <v>0</v>
      </c>
      <c r="BI135" s="160">
        <f t="shared" si="8"/>
        <v>0</v>
      </c>
      <c r="BJ135" s="18" t="s">
        <v>80</v>
      </c>
      <c r="BK135" s="160">
        <f t="shared" si="9"/>
        <v>0</v>
      </c>
      <c r="BL135" s="18" t="s">
        <v>491</v>
      </c>
      <c r="BM135" s="159" t="s">
        <v>1064</v>
      </c>
    </row>
    <row r="136" spans="1:65" s="2" customFormat="1" ht="19.5">
      <c r="A136" s="30"/>
      <c r="B136" s="31"/>
      <c r="C136" s="30"/>
      <c r="D136" s="161" t="s">
        <v>143</v>
      </c>
      <c r="E136" s="30"/>
      <c r="F136" s="162" t="s">
        <v>1065</v>
      </c>
      <c r="G136" s="30"/>
      <c r="H136" s="30"/>
      <c r="I136" s="30"/>
      <c r="J136" s="30"/>
      <c r="K136" s="30"/>
      <c r="L136" s="31"/>
      <c r="M136" s="163"/>
      <c r="N136" s="164"/>
      <c r="O136" s="56"/>
      <c r="P136" s="56"/>
      <c r="Q136" s="56"/>
      <c r="R136" s="56"/>
      <c r="S136" s="56"/>
      <c r="T136" s="57"/>
      <c r="U136" s="30"/>
      <c r="V136" s="30"/>
      <c r="W136" s="30"/>
      <c r="X136" s="30"/>
      <c r="Y136" s="30"/>
      <c r="Z136" s="30"/>
      <c r="AA136" s="30"/>
      <c r="AB136" s="30"/>
      <c r="AC136" s="30"/>
      <c r="AD136" s="30"/>
      <c r="AE136" s="30"/>
      <c r="AT136" s="18" t="s">
        <v>143</v>
      </c>
      <c r="AU136" s="18" t="s">
        <v>80</v>
      </c>
    </row>
    <row r="137" spans="1:65" s="2" customFormat="1" ht="16.5" customHeight="1">
      <c r="A137" s="30"/>
      <c r="B137" s="147"/>
      <c r="C137" s="148" t="s">
        <v>276</v>
      </c>
      <c r="D137" s="148" t="s">
        <v>137</v>
      </c>
      <c r="E137" s="149" t="s">
        <v>317</v>
      </c>
      <c r="F137" s="150" t="s">
        <v>1066</v>
      </c>
      <c r="G137" s="151" t="s">
        <v>360</v>
      </c>
      <c r="H137" s="152">
        <v>1</v>
      </c>
      <c r="I137" s="153"/>
      <c r="J137" s="153">
        <f>ROUND(I137*H137,2)</f>
        <v>0</v>
      </c>
      <c r="K137" s="154"/>
      <c r="L137" s="31"/>
      <c r="M137" s="155" t="s">
        <v>1</v>
      </c>
      <c r="N137" s="156" t="s">
        <v>37</v>
      </c>
      <c r="O137" s="157">
        <v>0</v>
      </c>
      <c r="P137" s="157">
        <f>O137*H137</f>
        <v>0</v>
      </c>
      <c r="Q137" s="157">
        <v>0</v>
      </c>
      <c r="R137" s="157">
        <f>Q137*H137</f>
        <v>0</v>
      </c>
      <c r="S137" s="157">
        <v>0</v>
      </c>
      <c r="T137" s="158">
        <f>S137*H137</f>
        <v>0</v>
      </c>
      <c r="U137" s="30"/>
      <c r="V137" s="30"/>
      <c r="W137" s="30"/>
      <c r="X137" s="30"/>
      <c r="Y137" s="30"/>
      <c r="Z137" s="30"/>
      <c r="AA137" s="30"/>
      <c r="AB137" s="30"/>
      <c r="AC137" s="30"/>
      <c r="AD137" s="30"/>
      <c r="AE137" s="30"/>
      <c r="AR137" s="159" t="s">
        <v>491</v>
      </c>
      <c r="AT137" s="159" t="s">
        <v>137</v>
      </c>
      <c r="AU137" s="159" t="s">
        <v>80</v>
      </c>
      <c r="AY137" s="18" t="s">
        <v>135</v>
      </c>
      <c r="BE137" s="160">
        <f>IF(N137="základní",J137,0)</f>
        <v>0</v>
      </c>
      <c r="BF137" s="160">
        <f>IF(N137="snížená",J137,0)</f>
        <v>0</v>
      </c>
      <c r="BG137" s="160">
        <f>IF(N137="zákl. přenesená",J137,0)</f>
        <v>0</v>
      </c>
      <c r="BH137" s="160">
        <f>IF(N137="sníž. přenesená",J137,0)</f>
        <v>0</v>
      </c>
      <c r="BI137" s="160">
        <f>IF(N137="nulová",J137,0)</f>
        <v>0</v>
      </c>
      <c r="BJ137" s="18" t="s">
        <v>80</v>
      </c>
      <c r="BK137" s="160">
        <f>ROUND(I137*H137,2)</f>
        <v>0</v>
      </c>
      <c r="BL137" s="18" t="s">
        <v>491</v>
      </c>
      <c r="BM137" s="159" t="s">
        <v>1067</v>
      </c>
    </row>
    <row r="138" spans="1:65" s="2" customFormat="1" ht="16.5" customHeight="1">
      <c r="A138" s="30"/>
      <c r="B138" s="147"/>
      <c r="C138" s="148" t="s">
        <v>282</v>
      </c>
      <c r="D138" s="148" t="s">
        <v>137</v>
      </c>
      <c r="E138" s="149" t="s">
        <v>324</v>
      </c>
      <c r="F138" s="150" t="s">
        <v>1068</v>
      </c>
      <c r="G138" s="151" t="s">
        <v>360</v>
      </c>
      <c r="H138" s="152">
        <v>1</v>
      </c>
      <c r="I138" s="153"/>
      <c r="J138" s="153">
        <f>ROUND(I138*H138,2)</f>
        <v>0</v>
      </c>
      <c r="K138" s="154"/>
      <c r="L138" s="31"/>
      <c r="M138" s="155" t="s">
        <v>1</v>
      </c>
      <c r="N138" s="156" t="s">
        <v>37</v>
      </c>
      <c r="O138" s="157">
        <v>0</v>
      </c>
      <c r="P138" s="157">
        <f>O138*H138</f>
        <v>0</v>
      </c>
      <c r="Q138" s="157">
        <v>0</v>
      </c>
      <c r="R138" s="157">
        <f>Q138*H138</f>
        <v>0</v>
      </c>
      <c r="S138" s="157">
        <v>0</v>
      </c>
      <c r="T138" s="158">
        <f>S138*H138</f>
        <v>0</v>
      </c>
      <c r="U138" s="30"/>
      <c r="V138" s="30"/>
      <c r="W138" s="30"/>
      <c r="X138" s="30"/>
      <c r="Y138" s="30"/>
      <c r="Z138" s="30"/>
      <c r="AA138" s="30"/>
      <c r="AB138" s="30"/>
      <c r="AC138" s="30"/>
      <c r="AD138" s="30"/>
      <c r="AE138" s="30"/>
      <c r="AR138" s="159" t="s">
        <v>491</v>
      </c>
      <c r="AT138" s="159" t="s">
        <v>137</v>
      </c>
      <c r="AU138" s="159" t="s">
        <v>80</v>
      </c>
      <c r="AY138" s="18" t="s">
        <v>135</v>
      </c>
      <c r="BE138" s="160">
        <f>IF(N138="základní",J138,0)</f>
        <v>0</v>
      </c>
      <c r="BF138" s="160">
        <f>IF(N138="snížená",J138,0)</f>
        <v>0</v>
      </c>
      <c r="BG138" s="160">
        <f>IF(N138="zákl. přenesená",J138,0)</f>
        <v>0</v>
      </c>
      <c r="BH138" s="160">
        <f>IF(N138="sníž. přenesená",J138,0)</f>
        <v>0</v>
      </c>
      <c r="BI138" s="160">
        <f>IF(N138="nulová",J138,0)</f>
        <v>0</v>
      </c>
      <c r="BJ138" s="18" t="s">
        <v>80</v>
      </c>
      <c r="BK138" s="160">
        <f>ROUND(I138*H138,2)</f>
        <v>0</v>
      </c>
      <c r="BL138" s="18" t="s">
        <v>491</v>
      </c>
      <c r="BM138" s="159" t="s">
        <v>1069</v>
      </c>
    </row>
    <row r="139" spans="1:65" s="2" customFormat="1" ht="16.5" customHeight="1">
      <c r="A139" s="30"/>
      <c r="B139" s="147"/>
      <c r="C139" s="148" t="s">
        <v>287</v>
      </c>
      <c r="D139" s="148" t="s">
        <v>137</v>
      </c>
      <c r="E139" s="149" t="s">
        <v>329</v>
      </c>
      <c r="F139" s="150" t="s">
        <v>1070</v>
      </c>
      <c r="G139" s="151" t="s">
        <v>360</v>
      </c>
      <c r="H139" s="152">
        <v>1</v>
      </c>
      <c r="I139" s="153"/>
      <c r="J139" s="153">
        <f>ROUND(I139*H139,2)</f>
        <v>0</v>
      </c>
      <c r="K139" s="154"/>
      <c r="L139" s="31"/>
      <c r="M139" s="185" t="s">
        <v>1</v>
      </c>
      <c r="N139" s="186" t="s">
        <v>37</v>
      </c>
      <c r="O139" s="187">
        <v>0</v>
      </c>
      <c r="P139" s="187">
        <f>O139*H139</f>
        <v>0</v>
      </c>
      <c r="Q139" s="187">
        <v>0</v>
      </c>
      <c r="R139" s="187">
        <f>Q139*H139</f>
        <v>0</v>
      </c>
      <c r="S139" s="187">
        <v>0</v>
      </c>
      <c r="T139" s="188">
        <f>S139*H139</f>
        <v>0</v>
      </c>
      <c r="U139" s="30"/>
      <c r="V139" s="30"/>
      <c r="W139" s="30"/>
      <c r="X139" s="30"/>
      <c r="Y139" s="30"/>
      <c r="Z139" s="30"/>
      <c r="AA139" s="30"/>
      <c r="AB139" s="30"/>
      <c r="AC139" s="30"/>
      <c r="AD139" s="30"/>
      <c r="AE139" s="30"/>
      <c r="AR139" s="159" t="s">
        <v>491</v>
      </c>
      <c r="AT139" s="159" t="s">
        <v>137</v>
      </c>
      <c r="AU139" s="159" t="s">
        <v>80</v>
      </c>
      <c r="AY139" s="18" t="s">
        <v>135</v>
      </c>
      <c r="BE139" s="160">
        <f>IF(N139="základní",J139,0)</f>
        <v>0</v>
      </c>
      <c r="BF139" s="160">
        <f>IF(N139="snížená",J139,0)</f>
        <v>0</v>
      </c>
      <c r="BG139" s="160">
        <f>IF(N139="zákl. přenesená",J139,0)</f>
        <v>0</v>
      </c>
      <c r="BH139" s="160">
        <f>IF(N139="sníž. přenesená",J139,0)</f>
        <v>0</v>
      </c>
      <c r="BI139" s="160">
        <f>IF(N139="nulová",J139,0)</f>
        <v>0</v>
      </c>
      <c r="BJ139" s="18" t="s">
        <v>80</v>
      </c>
      <c r="BK139" s="160">
        <f>ROUND(I139*H139,2)</f>
        <v>0</v>
      </c>
      <c r="BL139" s="18" t="s">
        <v>491</v>
      </c>
      <c r="BM139" s="159" t="s">
        <v>1071</v>
      </c>
    </row>
    <row r="140" spans="1:65" s="2" customFormat="1" ht="6.95" customHeight="1">
      <c r="A140" s="30"/>
      <c r="B140" s="45"/>
      <c r="C140" s="46"/>
      <c r="D140" s="46"/>
      <c r="E140" s="46"/>
      <c r="F140" s="46"/>
      <c r="G140" s="46"/>
      <c r="H140" s="46"/>
      <c r="I140" s="46"/>
      <c r="J140" s="46"/>
      <c r="K140" s="46"/>
      <c r="L140" s="31"/>
      <c r="M140" s="30"/>
      <c r="O140" s="30"/>
      <c r="P140" s="30"/>
      <c r="Q140" s="30"/>
      <c r="R140" s="30"/>
      <c r="S140" s="30"/>
      <c r="T140" s="30"/>
      <c r="U140" s="30"/>
      <c r="V140" s="30"/>
      <c r="W140" s="30"/>
      <c r="X140" s="30"/>
      <c r="Y140" s="30"/>
      <c r="Z140" s="30"/>
      <c r="AA140" s="30"/>
      <c r="AB140" s="30"/>
      <c r="AC140" s="30"/>
      <c r="AD140" s="30"/>
      <c r="AE140" s="30"/>
    </row>
  </sheetData>
  <autoFilter ref="C116:K139" xr:uid="{00000000-0009-0000-0000-000007000000}"/>
  <mergeCells count="9">
    <mergeCell ref="E87:H87"/>
    <mergeCell ref="E107:H107"/>
    <mergeCell ref="E109:H109"/>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19</vt:i4>
      </vt:variant>
      <vt:variant>
        <vt:lpstr>Pojmenované oblasti</vt:lpstr>
      </vt:variant>
      <vt:variant>
        <vt:i4>33</vt:i4>
      </vt:variant>
    </vt:vector>
  </HeadingPairs>
  <TitlesOfParts>
    <vt:vector size="52" baseType="lpstr">
      <vt:lpstr>Rekapitulace</vt:lpstr>
      <vt:lpstr>Rekapitulace stavby</vt:lpstr>
      <vt:lpstr>SO_01 - Vstupní čerpací s...</vt:lpstr>
      <vt:lpstr>SO_02.2 - Rozdělovací objekt</vt:lpstr>
      <vt:lpstr>SO_03 - Biologická linka</vt:lpstr>
      <vt:lpstr>SO_05.1 - Propojovací pot...</vt:lpstr>
      <vt:lpstr>SO_05.2 - Energokanál pro...</vt:lpstr>
      <vt:lpstr>SO_06 - Zpevněné plochy ČOV</vt:lpstr>
      <vt:lpstr>VRN - Vedlejší rozpočtové...</vt:lpstr>
      <vt:lpstr>PS_01</vt:lpstr>
      <vt:lpstr>Rek_elektro</vt:lpstr>
      <vt:lpstr>1RM1_Mot</vt:lpstr>
      <vt:lpstr>3RM1_Mot</vt:lpstr>
      <vt:lpstr>3DT1_Mot</vt:lpstr>
      <vt:lpstr>4RM1_Mot</vt:lpstr>
      <vt:lpstr>3RM10_Mot</vt:lpstr>
      <vt:lpstr>3RM20_Mot</vt:lpstr>
      <vt:lpstr>RH1_Mot</vt:lpstr>
      <vt:lpstr>DSP</vt:lpstr>
      <vt:lpstr>'1RM1_Mot'!Názvy_tisku</vt:lpstr>
      <vt:lpstr>'3DT1_Mot'!Názvy_tisku</vt:lpstr>
      <vt:lpstr>'3RM1_Mot'!Názvy_tisku</vt:lpstr>
      <vt:lpstr>'3RM10_Mot'!Názvy_tisku</vt:lpstr>
      <vt:lpstr>'3RM20_Mot'!Názvy_tisku</vt:lpstr>
      <vt:lpstr>'4RM1_Mot'!Názvy_tisku</vt:lpstr>
      <vt:lpstr>DSP!Názvy_tisku</vt:lpstr>
      <vt:lpstr>'Rekapitulace stavby'!Názvy_tisku</vt:lpstr>
      <vt:lpstr>RH1_Mot!Názvy_tisku</vt:lpstr>
      <vt:lpstr>'SO_01 - Vstupní čerpací s...'!Názvy_tisku</vt:lpstr>
      <vt:lpstr>'SO_02.2 - Rozdělovací objekt'!Názvy_tisku</vt:lpstr>
      <vt:lpstr>'SO_03 - Biologická linka'!Názvy_tisku</vt:lpstr>
      <vt:lpstr>'SO_05.1 - Propojovací pot...'!Názvy_tisku</vt:lpstr>
      <vt:lpstr>'SO_05.2 - Energokanál pro...'!Názvy_tisku</vt:lpstr>
      <vt:lpstr>'SO_06 - Zpevněné plochy ČOV'!Názvy_tisku</vt:lpstr>
      <vt:lpstr>'VRN - Vedlejší rozpočtové...'!Názvy_tisku</vt:lpstr>
      <vt:lpstr>'1RM1_Mot'!Oblast_tisku</vt:lpstr>
      <vt:lpstr>'3DT1_Mot'!Oblast_tisku</vt:lpstr>
      <vt:lpstr>'3RM1_Mot'!Oblast_tisku</vt:lpstr>
      <vt:lpstr>'3RM10_Mot'!Oblast_tisku</vt:lpstr>
      <vt:lpstr>'3RM20_Mot'!Oblast_tisku</vt:lpstr>
      <vt:lpstr>'4RM1_Mot'!Oblast_tisku</vt:lpstr>
      <vt:lpstr>DSP!Oblast_tisku</vt:lpstr>
      <vt:lpstr>Rekapitulace!Oblast_tisku</vt:lpstr>
      <vt:lpstr>'Rekapitulace stavby'!Oblast_tisku</vt:lpstr>
      <vt:lpstr>RH1_Mot!Oblast_tisku</vt:lpstr>
      <vt:lpstr>'SO_01 - Vstupní čerpací s...'!Oblast_tisku</vt:lpstr>
      <vt:lpstr>'SO_02.2 - Rozdělovací objekt'!Oblast_tisku</vt:lpstr>
      <vt:lpstr>'SO_03 - Biologická linka'!Oblast_tisku</vt:lpstr>
      <vt:lpstr>'SO_05.1 - Propojovací pot...'!Oblast_tisku</vt:lpstr>
      <vt:lpstr>'SO_05.2 - Energokanál pro...'!Oblast_tisku</vt:lpstr>
      <vt:lpstr>'SO_06 - Zpevněné plochy ČOV'!Oblast_tisku</vt:lpstr>
      <vt:lpstr>'VRN - Vedlejší rozpočtové...'!Oblast_tisku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Dita_PC\Pastova</dc:creator>
  <cp:lastModifiedBy>Jiří Forejtek</cp:lastModifiedBy>
  <dcterms:created xsi:type="dcterms:W3CDTF">2022-08-17T07:01:25Z</dcterms:created>
  <dcterms:modified xsi:type="dcterms:W3CDTF">2022-09-01T16:14:43Z</dcterms:modified>
</cp:coreProperties>
</file>