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1 - Chodník" sheetId="2" r:id="rId2"/>
    <sheet name="SO 401 - Veřejné osvětlení" sheetId="3" r:id="rId3"/>
    <sheet name="VRN - Vedlejší rozpočtové..." sheetId="4" r:id="rId4"/>
    <sheet name="Seznam figur" sheetId="5" r:id="rId5"/>
    <sheet name="Pokyny pro vyplnění" sheetId="6" r:id="rId6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101 - Chodník'!$C$89:$K$329</definedName>
    <definedName name="_xlnm.Print_Area" localSheetId="1">'SO 101 - Chodník'!$C$4:$J$39,'SO 101 - Chodník'!$C$45:$J$71,'SO 101 - Chodník'!$C$77:$K$329</definedName>
    <definedName name="_xlnm.Print_Titles" localSheetId="1">'SO 101 - Chodník'!$89:$89</definedName>
    <definedName name="_xlnm._FilterDatabase" localSheetId="2" hidden="1">'SO 401 - Veřejné osvětlení'!$C$83:$K$160</definedName>
    <definedName name="_xlnm.Print_Area" localSheetId="2">'SO 401 - Veřejné osvětlení'!$C$4:$J$39,'SO 401 - Veřejné osvětlení'!$C$45:$J$65,'SO 401 - Veřejné osvětlení'!$C$71:$K$160</definedName>
    <definedName name="_xlnm.Print_Titles" localSheetId="2">'SO 401 - Veřejné osvětlení'!$83:$83</definedName>
    <definedName name="_xlnm._FilterDatabase" localSheetId="3" hidden="1">'VRN - Vedlejší rozpočtové...'!$C$83:$K$97</definedName>
    <definedName name="_xlnm.Print_Area" localSheetId="3">'VRN - Vedlejší rozpočtové...'!$C$4:$J$39,'VRN - Vedlejší rozpočtové...'!$C$45:$J$65,'VRN - Vedlejší rozpočtové...'!$C$71:$K$97</definedName>
    <definedName name="_xlnm.Print_Titles" localSheetId="3">'VRN - Vedlejší rozpočtové...'!$83:$83</definedName>
    <definedName name="_xlnm.Print_Area" localSheetId="4">'Seznam figur'!$C$4:$G$63</definedName>
    <definedName name="_xlnm.Print_Titles" localSheetId="4">'Seznam figur'!$9:$9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57"/>
  <c i="4" r="J35"/>
  <c i="1" r="AX57"/>
  <c i="4" r="BI97"/>
  <c r="BH97"/>
  <c r="BG97"/>
  <c r="BF97"/>
  <c r="T97"/>
  <c r="T96"/>
  <c r="R97"/>
  <c r="R96"/>
  <c r="P97"/>
  <c r="P96"/>
  <c r="BI95"/>
  <c r="BH95"/>
  <c r="BG95"/>
  <c r="BF95"/>
  <c r="T95"/>
  <c r="T94"/>
  <c r="R95"/>
  <c r="R94"/>
  <c r="P95"/>
  <c r="P94"/>
  <c r="BI93"/>
  <c r="BH93"/>
  <c r="BG93"/>
  <c r="BF93"/>
  <c r="T93"/>
  <c r="T92"/>
  <c r="R93"/>
  <c r="R92"/>
  <c r="P93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7"/>
  <c r="BH87"/>
  <c r="BG87"/>
  <c r="BF87"/>
  <c r="T87"/>
  <c r="R87"/>
  <c r="P87"/>
  <c r="J81"/>
  <c r="J80"/>
  <c r="F78"/>
  <c r="E76"/>
  <c r="J55"/>
  <c r="J54"/>
  <c r="F52"/>
  <c r="E50"/>
  <c r="J18"/>
  <c r="E18"/>
  <c r="F81"/>
  <c r="J17"/>
  <c r="J15"/>
  <c r="E15"/>
  <c r="F80"/>
  <c r="J14"/>
  <c r="J12"/>
  <c r="J52"/>
  <c r="E7"/>
  <c r="E74"/>
  <c i="3" r="J37"/>
  <c r="J36"/>
  <c i="1" r="AY56"/>
  <c i="3" r="J35"/>
  <c i="1" r="AX56"/>
  <c i="3" r="BI159"/>
  <c r="BH159"/>
  <c r="BG159"/>
  <c r="BF159"/>
  <c r="T159"/>
  <c r="R159"/>
  <c r="P159"/>
  <c r="BI157"/>
  <c r="BH157"/>
  <c r="BG157"/>
  <c r="BF157"/>
  <c r="T157"/>
  <c r="R157"/>
  <c r="P157"/>
  <c r="BI151"/>
  <c r="BH151"/>
  <c r="BG151"/>
  <c r="BF151"/>
  <c r="T151"/>
  <c r="R151"/>
  <c r="P151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6"/>
  <c r="BH96"/>
  <c r="BG96"/>
  <c r="BF96"/>
  <c r="T96"/>
  <c r="R96"/>
  <c r="P96"/>
  <c r="BI94"/>
  <c r="BH94"/>
  <c r="BG94"/>
  <c r="BF94"/>
  <c r="T94"/>
  <c r="R94"/>
  <c r="P94"/>
  <c r="BI89"/>
  <c r="BH89"/>
  <c r="BG89"/>
  <c r="BF89"/>
  <c r="T89"/>
  <c r="R89"/>
  <c r="P89"/>
  <c r="BI87"/>
  <c r="BH87"/>
  <c r="BG87"/>
  <c r="BF87"/>
  <c r="T87"/>
  <c r="R87"/>
  <c r="P87"/>
  <c r="J81"/>
  <c r="J80"/>
  <c r="F78"/>
  <c r="E76"/>
  <c r="J55"/>
  <c r="J54"/>
  <c r="F52"/>
  <c r="E50"/>
  <c r="J18"/>
  <c r="E18"/>
  <c r="F81"/>
  <c r="J17"/>
  <c r="J15"/>
  <c r="E15"/>
  <c r="F54"/>
  <c r="J14"/>
  <c r="J12"/>
  <c r="J52"/>
  <c r="E7"/>
  <c r="E74"/>
  <c i="2" r="J37"/>
  <c r="J36"/>
  <c i="1" r="AY55"/>
  <c i="2" r="J35"/>
  <c i="1" r="AX55"/>
  <c i="2" r="BI328"/>
  <c r="BH328"/>
  <c r="BG328"/>
  <c r="BF328"/>
  <c r="T328"/>
  <c r="R328"/>
  <c r="P328"/>
  <c r="BI323"/>
  <c r="BH323"/>
  <c r="BG323"/>
  <c r="BF323"/>
  <c r="T323"/>
  <c r="R323"/>
  <c r="P323"/>
  <c r="BI319"/>
  <c r="BH319"/>
  <c r="BG319"/>
  <c r="BF319"/>
  <c r="T319"/>
  <c r="T318"/>
  <c r="R319"/>
  <c r="R318"/>
  <c r="P319"/>
  <c r="P318"/>
  <c r="BI316"/>
  <c r="BH316"/>
  <c r="BG316"/>
  <c r="BF316"/>
  <c r="T316"/>
  <c r="R316"/>
  <c r="P316"/>
  <c r="BI313"/>
  <c r="BH313"/>
  <c r="BG313"/>
  <c r="BF313"/>
  <c r="T313"/>
  <c r="R313"/>
  <c r="P313"/>
  <c r="BI310"/>
  <c r="BH310"/>
  <c r="BG310"/>
  <c r="BF310"/>
  <c r="T310"/>
  <c r="R310"/>
  <c r="P310"/>
  <c r="BI307"/>
  <c r="BH307"/>
  <c r="BG307"/>
  <c r="BF307"/>
  <c r="T307"/>
  <c r="R307"/>
  <c r="P307"/>
  <c r="BI305"/>
  <c r="BH305"/>
  <c r="BG305"/>
  <c r="BF305"/>
  <c r="T305"/>
  <c r="R305"/>
  <c r="P305"/>
  <c r="BI302"/>
  <c r="BH302"/>
  <c r="BG302"/>
  <c r="BF302"/>
  <c r="T302"/>
  <c r="R302"/>
  <c r="P302"/>
  <c r="BI298"/>
  <c r="BH298"/>
  <c r="BG298"/>
  <c r="BF298"/>
  <c r="T298"/>
  <c r="R298"/>
  <c r="P298"/>
  <c r="BI293"/>
  <c r="BH293"/>
  <c r="BG293"/>
  <c r="BF293"/>
  <c r="T293"/>
  <c r="R293"/>
  <c r="P293"/>
  <c r="BI290"/>
  <c r="BH290"/>
  <c r="BG290"/>
  <c r="BF290"/>
  <c r="T290"/>
  <c r="R290"/>
  <c r="P290"/>
  <c r="BI288"/>
  <c r="BH288"/>
  <c r="BG288"/>
  <c r="BF288"/>
  <c r="T288"/>
  <c r="R288"/>
  <c r="P288"/>
  <c r="BI283"/>
  <c r="BH283"/>
  <c r="BG283"/>
  <c r="BF283"/>
  <c r="T283"/>
  <c r="R283"/>
  <c r="P283"/>
  <c r="BI281"/>
  <c r="BH281"/>
  <c r="BG281"/>
  <c r="BF281"/>
  <c r="T281"/>
  <c r="R281"/>
  <c r="P281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2"/>
  <c r="BH262"/>
  <c r="BG262"/>
  <c r="BF262"/>
  <c r="T262"/>
  <c r="R262"/>
  <c r="P262"/>
  <c r="BI260"/>
  <c r="BH260"/>
  <c r="BG260"/>
  <c r="BF260"/>
  <c r="T260"/>
  <c r="R260"/>
  <c r="P260"/>
  <c r="BI259"/>
  <c r="BH259"/>
  <c r="BG259"/>
  <c r="BF259"/>
  <c r="T259"/>
  <c r="R259"/>
  <c r="P259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2"/>
  <c r="BH232"/>
  <c r="BG232"/>
  <c r="BF232"/>
  <c r="T232"/>
  <c r="R232"/>
  <c r="P232"/>
  <c r="BI230"/>
  <c r="BH230"/>
  <c r="BG230"/>
  <c r="BF230"/>
  <c r="T230"/>
  <c r="R230"/>
  <c r="P230"/>
  <c r="BI227"/>
  <c r="BH227"/>
  <c r="BG227"/>
  <c r="BF227"/>
  <c r="T227"/>
  <c r="R227"/>
  <c r="P227"/>
  <c r="BI221"/>
  <c r="BH221"/>
  <c r="BG221"/>
  <c r="BF221"/>
  <c r="T221"/>
  <c r="T220"/>
  <c r="R221"/>
  <c r="R220"/>
  <c r="P221"/>
  <c r="P220"/>
  <c r="BI215"/>
  <c r="BH215"/>
  <c r="BG215"/>
  <c r="BF215"/>
  <c r="T215"/>
  <c r="R215"/>
  <c r="P215"/>
  <c r="BI210"/>
  <c r="BH210"/>
  <c r="BG210"/>
  <c r="BF210"/>
  <c r="T210"/>
  <c r="R210"/>
  <c r="P210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4"/>
  <c r="BH194"/>
  <c r="BG194"/>
  <c r="BF194"/>
  <c r="T194"/>
  <c r="R194"/>
  <c r="P194"/>
  <c r="BI190"/>
  <c r="BH190"/>
  <c r="BG190"/>
  <c r="BF190"/>
  <c r="T190"/>
  <c r="R190"/>
  <c r="P190"/>
  <c r="BI187"/>
  <c r="BH187"/>
  <c r="BG187"/>
  <c r="BF187"/>
  <c r="T187"/>
  <c r="R187"/>
  <c r="P187"/>
  <c r="BI180"/>
  <c r="BH180"/>
  <c r="BG180"/>
  <c r="BF180"/>
  <c r="T180"/>
  <c r="R180"/>
  <c r="P180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4"/>
  <c r="BH164"/>
  <c r="BG164"/>
  <c r="BF164"/>
  <c r="T164"/>
  <c r="R164"/>
  <c r="P164"/>
  <c r="BI162"/>
  <c r="BH162"/>
  <c r="BG162"/>
  <c r="BF162"/>
  <c r="T162"/>
  <c r="R162"/>
  <c r="P162"/>
  <c r="BI157"/>
  <c r="BH157"/>
  <c r="BG157"/>
  <c r="BF157"/>
  <c r="T157"/>
  <c r="R157"/>
  <c r="P157"/>
  <c r="BI155"/>
  <c r="BH155"/>
  <c r="BG155"/>
  <c r="BF155"/>
  <c r="T155"/>
  <c r="R155"/>
  <c r="P155"/>
  <c r="BI150"/>
  <c r="BH150"/>
  <c r="BG150"/>
  <c r="BF150"/>
  <c r="T150"/>
  <c r="R150"/>
  <c r="P150"/>
  <c r="BI145"/>
  <c r="BH145"/>
  <c r="BG145"/>
  <c r="BF145"/>
  <c r="T145"/>
  <c r="R145"/>
  <c r="P145"/>
  <c r="BI136"/>
  <c r="BH136"/>
  <c r="BG136"/>
  <c r="BF136"/>
  <c r="T136"/>
  <c r="R136"/>
  <c r="P136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5"/>
  <c r="BH95"/>
  <c r="BG95"/>
  <c r="BF95"/>
  <c r="T95"/>
  <c r="R95"/>
  <c r="P95"/>
  <c r="BI93"/>
  <c r="BH93"/>
  <c r="BG93"/>
  <c r="BF93"/>
  <c r="T93"/>
  <c r="R93"/>
  <c r="P93"/>
  <c r="J87"/>
  <c r="J86"/>
  <c r="F84"/>
  <c r="E82"/>
  <c r="J55"/>
  <c r="J54"/>
  <c r="F52"/>
  <c r="E50"/>
  <c r="J18"/>
  <c r="E18"/>
  <c r="F55"/>
  <c r="J17"/>
  <c r="J15"/>
  <c r="E15"/>
  <c r="F54"/>
  <c r="J14"/>
  <c r="J12"/>
  <c r="J84"/>
  <c r="E7"/>
  <c r="E80"/>
  <c i="1" r="L50"/>
  <c r="AM50"/>
  <c r="AM49"/>
  <c r="L49"/>
  <c r="AM47"/>
  <c r="L47"/>
  <c r="L45"/>
  <c r="L44"/>
  <c i="2" r="BK288"/>
  <c r="J123"/>
  <c i="4" r="BK91"/>
  <c i="2" r="BK313"/>
  <c i="3" r="J97"/>
  <c i="2" r="BK328"/>
  <c r="BK272"/>
  <c r="J104"/>
  <c r="BK237"/>
  <c r="BK316"/>
  <c i="3" r="BK107"/>
  <c r="J122"/>
  <c i="2" r="BK310"/>
  <c i="3" r="J87"/>
  <c i="2" r="BK157"/>
  <c i="3" r="J96"/>
  <c i="2" r="BK298"/>
  <c i="3" r="BK105"/>
  <c i="2" r="J265"/>
  <c r="J274"/>
  <c r="J257"/>
  <c i="3" r="J114"/>
  <c i="2" r="BK104"/>
  <c i="3" r="J137"/>
  <c i="2" r="J270"/>
  <c r="BK187"/>
  <c r="J100"/>
  <c i="4" r="J89"/>
  <c r="BK89"/>
  <c i="2" r="BK270"/>
  <c i="4" r="BK93"/>
  <c i="2" r="J276"/>
  <c i="3" r="J119"/>
  <c i="2" r="BK267"/>
  <c r="BK93"/>
  <c r="J243"/>
  <c i="3" r="J128"/>
  <c i="2" r="BK257"/>
  <c r="J241"/>
  <c i="3" r="BK119"/>
  <c i="2" r="J164"/>
  <c r="J262"/>
  <c i="3" r="BK140"/>
  <c r="BK87"/>
  <c i="4" r="BK87"/>
  <c i="2" r="J323"/>
  <c i="3" r="BK142"/>
  <c r="J157"/>
  <c i="2" r="BK210"/>
  <c i="3" r="J125"/>
  <c i="2" r="BK169"/>
  <c r="BK243"/>
  <c r="BK114"/>
  <c r="BK190"/>
  <c r="BK262"/>
  <c r="J319"/>
  <c r="BK239"/>
  <c r="BK162"/>
  <c r="BK281"/>
  <c i="3" r="J99"/>
  <c i="2" r="J281"/>
  <c i="3" r="J140"/>
  <c i="2" r="BK95"/>
  <c i="3" r="J159"/>
  <c i="2" r="BK230"/>
  <c r="J269"/>
  <c r="J239"/>
  <c r="J199"/>
  <c i="3" r="J108"/>
  <c i="2" r="BK248"/>
  <c r="J267"/>
  <c i="4" r="BK97"/>
  <c i="2" r="J235"/>
  <c i="3" r="J116"/>
  <c i="2" r="BK155"/>
  <c i="3" r="BK97"/>
  <c i="2" r="J237"/>
  <c r="BK100"/>
  <c r="J172"/>
  <c r="J215"/>
  <c i="3" r="BK137"/>
  <c i="2" r="J210"/>
  <c i="3" r="BK157"/>
  <c i="2" r="BK199"/>
  <c i="3" r="BK89"/>
  <c i="4" r="J87"/>
  <c i="2" r="J302"/>
  <c r="J203"/>
  <c i="3" r="BK159"/>
  <c i="2" r="J288"/>
  <c i="3" r="BK101"/>
  <c i="2" r="J145"/>
  <c i="3" r="J94"/>
  <c r="J147"/>
  <c i="2" r="BK119"/>
  <c i="3" r="BK134"/>
  <c i="2" r="J162"/>
  <c i="3" r="BK116"/>
  <c i="2" r="BK194"/>
  <c r="J114"/>
  <c r="J221"/>
  <c r="BK283"/>
  <c i="3" r="BK96"/>
  <c i="2" r="BK164"/>
  <c i="3" r="BK125"/>
  <c i="2" r="J260"/>
  <c i="3" r="J151"/>
  <c i="2" r="J109"/>
  <c i="4" r="J95"/>
  <c i="2" r="J121"/>
  <c r="J316"/>
  <c i="3" r="BK104"/>
  <c i="2" r="J290"/>
  <c r="J157"/>
  <c i="3" r="J104"/>
  <c i="2" r="J305"/>
  <c r="J283"/>
  <c i="3" r="J107"/>
  <c i="2" r="J93"/>
  <c i="4" r="J97"/>
  <c i="2" r="J150"/>
  <c i="4" r="BK90"/>
  <c i="2" r="J307"/>
  <c r="J175"/>
  <c i="3" r="BK108"/>
  <c i="2" r="BK276"/>
  <c r="J180"/>
  <c r="BK109"/>
  <c i="3" r="BK99"/>
  <c i="2" r="BK323"/>
  <c r="BK235"/>
  <c r="J254"/>
  <c r="BK221"/>
  <c i="3" r="BK147"/>
  <c r="J103"/>
  <c i="2" r="J251"/>
  <c r="J194"/>
  <c r="J248"/>
  <c r="J298"/>
  <c r="J328"/>
  <c r="J272"/>
  <c r="BK145"/>
  <c r="J293"/>
  <c r="BK150"/>
  <c r="J169"/>
  <c i="3" r="J112"/>
  <c i="2" r="BK136"/>
  <c r="BK203"/>
  <c r="BK175"/>
  <c i="3" r="J101"/>
  <c i="2" r="J102"/>
  <c i="3" r="BK122"/>
  <c i="4" r="BK95"/>
  <c i="2" r="J310"/>
  <c i="3" r="J134"/>
  <c i="2" r="J259"/>
  <c i="1" r="AS54"/>
  <c i="3" r="BK151"/>
  <c i="2" r="BK121"/>
  <c r="BK290"/>
  <c r="J227"/>
  <c r="BK307"/>
  <c i="3" r="BK114"/>
  <c i="2" r="BK172"/>
  <c r="J201"/>
  <c i="3" r="J144"/>
  <c i="2" r="BK260"/>
  <c r="J313"/>
  <c r="J190"/>
  <c r="J187"/>
  <c r="BK293"/>
  <c i="4" r="J91"/>
  <c i="2" r="J232"/>
  <c i="3" r="BK128"/>
  <c i="2" r="BK254"/>
  <c i="3" r="J105"/>
  <c i="2" r="J136"/>
  <c r="BK215"/>
  <c r="BK319"/>
  <c r="J230"/>
  <c i="3" r="J110"/>
  <c i="2" r="BK265"/>
  <c r="BK102"/>
  <c r="BK302"/>
  <c i="3" r="BK103"/>
  <c r="BK112"/>
  <c i="4" r="J93"/>
  <c i="2" r="J95"/>
  <c r="BK227"/>
  <c r="J119"/>
  <c r="BK251"/>
  <c i="3" r="J145"/>
  <c i="2" r="BK123"/>
  <c r="BK269"/>
  <c i="3" r="BK94"/>
  <c i="2" r="BK232"/>
  <c i="3" r="J142"/>
  <c i="2" r="BK305"/>
  <c r="BK180"/>
  <c r="BK241"/>
  <c r="J155"/>
  <c i="3" r="BK144"/>
  <c i="2" r="BK274"/>
  <c r="BK201"/>
  <c i="3" r="J89"/>
  <c i="4" r="J90"/>
  <c i="2" r="BK259"/>
  <c i="3" r="BK110"/>
  <c r="BK145"/>
  <c i="2" l="1" r="BK226"/>
  <c r="J226"/>
  <c r="J65"/>
  <c r="R256"/>
  <c r="P256"/>
  <c r="T322"/>
  <c r="T321"/>
  <c i="3" r="BK93"/>
  <c r="J93"/>
  <c r="J63"/>
  <c i="2" r="P92"/>
  <c r="BK209"/>
  <c r="J209"/>
  <c r="J63"/>
  <c r="R226"/>
  <c i="3" r="P86"/>
  <c r="P85"/>
  <c r="R93"/>
  <c i="2" r="T92"/>
  <c r="T209"/>
  <c r="T304"/>
  <c i="3" r="BK86"/>
  <c r="J86"/>
  <c r="J61"/>
  <c r="BK118"/>
  <c r="J118"/>
  <c r="J64"/>
  <c i="2" r="P193"/>
  <c r="R304"/>
  <c i="3" r="R86"/>
  <c r="R85"/>
  <c r="T86"/>
  <c r="T85"/>
  <c i="2" r="R92"/>
  <c r="P209"/>
  <c r="BK304"/>
  <c r="J304"/>
  <c r="J67"/>
  <c r="BK322"/>
  <c r="BK321"/>
  <c r="J321"/>
  <c r="J69"/>
  <c i="3" r="R118"/>
  <c i="2" r="BK92"/>
  <c r="J92"/>
  <c r="J61"/>
  <c r="T193"/>
  <c r="P226"/>
  <c i="3" r="T118"/>
  <c i="2" r="BK256"/>
  <c r="J256"/>
  <c r="J66"/>
  <c r="P322"/>
  <c r="P321"/>
  <c i="3" r="T93"/>
  <c r="T92"/>
  <c i="2" r="BK193"/>
  <c r="J193"/>
  <c r="J62"/>
  <c r="R209"/>
  <c r="P304"/>
  <c r="R322"/>
  <c r="R321"/>
  <c i="3" r="P93"/>
  <c i="4" r="P86"/>
  <c r="P85"/>
  <c r="P84"/>
  <c i="1" r="AU57"/>
  <c i="2" r="T256"/>
  <c i="3" r="P118"/>
  <c i="4" r="BK86"/>
  <c r="J86"/>
  <c r="J61"/>
  <c r="R86"/>
  <c r="R85"/>
  <c r="R84"/>
  <c i="2" r="R193"/>
  <c r="T226"/>
  <c i="4" r="T86"/>
  <c r="T85"/>
  <c r="T84"/>
  <c i="2" r="BK318"/>
  <c r="J318"/>
  <c r="J68"/>
  <c r="BK220"/>
  <c r="J220"/>
  <c r="J64"/>
  <c i="4" r="BK92"/>
  <c r="J92"/>
  <c r="J62"/>
  <c r="BK94"/>
  <c r="J94"/>
  <c r="J63"/>
  <c r="BK96"/>
  <c r="J96"/>
  <c r="J64"/>
  <c r="E48"/>
  <c i="3" r="BK92"/>
  <c r="J92"/>
  <c r="J62"/>
  <c i="4" r="J78"/>
  <c r="F54"/>
  <c r="BE89"/>
  <c r="BE91"/>
  <c r="F55"/>
  <c r="BE90"/>
  <c r="BE93"/>
  <c r="BE95"/>
  <c r="BE97"/>
  <c r="BE87"/>
  <c i="2" r="J322"/>
  <c r="J70"/>
  <c i="3" r="E48"/>
  <c r="BE112"/>
  <c i="2" r="BK91"/>
  <c r="J91"/>
  <c r="J60"/>
  <c i="3" r="F55"/>
  <c r="BE114"/>
  <c r="BE128"/>
  <c r="BE97"/>
  <c r="BE103"/>
  <c r="BE122"/>
  <c r="BE140"/>
  <c r="F80"/>
  <c r="BE105"/>
  <c r="BE116"/>
  <c r="BE134"/>
  <c r="BE147"/>
  <c r="BE159"/>
  <c r="BE87"/>
  <c r="BE108"/>
  <c r="BE145"/>
  <c r="J78"/>
  <c r="BE89"/>
  <c r="BE99"/>
  <c r="BE137"/>
  <c r="BE96"/>
  <c r="BE110"/>
  <c r="BE119"/>
  <c r="BE142"/>
  <c r="BE94"/>
  <c r="BE157"/>
  <c r="BE101"/>
  <c r="BE104"/>
  <c r="BE107"/>
  <c r="BE144"/>
  <c r="BE151"/>
  <c r="BE125"/>
  <c i="2" r="BE328"/>
  <c r="J52"/>
  <c r="F87"/>
  <c r="BE104"/>
  <c r="BE150"/>
  <c r="BE175"/>
  <c r="BE215"/>
  <c r="BE230"/>
  <c r="BE232"/>
  <c r="BE254"/>
  <c r="BE257"/>
  <c r="BE269"/>
  <c r="BE316"/>
  <c r="BE102"/>
  <c r="BE123"/>
  <c r="BE194"/>
  <c r="BE251"/>
  <c r="BE262"/>
  <c r="BE288"/>
  <c r="BE293"/>
  <c r="BE307"/>
  <c r="BE169"/>
  <c r="BE172"/>
  <c r="BE235"/>
  <c r="BE239"/>
  <c r="BE243"/>
  <c r="BE274"/>
  <c r="BE290"/>
  <c r="BE305"/>
  <c r="BE310"/>
  <c r="BE313"/>
  <c r="BE319"/>
  <c r="BE323"/>
  <c r="E48"/>
  <c r="BE93"/>
  <c r="BE100"/>
  <c r="BE136"/>
  <c r="BE201"/>
  <c r="BE260"/>
  <c r="BE270"/>
  <c r="BE283"/>
  <c r="BE227"/>
  <c r="BE237"/>
  <c r="BE302"/>
  <c r="F86"/>
  <c r="BE157"/>
  <c r="BE162"/>
  <c r="BE180"/>
  <c r="BE203"/>
  <c r="BE210"/>
  <c r="BE267"/>
  <c r="BE145"/>
  <c r="BE155"/>
  <c r="BE199"/>
  <c r="BE298"/>
  <c r="BE109"/>
  <c r="BE114"/>
  <c r="BE119"/>
  <c r="BE164"/>
  <c r="BE221"/>
  <c r="BE265"/>
  <c r="BE276"/>
  <c r="BE95"/>
  <c r="BE121"/>
  <c r="BE248"/>
  <c r="BE259"/>
  <c r="BE272"/>
  <c r="BE281"/>
  <c r="BE187"/>
  <c r="BE190"/>
  <c r="BE241"/>
  <c r="F34"/>
  <c i="1" r="BA55"/>
  <c i="4" r="F34"/>
  <c i="1" r="BA57"/>
  <c i="2" r="F35"/>
  <c i="1" r="BB55"/>
  <c i="4" r="F36"/>
  <c i="1" r="BC57"/>
  <c i="4" r="J34"/>
  <c i="1" r="AW57"/>
  <c i="3" r="F37"/>
  <c i="1" r="BD56"/>
  <c i="2" r="F37"/>
  <c i="1" r="BD55"/>
  <c i="3" r="F36"/>
  <c i="1" r="BC56"/>
  <c i="3" r="F35"/>
  <c i="1" r="BB56"/>
  <c i="2" r="J34"/>
  <c i="1" r="AW55"/>
  <c i="4" r="F37"/>
  <c i="1" r="BD57"/>
  <c i="4" r="F35"/>
  <c i="1" r="BB57"/>
  <c i="3" r="J34"/>
  <c i="1" r="AW56"/>
  <c i="3" r="F34"/>
  <c i="1" r="BA56"/>
  <c i="2" r="F36"/>
  <c i="1" r="BC55"/>
  <c i="3" l="1" r="T84"/>
  <c r="P92"/>
  <c r="P84"/>
  <c i="1" r="AU56"/>
  <c i="2" r="R91"/>
  <c r="R90"/>
  <c i="3" r="R92"/>
  <c r="R84"/>
  <c i="2" r="P91"/>
  <c r="P90"/>
  <c i="1" r="AU55"/>
  <c i="2" r="T91"/>
  <c r="T90"/>
  <c i="4" r="BK85"/>
  <c r="J85"/>
  <c r="J60"/>
  <c i="3" r="BK85"/>
  <c r="J85"/>
  <c r="J60"/>
  <c i="2" r="BK90"/>
  <c r="J90"/>
  <c r="J59"/>
  <c i="3" r="J33"/>
  <c i="1" r="AV56"/>
  <c r="AT56"/>
  <c i="2" r="J33"/>
  <c i="1" r="AV55"/>
  <c r="AT55"/>
  <c i="4" r="J33"/>
  <c i="1" r="AV57"/>
  <c r="AT57"/>
  <c r="BC54"/>
  <c r="W32"/>
  <c i="4" r="F33"/>
  <c i="1" r="AZ57"/>
  <c i="2" r="F33"/>
  <c i="1" r="AZ55"/>
  <c i="3" r="F33"/>
  <c i="1" r="AZ56"/>
  <c r="BD54"/>
  <c r="W33"/>
  <c r="BA54"/>
  <c r="AW54"/>
  <c r="AK30"/>
  <c r="BB54"/>
  <c r="AX54"/>
  <c i="3" l="1" r="BK84"/>
  <c r="J84"/>
  <c r="J59"/>
  <c i="4" r="BK84"/>
  <c r="J84"/>
  <c i="1" r="AU54"/>
  <c r="AZ54"/>
  <c r="W29"/>
  <c r="W30"/>
  <c i="4" r="J30"/>
  <c i="1" r="AG57"/>
  <c i="3" r="J30"/>
  <c i="1" r="AG56"/>
  <c r="AN56"/>
  <c i="2" r="J30"/>
  <c i="1" r="AG55"/>
  <c r="W31"/>
  <c r="AY54"/>
  <c i="4" l="1" r="J39"/>
  <c r="J59"/>
  <c i="3" r="J39"/>
  <c i="2" r="J39"/>
  <c i="1" r="AN55"/>
  <c r="AN57"/>
  <c r="AV54"/>
  <c r="AK29"/>
  <c r="AG54"/>
  <c r="AK26"/>
  <c l="1"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<sst xmlns="http://schemas.openxmlformats.org/spreadsheetml/2006/main">
  <si>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</si>
  <si>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</si>
  <si>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</si>
  <si>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</si>
  <si>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</si>
  <si>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{121f0d55-bd34-491d-a796-39c6f4ca9742}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</si>
  <si>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</si>
  <si>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</si>
  <si>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</si>
  <si>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</si>
  <si>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</si>
  <si>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</si>
  <si>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</si>
  <si>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</si>
  <si>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R_014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</si>
  <si>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</si>
  <si>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</si>
  <si>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Chodník Sluneční - Pražská, Chýně</t>
  </si>
  <si>
    <t>KSO:</t>
  </si>
  <si>
    <t>822 59</t>
  </si>
  <si>
    <t>CC-CZ:</t>
  </si>
  <si>
    <t>2112</t>
  </si>
  <si>
    <t>Místo:</t>
  </si>
  <si>
    <t>k.ú. Chýně</t>
  </si>
  <si>
    <t>Datum:</t>
  </si>
  <si>
    <t>28. 4. 2025</t>
  </si>
  <si>
    <t>CZ-CPV:</t>
  </si>
  <si>
    <t>45200000-9</t>
  </si>
  <si>
    <t>CZ-CPA:</t>
  </si>
  <si>
    <t>42.11.2</t>
  </si>
  <si>
    <t>Zadavatel:</t>
  </si>
  <si>
    <t>IČ:</t>
  </si>
  <si>
    <t/>
  </si>
  <si>
    <t xml:space="preserve"> </t>
  </si>
  <si>
    <t>DIČ:</t>
  </si>
  <si>
    <t>Účastník:</t>
  </si>
  <si>
    <t>Vyplň údaj</t>
  </si>
  <si>
    <t>Projektant:</t>
  </si>
  <si>
    <t>Ragemia, s.r.o.</t>
  </si>
  <si>
    <t>True</t>
  </si>
  <si>
    <t>Zpracovatel:</t>
  </si>
  <si>
    <t>Ing. Eva Horčičková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</si>
  <si>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</si>
  <si>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</si>
  <si>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</si>
  <si>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</si>
  <si>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</si>
  <si>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</si>
  <si>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</si>
  <si>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</si>
  <si>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</si>
  <si>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</si>
  <si>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</si>
  <si>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</si>
  <si>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</si>
  <si>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</si>
  <si>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</si>
  <si>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</si>
  <si>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</si>
  <si>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</si>
  <si>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</si>
  <si>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</si>
  <si>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</si>
  <si>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</si>
  <si>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</si>
  <si>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</si>
  <si>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</si>
  <si>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</si>
  <si>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</si>
  <si>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</si>
  <si>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</si>
  <si>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</si>
  <si>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</si>
  <si>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</si>
  <si>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</si>
  <si>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</si>
  <si>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</si>
  <si>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</si>
  <si>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</si>
  <si>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</si>
  <si>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</si>
  <si>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</si>
  <si>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</si>
  <si>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</si>
  <si>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Chodník</t>
  </si>
  <si>
    <t>STA</t>
  </si>
  <si>
    <t>1</t>
  </si>
  <si>
    <t>{21dccc3e-4f63-4094-b812-7a4cb94c1f2f}</t>
  </si>
  <si>
    <t>2</t>
  </si>
  <si>
    <t>SO 401</t>
  </si>
  <si>
    <t>Veřejné osvětlení</t>
  </si>
  <si>
    <t>{7bc4a70a-ae1e-4c0a-9292-6b0af011cafa}</t>
  </si>
  <si>
    <t>822 55</t>
  </si>
  <si>
    <t>VRN</t>
  </si>
  <si>
    <t>Vedlejší rozpočtové náklady</t>
  </si>
  <si>
    <t>{9937827d-2787-4dba-8b40-6a5e4f362d51}</t>
  </si>
  <si>
    <t>voda</t>
  </si>
  <si>
    <t>objem vody nutný pro zálivku zeleně</t>
  </si>
  <si>
    <t>m3</t>
  </si>
  <si>
    <t>6,759</t>
  </si>
  <si>
    <t>pl_z</t>
  </si>
  <si>
    <t>Plocha zeleně k obnově</t>
  </si>
  <si>
    <t>m2</t>
  </si>
  <si>
    <t>450,6</t>
  </si>
  <si>
    <t>KRYCÍ LIST SOUPISU PRACÍ</t>
  </si>
  <si>
    <t>ZD_80</t>
  </si>
  <si>
    <t>plocha komunikace z betonové dlažby</t>
  </si>
  <si>
    <t>339,4</t>
  </si>
  <si>
    <t>3</t>
  </si>
  <si>
    <t>mlat</t>
  </si>
  <si>
    <t>plocha komunikace s malotvým povrchem</t>
  </si>
  <si>
    <t>555,9</t>
  </si>
  <si>
    <t>ZD_60</t>
  </si>
  <si>
    <t>plocha chodníku ze zámkové dlažby tl.60mm</t>
  </si>
  <si>
    <t>8,9</t>
  </si>
  <si>
    <t>ZD_bet_60</t>
  </si>
  <si>
    <t>plocha zámkové dlažby tl.60mm, šedá</t>
  </si>
  <si>
    <t>6,2</t>
  </si>
  <si>
    <t>Objekt:</t>
  </si>
  <si>
    <t>ZD_nev_60</t>
  </si>
  <si>
    <t>plocha nového chodníku ze ZD pro nevidomé</t>
  </si>
  <si>
    <t>2,7</t>
  </si>
  <si>
    <t>SO 101 - Chodník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</si>
  <si>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</si>
  <si>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</si>
  <si>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</si>
  <si>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</si>
  <si>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</si>
  <si>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</si>
  <si>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</si>
  <si>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</si>
  <si>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</si>
  <si>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</si>
  <si>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</si>
  <si>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</si>
  <si>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</si>
  <si>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</si>
  <si>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</si>
  <si>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</si>
  <si>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</si>
  <si>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</si>
  <si>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</si>
  <si>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</si>
  <si>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</si>
  <si>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</si>
  <si>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</si>
  <si>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</si>
  <si>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</si>
  <si>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</si>
  <si>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</si>
  <si>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</si>
  <si>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</si>
  <si>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</si>
  <si>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</si>
  <si>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</si>
  <si>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</si>
  <si>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111211101</t>
  </si>
  <si>
    <t>Odstranění křovin a stromů s odstraněním kořenů ručně průměru kmene do 100 mm jakékoliv plochy v rovině nebo ve svahu o sklonu do 1:5</t>
  </si>
  <si>
    <t>CS ÚRS 2025 01</t>
  </si>
  <si>
    <t>4</t>
  </si>
  <si>
    <t>-1799107937</t>
  </si>
  <si>
    <t>Online PSC</t>
  </si>
  <si>
    <t>https://podminky.urs.cz/item/CS_URS_2025_01/111211101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</si>
  <si>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</si>
  <si>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</si>
  <si>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-607809009</t>
  </si>
  <si>
    <t>https://podminky.urs.cz/item/CS_URS_2025_01/113106123</t>
  </si>
  <si>
    <t>VV</t>
  </si>
  <si>
    <t>stáv. ZD, nahrazená varovným pásem ze slepecké ZD:</t>
  </si>
  <si>
    <t>"dle PD" 1,2</t>
  </si>
  <si>
    <t>Součet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</si>
  <si>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</si>
  <si>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</si>
  <si>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</si>
  <si>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-1345148394</t>
  </si>
  <si>
    <t>https://podminky.urs.cz/item/CS_URS_2025_01/113202111</t>
  </si>
  <si>
    <t>121151103</t>
  </si>
  <si>
    <t>Sejmutí ornice strojně při souvislé ploše do 100 m2, tl. vrstvy do 200 mm</t>
  </si>
  <si>
    <t>-983291466</t>
  </si>
  <si>
    <t>https://podminky.urs.cz/item/CS_URS_2025_01/121151103</t>
  </si>
  <si>
    <t>5</t>
  </si>
  <si>
    <t>122251103</t>
  </si>
  <si>
    <t>Odkopávky a prokopávky nezapažené strojně v hornině třídy těžitelnosti I skupiny 3 přes 50 do 100 m3</t>
  </si>
  <si>
    <t>715469722</t>
  </si>
  <si>
    <t>https://podminky.urs.cz/item/CS_URS_2025_01/122251103</t>
  </si>
  <si>
    <t>odkopávky stáv.terénu:</t>
  </si>
  <si>
    <t>"předpoklad dle PD" 85,6</t>
  </si>
  <si>
    <t>6</t>
  </si>
  <si>
    <t>132251101</t>
  </si>
  <si>
    <t>Hloubení nezapažených rýh šířky do 800 mm strojně s urovnáním dna do předepsaného profilu a spádu v hornině třídy těžitelnosti I skupiny 3 do 20 m3</t>
  </si>
  <si>
    <t>751020970</t>
  </si>
  <si>
    <t>https://podminky.urs.cz/item/CS_URS_2025_01/132251101</t>
  </si>
  <si>
    <t>rýha pro základ nové zídky:</t>
  </si>
  <si>
    <t>20,0*0,5*1,0</t>
  </si>
  <si>
    <t>7</t>
  </si>
  <si>
    <t>132251103</t>
  </si>
  <si>
    <t>Hloubení nezapažených rýh šířky do 800 mm strojně s urovnáním dna do předepsaného profilu a spádu v hornině třídy těžitelnosti I skupiny 3 přes 50 do 100 m3</t>
  </si>
  <si>
    <t>-1953485548</t>
  </si>
  <si>
    <t>https://podminky.urs.cz/item/CS_URS_2025_01/132251103</t>
  </si>
  <si>
    <t>rýha pro drenáž:</t>
  </si>
  <si>
    <t>267,5*0,6*0,5</t>
  </si>
  <si>
    <t>8</t>
  </si>
  <si>
    <t>162301501</t>
  </si>
  <si>
    <t>Vodorovné přemístění smýcených křovin do průměru kmene 100 mm na vzdálenost do 5 000 m</t>
  </si>
  <si>
    <t>229694755</t>
  </si>
  <si>
    <t>https://podminky.urs.cz/item/CS_URS_2025_01/162301501</t>
  </si>
  <si>
    <t>9</t>
  </si>
  <si>
    <t>162301981</t>
  </si>
  <si>
    <t>Vodorovné přemístění smýcených křovin Příplatek k ceně za každých dalších i započatých 1 000 m</t>
  </si>
  <si>
    <t>-91277279</t>
  </si>
  <si>
    <t>https://podminky.urs.cz/item/CS_URS_2025_01/162301981</t>
  </si>
  <si>
    <t>10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</si>
  <si>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</si>
  <si>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</si>
  <si>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1903339352</t>
  </si>
  <si>
    <t>https://podminky.urs.cz/item/CS_URS_2025_01/162651112</t>
  </si>
  <si>
    <t>ornice na deponii:</t>
  </si>
  <si>
    <t>1345,9*0,2</t>
  </si>
  <si>
    <t>výkopek na deponii:</t>
  </si>
  <si>
    <t>85,6</t>
  </si>
  <si>
    <t>výkopek do násypů:</t>
  </si>
  <si>
    <t>"předpoklad 70%" 0,7*237,87</t>
  </si>
  <si>
    <t>ornice ke zpětnému použití:</t>
  </si>
  <si>
    <t>450,6*0,2</t>
  </si>
  <si>
    <t>zemina pro podkl.vrstvy nové komunikace ze ZD:</t>
  </si>
  <si>
    <t>ZD_80*0,15</t>
  </si>
  <si>
    <t>11</t>
  </si>
  <si>
    <t>167151101</t>
  </si>
  <si>
    <t>Nakládání, skládání a překládání neulehlého výkopku nebo sypaniny strojně nakládání, množství do 100 m3, z horniny třídy těžitelnosti I, skupiny 1 až 3</t>
  </si>
  <si>
    <t>-833588873</t>
  </si>
  <si>
    <t>https://podminky.urs.cz/item/CS_URS_2025_01/167151101</t>
  </si>
  <si>
    <t>171152111</t>
  </si>
  <si>
    <t>Uložení sypaniny do zhutněných násypů pro silnice, dálnice a letiště s rozprostřením sypaniny ve vrstvách, s hrubým urovnáním a uzavřením povrchu násypu z hornin nesoudržných sypkých v aktivní zóně</t>
  </si>
  <si>
    <t>407728724</t>
  </si>
  <si>
    <t>https://podminky.urs.cz/item/CS_URS_2025_01/171152111</t>
  </si>
  <si>
    <t>násyp zemního tělesa chodníku:</t>
  </si>
  <si>
    <t>"předpoklad dle PD" 237,87</t>
  </si>
  <si>
    <t>13</t>
  </si>
  <si>
    <t>M</t>
  </si>
  <si>
    <t>58344197</t>
  </si>
  <si>
    <t>štěrkodrť frakce 0/63</t>
  </si>
  <si>
    <t>t</t>
  </si>
  <si>
    <t>-43773896</t>
  </si>
  <si>
    <t>nakupovaný materiál do násypů:</t>
  </si>
  <si>
    <t>"předpoklad 30%" 0,3*237,87</t>
  </si>
  <si>
    <t>71,361*2 'Přepočtené koeficientem množství</t>
  </si>
  <si>
    <t>14</t>
  </si>
  <si>
    <t>171251201</t>
  </si>
  <si>
    <t>Uložení sypaniny na skládky nebo meziskládky bez hutnění s upravením uložené sypaniny do předepsaného tvaru</t>
  </si>
  <si>
    <t>1216057224</t>
  </si>
  <si>
    <t>https://podminky.urs.cz/item/CS_URS_2025_01/171251201</t>
  </si>
  <si>
    <t>15</t>
  </si>
  <si>
    <t>174151101</t>
  </si>
  <si>
    <t>Zásyp sypaninou z jakékoliv horniny strojně s uložením výkopku ve vrstvách se zhutněním jam, šachet, rýh nebo kolem objektů v těchto vykopávkách</t>
  </si>
  <si>
    <t>782397500</t>
  </si>
  <si>
    <t>https://podminky.urs.cz/item/CS_URS_2025_01/174151101</t>
  </si>
  <si>
    <t>267,5*0,6*(0,5-0,1-0,1-0,15)</t>
  </si>
  <si>
    <t>16</t>
  </si>
  <si>
    <t>-2078124921</t>
  </si>
  <si>
    <t>24,075*2 'Přepočtené koeficientem množství</t>
  </si>
  <si>
    <t>17</t>
  </si>
  <si>
    <t>181351003</t>
  </si>
  <si>
    <t>Rozprostření a urovnání ornice v rovině nebo ve svahu sklonu do 1:5 strojně při souvislé ploše do 100 m2, tl. vrstvy do 200 mm</t>
  </si>
  <si>
    <t>2014841749</t>
  </si>
  <si>
    <t>https://podminky.urs.cz/item/CS_URS_2025_01/181351003</t>
  </si>
  <si>
    <t>plocha zeleně:</t>
  </si>
  <si>
    <t>"dle PD" 450,6</t>
  </si>
  <si>
    <t>18</t>
  </si>
  <si>
    <t>181411131</t>
  </si>
  <si>
    <t>Založení trávníku na půdě předem připravené plochy do 1000 m2 výsevem včetně utažení parkového v rovině nebo na svahu do 1:5</t>
  </si>
  <si>
    <t>1667493192</t>
  </si>
  <si>
    <t>https://podminky.urs.cz/item/CS_URS_2025_01/181411131</t>
  </si>
  <si>
    <t>19</t>
  </si>
  <si>
    <t>00572472</t>
  </si>
  <si>
    <t>osivo směs travní krajinná-rovinná</t>
  </si>
  <si>
    <t>kg</t>
  </si>
  <si>
    <t>413084816</t>
  </si>
  <si>
    <t>450,6*0,03 'Přepočtené koeficientem množství</t>
  </si>
  <si>
    <t>20</t>
  </si>
  <si>
    <t>181951111</t>
  </si>
  <si>
    <t>Úprava pláně vyrovnáním výškových rozdílů strojně v hornině třídy těžitelnosti I, skupiny 1 až 3 bez zhutnění</t>
  </si>
  <si>
    <t>-2071467620</t>
  </si>
  <si>
    <t>https://podminky.urs.cz/item/CS_URS_2025_01/181951111</t>
  </si>
  <si>
    <t>"dle PD" pl_z</t>
  </si>
  <si>
    <t>181252305</t>
  </si>
  <si>
    <t>Úprava pláně na stavbách silnic a dálnic strojně na násypech se zhutněním</t>
  </si>
  <si>
    <t>-1608222694</t>
  </si>
  <si>
    <t>https://podminky.urs.cz/item/CS_URS_2025_01/181252305</t>
  </si>
  <si>
    <t>úprava pláně pod novými zpevněnými plochami:</t>
  </si>
  <si>
    <t>22</t>
  </si>
  <si>
    <t>185804312</t>
  </si>
  <si>
    <t>Zalití rostlin vodou plochy záhonů jednotlivě přes 20 m2</t>
  </si>
  <si>
    <t>-1975679244</t>
  </si>
  <si>
    <t>https://podminky.urs.cz/item/CS_URS_2025_01/185804312</t>
  </si>
  <si>
    <t>pl_z*15,0/1000</t>
  </si>
  <si>
    <t>23</t>
  </si>
  <si>
    <t>185851121</t>
  </si>
  <si>
    <t>Dovoz vody pro zálivku rostlin na vzdálenost do 1000 m</t>
  </si>
  <si>
    <t>-1938784869</t>
  </si>
  <si>
    <t>https://podminky.urs.cz/item/CS_URS_2025_01/185851121</t>
  </si>
  <si>
    <t>Zakládání</t>
  </si>
  <si>
    <t>24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</si>
  <si>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</si>
  <si>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</si>
  <si>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896151399</t>
  </si>
  <si>
    <t>https://podminky.urs.cz/item/CS_URS_2025_01/211971121</t>
  </si>
  <si>
    <t>drenáž:</t>
  </si>
  <si>
    <t>267,5*(2*PI*0,05)*1,2</t>
  </si>
  <si>
    <t>25</t>
  </si>
  <si>
    <t>69311068</t>
  </si>
  <si>
    <t>geotextilie netkaná separační, ochranná, filtrační, drenážní PP 300g/m2</t>
  </si>
  <si>
    <t>-284638455</t>
  </si>
  <si>
    <t>100,845*1,1845 'Přepočtené koeficientem množství</t>
  </si>
  <si>
    <t>26</t>
  </si>
  <si>
    <t>212752101</t>
  </si>
  <si>
    <t>Trativody z drenážních trubek pro liniové stavby a komunikace se zřízením štěrkového lože pod trubky a s jejich obsypem v otevřeném výkopu trubka korugovaná sendvičová PE-HD SN 4 celoperforovaná 360° DN 100</t>
  </si>
  <si>
    <t>-1177295449</t>
  </si>
  <si>
    <t>https://podminky.urs.cz/item/CS_URS_2025_01/212752101</t>
  </si>
  <si>
    <t>27</t>
  </si>
  <si>
    <t>274311611</t>
  </si>
  <si>
    <t>Základy z betonu prostého pasy z betonu kamenem prokládaného tř. C 16/20</t>
  </si>
  <si>
    <t>1070780971</t>
  </si>
  <si>
    <t>https://podminky.urs.cz/item/CS_URS_2025_01/274311611</t>
  </si>
  <si>
    <t>základ nové zídky:</t>
  </si>
  <si>
    <t>10*1,035 'Přepočtené koeficientem množství</t>
  </si>
  <si>
    <t>Svislé a kompletní konstrukce</t>
  </si>
  <si>
    <t>28</t>
  </si>
  <si>
    <t>311113144</t>
  </si>
  <si>
    <t>Nadzákladové zdi z betonových tvárnic ztraceného bednění hladkých včetně výplně z betonu C 20/25, tloušťky zdiva přes 250 do 300 mm</t>
  </si>
  <si>
    <t>-1970988479</t>
  </si>
  <si>
    <t>https://podminky.urs.cz/item/CS_URS_2025_01/311113144</t>
  </si>
  <si>
    <t>nová zídka, prům. výšky 800mm:</t>
  </si>
  <si>
    <t>20,0*0,8</t>
  </si>
  <si>
    <t>29</t>
  </si>
  <si>
    <t>311361821</t>
  </si>
  <si>
    <t>Výztuž nadzákladových zdí nosných svislých nebo odkloněných od svislice, rovných nebo oblých z betonářské oceli 10 505 (R) nebo BSt 500</t>
  </si>
  <si>
    <t>-800594350</t>
  </si>
  <si>
    <t>https://podminky.urs.cz/item/CS_URS_2025_01/311361821</t>
  </si>
  <si>
    <t>"předpoklad 50kg/m3" 20,0*0,8*0,3*50,0/1000</t>
  </si>
  <si>
    <t>Vodorovné konstrukce</t>
  </si>
  <si>
    <t>30</t>
  </si>
  <si>
    <t>451573111</t>
  </si>
  <si>
    <t>Lože pod potrubí, stoky a drobné objekty v otevřeném výkopu z písku a štěrkopísku do 63 mm</t>
  </si>
  <si>
    <t>1007725578</t>
  </si>
  <si>
    <t>https://podminky.urs.cz/item/CS_URS_2025_01/451573111</t>
  </si>
  <si>
    <t>267,5*0,6*0,1</t>
  </si>
  <si>
    <t>Komunikace pozemní</t>
  </si>
  <si>
    <t>31</t>
  </si>
  <si>
    <t>561121111</t>
  </si>
  <si>
    <t>Zřízení podkladu nebo ochranné vrstvy vozovky z mechanicky zpevněné zeminy MZ bez přidání pojiva nebo vylepšovacího materiálu, s rozprostřením, vlhčením, promísením a zhutněním, tloušťka po zhutnění 150 mm</t>
  </si>
  <si>
    <t>938149386</t>
  </si>
  <si>
    <t>https://podminky.urs.cz/item/CS_URS_2025_01/561121111</t>
  </si>
  <si>
    <t>ZD_80*1,2</t>
  </si>
  <si>
    <t>32</t>
  </si>
  <si>
    <t>564801110R</t>
  </si>
  <si>
    <t>Kryt komunikace z kameniva / lomová výsivka s rozprostřením a zhutněním plochy přes 100 m2, po zhutnění tl. 20 mm</t>
  </si>
  <si>
    <t>1392693733</t>
  </si>
  <si>
    <t>33</t>
  </si>
  <si>
    <t>564851011</t>
  </si>
  <si>
    <t>Podklad ze štěrkodrti ŠD s rozprostřením a zhutněním plochy jednotlivě do 100 m2, po zhutnění tl. 150 mm</t>
  </si>
  <si>
    <t>753755125</t>
  </si>
  <si>
    <t>https://podminky.urs.cz/item/CS_URS_2025_01/564851011</t>
  </si>
  <si>
    <t>34</t>
  </si>
  <si>
    <t>564851111R</t>
  </si>
  <si>
    <t>Podklad ze štěrkodrti ŠD fr. 0/32 s rozprostřením a zhutněním plochy přes 100 m2, po zhutnění tl. 150 mm</t>
  </si>
  <si>
    <t>-1199846193</t>
  </si>
  <si>
    <t>35</t>
  </si>
  <si>
    <t>564871111R</t>
  </si>
  <si>
    <t>Podklad ze štěrkodrti ŠD fr. 0/32 s rozprostřením a zhutněním plochy přes 100 m2, po zhutnění tl. 250 mm</t>
  </si>
  <si>
    <t>-1668714173</t>
  </si>
  <si>
    <t>mlat * 1,1</t>
  </si>
  <si>
    <t>36</t>
  </si>
  <si>
    <t>566201111</t>
  </si>
  <si>
    <t>Úprava dosavadního krytu z kameniva drceného jako podklad pro nový kryt s vyrovnáním profilu v příčném i podélném směru, s vlhčením a zhutněním, s doplněním kamenivem drceným, jeho rozprostřením a zhutněním, v množství do 0,04 m3/m2</t>
  </si>
  <si>
    <t>703648847</t>
  </si>
  <si>
    <t>https://podminky.urs.cz/item/CS_URS_2025_01/566201111</t>
  </si>
  <si>
    <t>37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</si>
  <si>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</si>
  <si>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</si>
  <si>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437049133</t>
  </si>
  <si>
    <t>https://podminky.urs.cz/item/CS_URS_2025_01/596211110</t>
  </si>
  <si>
    <t>38</t>
  </si>
  <si>
    <t>59245006</t>
  </si>
  <si>
    <t>dlažba pro nevidomé betonová 200x100mm tl 60mm barevná</t>
  </si>
  <si>
    <t>-1361964451</t>
  </si>
  <si>
    <t>"předláždění v místě stáv.ZD, varovný pás" 1,2</t>
  </si>
  <si>
    <t>"nové plochy chodníku, varovný pás" ZD_nev_60</t>
  </si>
  <si>
    <t>3,9*1,03 'Přepočtené koeficientem množství</t>
  </si>
  <si>
    <t>39</t>
  </si>
  <si>
    <t>59245018</t>
  </si>
  <si>
    <t>dlažba skladebná betonová 200x100mm tl 60mm přírodní</t>
  </si>
  <si>
    <t>-1650901392</t>
  </si>
  <si>
    <t>6,2*1,03 'Přepočtené koeficientem množství</t>
  </si>
  <si>
    <t>40</t>
  </si>
  <si>
    <t>596212213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</si>
  <si>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</si>
  <si>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1804815710</t>
  </si>
  <si>
    <t>https://podminky.urs.cz/item/CS_URS_2025_01/596212213</t>
  </si>
  <si>
    <t>41</t>
  </si>
  <si>
    <t>59245030</t>
  </si>
  <si>
    <t>dlažba skladebná betonová 200x200mm tl 80mm přírodní</t>
  </si>
  <si>
    <t>412476353</t>
  </si>
  <si>
    <t>339,4*1,01 'Přepočtené koeficientem množství</t>
  </si>
  <si>
    <t>Ostatní konstrukce a práce, bourání</t>
  </si>
  <si>
    <t>42</t>
  </si>
  <si>
    <t>912111113</t>
  </si>
  <si>
    <t>Montáž zábrany parkovací tvaru sloupku do výšky 800 mm přichycené šrouby</t>
  </si>
  <si>
    <t>kus</t>
  </si>
  <si>
    <t>-2056772958</t>
  </si>
  <si>
    <t>https://podminky.urs.cz/item/CS_URS_2025_01/912111113</t>
  </si>
  <si>
    <t>43</t>
  </si>
  <si>
    <t>74910168</t>
  </si>
  <si>
    <t>sloupek parkovací sklopný 60x60x800mm bílý komaxit základní zámek trojhran</t>
  </si>
  <si>
    <t>-861729097</t>
  </si>
  <si>
    <t>44</t>
  </si>
  <si>
    <t>914111111</t>
  </si>
  <si>
    <t>Montáž svislé dopravní značky základní velikosti do 1 m2 objímkami na sloupky nebo konzoly</t>
  </si>
  <si>
    <t>-1958639353</t>
  </si>
  <si>
    <t>https://podminky.urs.cz/item/CS_URS_2025_01/914111111</t>
  </si>
  <si>
    <t>45</t>
  </si>
  <si>
    <t>40445620</t>
  </si>
  <si>
    <t>zákazové, příkazové dopravní značky B1-B34, C1-15 700mm</t>
  </si>
  <si>
    <t>-1912446293</t>
  </si>
  <si>
    <t>"B11" 2</t>
  </si>
  <si>
    <t>46</t>
  </si>
  <si>
    <t>40445650</t>
  </si>
  <si>
    <t>dodatkové tabulky E7, E12, E13 500x300mm</t>
  </si>
  <si>
    <t>8157053</t>
  </si>
  <si>
    <t>"E13" 2</t>
  </si>
  <si>
    <t>47</t>
  </si>
  <si>
    <t>914511111</t>
  </si>
  <si>
    <t>Montáž sloupku dopravních značek délky do 3,5 m do betonového základu</t>
  </si>
  <si>
    <t>1262231313</t>
  </si>
  <si>
    <t>https://podminky.urs.cz/item/CS_URS_2025_01/914511111</t>
  </si>
  <si>
    <t>48</t>
  </si>
  <si>
    <t>40445225</t>
  </si>
  <si>
    <t>sloupek pro dopravní značku Zn D 60mm v 3,5m</t>
  </si>
  <si>
    <t>783953738</t>
  </si>
  <si>
    <t>49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</si>
  <si>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</si>
  <si>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</si>
  <si>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-1199200577</t>
  </si>
  <si>
    <t>https://podminky.urs.cz/item/CS_URS_2025_01/916131213</t>
  </si>
  <si>
    <t>50</t>
  </si>
  <si>
    <t>59217031</t>
  </si>
  <si>
    <t>obrubník silniční betonový 1000x150x250mm</t>
  </si>
  <si>
    <t>-767836395</t>
  </si>
  <si>
    <t>3*1,02 'Přepočtené koeficientem množství</t>
  </si>
  <si>
    <t>51</t>
  </si>
  <si>
    <t>59217076</t>
  </si>
  <si>
    <t>obrubník silniční betonový přechodový 1000x150x250mm</t>
  </si>
  <si>
    <t>-757410614</t>
  </si>
  <si>
    <t>2*1,02 'Přepočtené koeficientem množství</t>
  </si>
  <si>
    <t>52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</si>
  <si>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</si>
  <si>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</si>
  <si>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2060160071</t>
  </si>
  <si>
    <t>https://podminky.urs.cz/item/CS_URS_2025_01/916231213</t>
  </si>
  <si>
    <t>podél komunikace ze ZD:</t>
  </si>
  <si>
    <t>"odměřeno" 247,0</t>
  </si>
  <si>
    <t>53</t>
  </si>
  <si>
    <t>59217018</t>
  </si>
  <si>
    <t>obrubník betonový chodníkový 1000x80x200mm</t>
  </si>
  <si>
    <t>-237654087</t>
  </si>
  <si>
    <t>247*1,02 'Přepočtené koeficientem množství</t>
  </si>
  <si>
    <t>54</t>
  </si>
  <si>
    <t>916371212</t>
  </si>
  <si>
    <t>Osazení skrytého zahradního obrubníku jednostranným odkopáním kovového</t>
  </si>
  <si>
    <t>2092228444</t>
  </si>
  <si>
    <t>https://podminky.urs.cz/item/CS_URS_2025_01/916371212</t>
  </si>
  <si>
    <t>podél mlatové cesty:</t>
  </si>
  <si>
    <t>"odměřeno" 372,6</t>
  </si>
  <si>
    <t>55</t>
  </si>
  <si>
    <t>13824001R</t>
  </si>
  <si>
    <t>obrubník zahradní kovový tl.200mm</t>
  </si>
  <si>
    <t>1425971093</t>
  </si>
  <si>
    <t>372,6*1,02 'Přepočtené koeficientem množství</t>
  </si>
  <si>
    <t>56</t>
  </si>
  <si>
    <t>919125111</t>
  </si>
  <si>
    <t>Těsnění svislé spáry mezi živičným krytem a ostatními prvky asfaltovou páskou samolepicí šířky 35 mm tl. 8 mm</t>
  </si>
  <si>
    <t>-424974235</t>
  </si>
  <si>
    <t>https://podminky.urs.cz/item/CS_URS_2025_01/919125111</t>
  </si>
  <si>
    <t>"úprava spáry podél nové obruby" 5,0</t>
  </si>
  <si>
    <t>57</t>
  </si>
  <si>
    <t>962022490</t>
  </si>
  <si>
    <t>Bourání zdiva nadzákladového kamenného na maltu cementovou, objemu do 1 m3</t>
  </si>
  <si>
    <t>-1354230531</t>
  </si>
  <si>
    <t>https://podminky.urs.cz/item/CS_URS_2025_01/962022490</t>
  </si>
  <si>
    <t>bourání kamenné zídky:</t>
  </si>
  <si>
    <t>0,5*2,0*1,0</t>
  </si>
  <si>
    <t>58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</si>
  <si>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</si>
  <si>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</si>
  <si>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2116277430</t>
  </si>
  <si>
    <t>https://podminky.urs.cz/item/CS_URS_2025_01/966006132</t>
  </si>
  <si>
    <t>"B1" 2</t>
  </si>
  <si>
    <t>59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</si>
  <si>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</si>
  <si>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</si>
  <si>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2045613786</t>
  </si>
  <si>
    <t>https://podminky.urs.cz/item/CS_URS_2025_01/966006211</t>
  </si>
  <si>
    <t>997</t>
  </si>
  <si>
    <t>Doprava suti a vybouraných hmot</t>
  </si>
  <si>
    <t>60</t>
  </si>
  <si>
    <t>997013501</t>
  </si>
  <si>
    <t>Odvoz suti a vybouraných hmot na skládku nebo meziskládku se složením, na vzdálenost do 1 km</t>
  </si>
  <si>
    <t>963949417</t>
  </si>
  <si>
    <t>https://podminky.urs.cz/item/CS_URS_2025_01/997013501</t>
  </si>
  <si>
    <t>61</t>
  </si>
  <si>
    <t>997013509</t>
  </si>
  <si>
    <t>Odvoz suti a vybouraných hmot na skládku nebo meziskládku se složením, na vzdálenost Příplatek k ceně za každý další započatý 1 km přes 1 km</t>
  </si>
  <si>
    <t>-373177928</t>
  </si>
  <si>
    <t>https://podminky.urs.cz/item/CS_URS_2025_01/997013509</t>
  </si>
  <si>
    <t>4,009*19 'Přepočtené koeficientem množství</t>
  </si>
  <si>
    <t>62</t>
  </si>
  <si>
    <t>997013631</t>
  </si>
  <si>
    <t>Poplatek za uložení stavebního odpadu na skládce (skládkovné) směsného stavebního a demoličního zatříděného do Katalogu odpadů pod kódem 17 09 04</t>
  </si>
  <si>
    <t>52768021</t>
  </si>
  <si>
    <t>https://podminky.urs.cz/item/CS_URS_2025_01/997013631</t>
  </si>
  <si>
    <t>0,164+0,008</t>
  </si>
  <si>
    <t>63</t>
  </si>
  <si>
    <t>997013861</t>
  </si>
  <si>
    <t>Poplatek za uložení stavebního odpadu na recyklační skládce (skládkovné) z prostého betonu zatříděného do Katalogu odpadů pod kódem 17 01 01</t>
  </si>
  <si>
    <t>-1030742836</t>
  </si>
  <si>
    <t>https://podminky.urs.cz/item/CS_URS_2025_01/997013861</t>
  </si>
  <si>
    <t>0,312+1,025</t>
  </si>
  <si>
    <t>64</t>
  </si>
  <si>
    <t>997013873</t>
  </si>
  <si>
    <t>Poplatek za uložení stavebního odpadu na recyklační skládce (skládkovné) zeminy a kamení zatříděného do Katalogu odpadů pod kódem 17 05 04</t>
  </si>
  <si>
    <t>-1664633179</t>
  </si>
  <si>
    <t>https://podminky.urs.cz/item/CS_URS_2025_01/997013873</t>
  </si>
  <si>
    <t>998</t>
  </si>
  <si>
    <t>Přesun hmot</t>
  </si>
  <si>
    <t>65</t>
  </si>
  <si>
    <t>998223011</t>
  </si>
  <si>
    <t>Přesun hmot pro pozemní komunikace s krytem dlážděným dopravní vzdálenost do 200 m jakékoliv délky objektu</t>
  </si>
  <si>
    <t>-743166396</t>
  </si>
  <si>
    <t>https://podminky.urs.cz/item/CS_URS_2025_01/998223011</t>
  </si>
  <si>
    <t>PSV</t>
  </si>
  <si>
    <t>Práce a dodávky PSV</t>
  </si>
  <si>
    <t>711</t>
  </si>
  <si>
    <t>Izolace proti vodě, vlhkosti a plynům</t>
  </si>
  <si>
    <t>66</t>
  </si>
  <si>
    <t>711161212</t>
  </si>
  <si>
    <t>Izolace proti zemní vlhkosti a beztlakové vodě nopovými fóliemi na ploše svislé S vrstva ochranná, odvětrávací a drenážní výška nopu 8,0 mm, tl. fólie do 0,6 mm</t>
  </si>
  <si>
    <t>-1421630755</t>
  </si>
  <si>
    <t>https://podminky.urs.cz/item/CS_URS_2025_01/711161212</t>
  </si>
  <si>
    <t>ochrana základu nové zídky:</t>
  </si>
  <si>
    <t>20,0*1,5</t>
  </si>
  <si>
    <t>67</t>
  </si>
  <si>
    <t>998711121</t>
  </si>
  <si>
    <t>Přesun hmot pro izolace proti vodě, vlhkosti a plynům stanovený z hmotnosti přesunovaného materiálu vodorovná dopravní vzdálenost do 50 m ruční (bez užití mechanizace) v objektech výšky do 6 m</t>
  </si>
  <si>
    <t>-894925665</t>
  </si>
  <si>
    <t>https://podminky.urs.cz/item/CS_URS_2025_01/998711121</t>
  </si>
  <si>
    <t>SO 401 - Veřejné osvětlení</t>
  </si>
  <si>
    <t xml:space="preserve">    742 - Elektroinstalace - slaboproud</t>
  </si>
  <si>
    <t>M - Práce a dodávky M</t>
  </si>
  <si>
    <t xml:space="preserve">    21-M - Elektromontáže</t>
  </si>
  <si>
    <t xml:space="preserve">    46-M - Zemní práce při extr.mont.pracích</t>
  </si>
  <si>
    <t>742</t>
  </si>
  <si>
    <t>Elektroinstalace - slaboproud</t>
  </si>
  <si>
    <t>742124015</t>
  </si>
  <si>
    <t>Montáž kabelů datových optických pro vnější rozvody do trubky zatažením</t>
  </si>
  <si>
    <t>41718572</t>
  </si>
  <si>
    <t>https://podminky.urs.cz/item/CS_URS_2025_01/742124015</t>
  </si>
  <si>
    <t>34123090R</t>
  </si>
  <si>
    <t>kabel datový optický univerzální do 12 vláken 50/125</t>
  </si>
  <si>
    <t>-523590571</t>
  </si>
  <si>
    <t>P</t>
  </si>
  <si>
    <t>Poznámka k položce:_x000d_
Přípolož datového kabelu při pokládce VO._x000d_
Bližší specifikace bude upřesněna.</t>
  </si>
  <si>
    <t>290*1,2 'Přepočtené koeficientem množství</t>
  </si>
  <si>
    <t>Práce a dodávky M</t>
  </si>
  <si>
    <t>21-M</t>
  </si>
  <si>
    <t>Elektromontáže</t>
  </si>
  <si>
    <t>210100151</t>
  </si>
  <si>
    <t>Ukončení kabelů smršťovací koncovkou nebo páskou se zapojením bez letování počtu a průřezu žil 4 x 16 mm2</t>
  </si>
  <si>
    <t>1815215965</t>
  </si>
  <si>
    <t>https://podminky.urs.cz/item/CS_URS_2025_01/210100151</t>
  </si>
  <si>
    <t>35436314</t>
  </si>
  <si>
    <t>hlava rozdělovací smršťovaná přímá do 1kV SKE 4f/1+2 kabel 12-32mm/průřez 1,5-35mm</t>
  </si>
  <si>
    <t>128</t>
  </si>
  <si>
    <t>539646751</t>
  </si>
  <si>
    <t>210203901</t>
  </si>
  <si>
    <t>Montáž svítidel LED se zapojením vodičů průmyslových nebo venkovních na výložník nebo dřík</t>
  </si>
  <si>
    <t>-149508631</t>
  </si>
  <si>
    <t>https://podminky.urs.cz/item/CS_URS_2025_01/210203901</t>
  </si>
  <si>
    <t>34774005R</t>
  </si>
  <si>
    <t>svítidlo MARUT S G2</t>
  </si>
  <si>
    <t>733599344</t>
  </si>
  <si>
    <t>Poznámka k položce:_x000d_
bližší specifikace viz PD</t>
  </si>
  <si>
    <t>210204011</t>
  </si>
  <si>
    <t>Montáž stožárů osvětlení samostatně stojících ocelových, délky do 12 m</t>
  </si>
  <si>
    <t>420170132</t>
  </si>
  <si>
    <t>https://podminky.urs.cz/item/CS_URS_2025_01/210204011</t>
  </si>
  <si>
    <t>31674065R</t>
  </si>
  <si>
    <t>stožár osvětlovací sadový v 5,0m (komaxit, RAL 9005)</t>
  </si>
  <si>
    <t>256</t>
  </si>
  <si>
    <t>361628670</t>
  </si>
  <si>
    <t>31674063R</t>
  </si>
  <si>
    <t>stožár osvětlovací sadový v 4,0m (komaxit, RAL 9005)</t>
  </si>
  <si>
    <t>-12274339</t>
  </si>
  <si>
    <t>210204201</t>
  </si>
  <si>
    <t>Montáž elektrovýzbroje stožárů osvětlení 1 okruh</t>
  </si>
  <si>
    <t>1215071644</t>
  </si>
  <si>
    <t>https://podminky.urs.cz/item/CS_URS_2025_01/210204201</t>
  </si>
  <si>
    <t>31674129</t>
  </si>
  <si>
    <t>výzbroj stožárová SV 6.6.4</t>
  </si>
  <si>
    <t>-1036360533</t>
  </si>
  <si>
    <t>210220020</t>
  </si>
  <si>
    <t>Montáž uzemňovacího vedení s upevněním, propojením a připojením pomocí svorek v zemi s izolací spojů vodičů FeZn páskou průřezu do 120 mm2 v městské zástavbě</t>
  </si>
  <si>
    <t>1980494264</t>
  </si>
  <si>
    <t>https://podminky.urs.cz/item/CS_URS_2025_01/210220020</t>
  </si>
  <si>
    <t>35442062</t>
  </si>
  <si>
    <t>pás zemnící 30x4mm FeZn</t>
  </si>
  <si>
    <t>1454759590</t>
  </si>
  <si>
    <t>290*1,05 'Přepočtené koeficientem množství</t>
  </si>
  <si>
    <t>210280002</t>
  </si>
  <si>
    <t>Zkoušky a prohlídky elektrických rozvodů a zařízení celková prohlídka, zkoušení, měření a vyhotovení revizní zprávy pro objem montážních prací přes 100 do 500 tisíc Kč</t>
  </si>
  <si>
    <t>2015499726</t>
  </si>
  <si>
    <t>https://podminky.urs.cz/item/CS_URS_2025_01/210280002</t>
  </si>
  <si>
    <t>210812035</t>
  </si>
  <si>
    <t>Montáž izolovaných kabelů měděných do 1 kV bez ukončení plných nebo laněných kulatých (např. CYKY, CHKE-R) uložených volně nebo v liště počtu a průřezu žil 4x16 mm2</t>
  </si>
  <si>
    <t>320932879</t>
  </si>
  <si>
    <t>https://podminky.urs.cz/item/CS_URS_2025_01/210812035</t>
  </si>
  <si>
    <t>34111080</t>
  </si>
  <si>
    <t>kabel instalační jádro Cu plné izolace PVC plášť PVC 450/750V (CYKY) 4x16mm2</t>
  </si>
  <si>
    <t>1111161588</t>
  </si>
  <si>
    <t>290*1,15 'Přepočtené koeficientem množství</t>
  </si>
  <si>
    <t>46-M</t>
  </si>
  <si>
    <t>Zemní práce při extr.mont.pracích</t>
  </si>
  <si>
    <t>460010024</t>
  </si>
  <si>
    <t>Vytyčení trasy vedení kabelového (podzemního) v zastavěném prostoru</t>
  </si>
  <si>
    <t>km</t>
  </si>
  <si>
    <t>-2108690303</t>
  </si>
  <si>
    <t>https://podminky.urs.cz/item/CS_URS_2025_01/460010024</t>
  </si>
  <si>
    <t>290*0,001 'Přepočtené koeficientem množství</t>
  </si>
  <si>
    <t>460131113</t>
  </si>
  <si>
    <t>Hloubení jam ručně včetně urovnání dna s přemístěním výkopku do vzdálenosti 3 m od okraje jámy nebo s naložením na dopravní prostředek v hornině třídy těžitelnosti I skupiny 3</t>
  </si>
  <si>
    <t>-1647962962</t>
  </si>
  <si>
    <t>https://podminky.urs.cz/item/CS_URS_2025_01/460131113</t>
  </si>
  <si>
    <t>"pro stožár"0,5*0,5*1,2*9</t>
  </si>
  <si>
    <t>460171142</t>
  </si>
  <si>
    <t>Hloubení kabelových rýh strojně včetně urovnání dna s přemístěním výkopku do vzdálenosti 3 m od okraje jámy nebo s naložením na dopravní prostředek šířky 35 cm hloubky 50 cm v hornině třídy těžitelnosti I skupiny 3</t>
  </si>
  <si>
    <t>-498589154</t>
  </si>
  <si>
    <t>https://podminky.urs.cz/item/CS_URS_2025_01/460171142</t>
  </si>
  <si>
    <t>"VO" 290,0</t>
  </si>
  <si>
    <t>460341113</t>
  </si>
  <si>
    <t>Vodorovné přemístění (odvoz) horniny dopravními prostředky včetně složení, bez naložení a rozprostření jakékoliv třídy, na vzdálenost přes 500 do 1000 m</t>
  </si>
  <si>
    <t>-1995477448</t>
  </si>
  <si>
    <t>https://podminky.urs.cz/item/CS_URS_2025_01/460341113</t>
  </si>
  <si>
    <t>odvoz na skládku</t>
  </si>
  <si>
    <t>"výkopy pro stožáry" 2,7</t>
  </si>
  <si>
    <t>"přebytek výkopů z rýh (lože, chránička)" 0,05*290,0+0,055*17,0</t>
  </si>
  <si>
    <t>460341121</t>
  </si>
  <si>
    <t>Vodorovné přemístění (odvoz) horniny dopravními prostředky včetně složení, bez naložení a rozprostření jakékoliv třídy, na vzdálenost Příplatek k ceně -1113 za každých dalších i započatých 1000 m</t>
  </si>
  <si>
    <t>1424642256</t>
  </si>
  <si>
    <t>https://podminky.urs.cz/item/CS_URS_2025_01/460341121</t>
  </si>
  <si>
    <t>18,135*19 'Přepočtené koeficientem množství</t>
  </si>
  <si>
    <t>460361121</t>
  </si>
  <si>
    <t>Poplatek (skládkovné) za uložení zeminy na recyklační skládce zatříděné do Katalogu odpadů pod kódem 17 05 04</t>
  </si>
  <si>
    <t>1170557452</t>
  </si>
  <si>
    <t>https://podminky.urs.cz/item/CS_URS_2025_01/460361121</t>
  </si>
  <si>
    <t>18,135*1,8 'Přepočtené koeficientem množství</t>
  </si>
  <si>
    <t>460371121</t>
  </si>
  <si>
    <t>Naložení výkopku strojně z hornin třídy těžitelnosti I skupiny 1 až 3</t>
  </si>
  <si>
    <t>673288113</t>
  </si>
  <si>
    <t>https://podminky.urs.cz/item/CS_URS_2025_01/460371121</t>
  </si>
  <si>
    <t>460431152</t>
  </si>
  <si>
    <t>Zásyp kabelových rýh ručně s přemístění sypaniny ze vzdálenosti do 10 m, s uložením výkopku ve vrstvách včetně zhutnění a úpravy povrchu šířky 35 cm hloubky 50 cm z hornině třídy těžitelnosti I skupiny 3</t>
  </si>
  <si>
    <t>-995610117</t>
  </si>
  <si>
    <t>https://podminky.urs.cz/item/CS_URS_2025_01/460431152</t>
  </si>
  <si>
    <t>46064000R1</t>
  </si>
  <si>
    <t>Pouzdrový základ stožáru - kompletní zhotovení pouzdrového základu včetně trubkování</t>
  </si>
  <si>
    <t>377816242</t>
  </si>
  <si>
    <t>460661411</t>
  </si>
  <si>
    <t>Kabelové lože z písku včetně podsypu, zhutnění a urovnání povrchu pro kabely nn zakryté plastovými deskami (materiál ve specifikaci), šířky do 25 cm</t>
  </si>
  <si>
    <t>23043162</t>
  </si>
  <si>
    <t>https://podminky.urs.cz/item/CS_URS_2025_01/460661411</t>
  </si>
  <si>
    <t>34575103</t>
  </si>
  <si>
    <t>deska kabelová krycí PVC červená, 200x2mm</t>
  </si>
  <si>
    <t>2024079915</t>
  </si>
  <si>
    <t>290,0-17,0</t>
  </si>
  <si>
    <t>273*1,05 'Přepočtené koeficientem množství</t>
  </si>
  <si>
    <t>460791214</t>
  </si>
  <si>
    <t>Montáž trubek ochranných uložených volně do rýhy plastových ohebných, vnitřního průměru přes 90 do 110 mm</t>
  </si>
  <si>
    <t>-221365605</t>
  </si>
  <si>
    <t>https://podminky.urs.cz/item/CS_URS_2025_01/460791214</t>
  </si>
  <si>
    <t>chránička kabelů v místě vjezdů:</t>
  </si>
  <si>
    <t>"VO" 17,0</t>
  </si>
  <si>
    <t>"datový kabel" 17,0</t>
  </si>
  <si>
    <t>34571355</t>
  </si>
  <si>
    <t>trubka elektroinstalační ohebná dvouplášťová korugovaná HDPE (chránička) D 93/110mm</t>
  </si>
  <si>
    <t>-1903138016</t>
  </si>
  <si>
    <t>34*1,05 'Přepočtené koeficientem množství</t>
  </si>
  <si>
    <t>469981111</t>
  </si>
  <si>
    <t>Přesun hmot pro pomocné stavební práce při elektromontážích dopravní vzdálenost do 1 000 m</t>
  </si>
  <si>
    <t>-916817296</t>
  </si>
  <si>
    <t>https://podminky.urs.cz/item/CS_URS_2025_01/469981111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</si>
  <si>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</si>
  <si>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</si>
  <si>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</si>
  <si>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</si>
  <si>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</si>
  <si>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</si>
  <si>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geodetické a projektové práce</t>
  </si>
  <si>
    <t>012002000</t>
  </si>
  <si>
    <t xml:space="preserve">Geodetické práce </t>
  </si>
  <si>
    <t>kpl</t>
  </si>
  <si>
    <t>1024</t>
  </si>
  <si>
    <t>2076936015</t>
  </si>
  <si>
    <t>Poznámka k položce:_x000d_
zahrnuje veškeré geodetické práce vč. zaměření skutečného stavu</t>
  </si>
  <si>
    <t>012203000</t>
  </si>
  <si>
    <t>Vytýčení sítí</t>
  </si>
  <si>
    <t>45760649</t>
  </si>
  <si>
    <t>013244000</t>
  </si>
  <si>
    <t>Dokumentace pro provádění stavby</t>
  </si>
  <si>
    <t>426427669</t>
  </si>
  <si>
    <t>013254000</t>
  </si>
  <si>
    <t>Dokumentace skutečného provedení stavby</t>
  </si>
  <si>
    <t>874815196</t>
  </si>
  <si>
    <t>VRN3</t>
  </si>
  <si>
    <t>Zařízení staveniště</t>
  </si>
  <si>
    <t>030001000</t>
  </si>
  <si>
    <t>1210778850</t>
  </si>
  <si>
    <t>VRN4</t>
  </si>
  <si>
    <t>Inženýrská činnost</t>
  </si>
  <si>
    <t>043154000</t>
  </si>
  <si>
    <t>Zkoušky hutnicí</t>
  </si>
  <si>
    <t>824036864</t>
  </si>
  <si>
    <t>VRN7</t>
  </si>
  <si>
    <t>Provozní vlivy</t>
  </si>
  <si>
    <t>0720000000</t>
  </si>
  <si>
    <t>Provozní vlivy - zajištění DIR+DIO</t>
  </si>
  <si>
    <t>ks</t>
  </si>
  <si>
    <t>-1344062516</t>
  </si>
  <si>
    <t>SEZNAM FIGUR</t>
  </si>
  <si>
    <t>Výměra</t>
  </si>
  <si>
    <t>odměřeno z PD:</t>
  </si>
  <si>
    <t>Použití figury:</t>
  </si>
  <si>
    <t>Úprava pláně pro silnice a dálnice na násypech se zhutněním</t>
  </si>
  <si>
    <t xml:space="preserve">Podklad ze štěrkodrtě ŠD fr. 0/32  plochy přes 100 m2 tl 250 mm</t>
  </si>
  <si>
    <t>Rozprostření ornice tl vrstvy do 200 mm pl do 100 m2 v rovině nebo ve svahu do 1:5 strojně</t>
  </si>
  <si>
    <t>Založení parkového trávníku výsevem pl do 1000 m2 v rovině a ve svahu do 1:5</t>
  </si>
  <si>
    <t>Úprava pláně v hornině třídy těžitelnosti I skupiny 1 až 3 bez zhutnění strojně</t>
  </si>
  <si>
    <t>Zalití rostlin vodou plocha přes 20 m2</t>
  </si>
  <si>
    <t>Dovoz vody pro zálivku rostlin za vzdálenost do 1000 m</t>
  </si>
  <si>
    <t>Podklad ze štěrkodrtě ŠD plochy do 100 m2 tl 150 mm</t>
  </si>
  <si>
    <t>Vodorovné přemístění přes 4 000 do 5000 m výkopku/sypaniny z horniny třídy těžitelnosti I skupiny 1 až 3</t>
  </si>
  <si>
    <t>Nakládání výkopku z hornin třídy těžitelnosti I skupiny 1 až 3 do 100 m3</t>
  </si>
  <si>
    <t>Zřízení podkladu nebo ochranné vrstvy vozovky z mechanicky zpevněné zeminy MZ tl 150 mm</t>
  </si>
  <si>
    <t>Podklad ze štěrkodrtě ŠD fr. 0/32 plochy přes 100 m2 tl 150 mm</t>
  </si>
  <si>
    <t>Kladení zámkové dlažby pozemních komunikací ručně tl 80 mm skupiny A pl přes 300 m2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</si>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</sst>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211101" TargetMode="External" /><Relationship Id="rId2" Type="http://schemas.openxmlformats.org/officeDocument/2006/relationships/hyperlink" Target="https://podminky.urs.cz/item/CS_URS_2025_01/113106123" TargetMode="External" /><Relationship Id="rId3" Type="http://schemas.openxmlformats.org/officeDocument/2006/relationships/hyperlink" Target="https://podminky.urs.cz/item/CS_URS_2025_01/113202111" TargetMode="External" /><Relationship Id="rId4" Type="http://schemas.openxmlformats.org/officeDocument/2006/relationships/hyperlink" Target="https://podminky.urs.cz/item/CS_URS_2025_01/121151103" TargetMode="External" /><Relationship Id="rId5" Type="http://schemas.openxmlformats.org/officeDocument/2006/relationships/hyperlink" Target="https://podminky.urs.cz/item/CS_URS_2025_01/122251103" TargetMode="External" /><Relationship Id="rId6" Type="http://schemas.openxmlformats.org/officeDocument/2006/relationships/hyperlink" Target="https://podminky.urs.cz/item/CS_URS_2025_01/132251101" TargetMode="External" /><Relationship Id="rId7" Type="http://schemas.openxmlformats.org/officeDocument/2006/relationships/hyperlink" Target="https://podminky.urs.cz/item/CS_URS_2025_01/132251103" TargetMode="External" /><Relationship Id="rId8" Type="http://schemas.openxmlformats.org/officeDocument/2006/relationships/hyperlink" Target="https://podminky.urs.cz/item/CS_URS_2025_01/162301501" TargetMode="External" /><Relationship Id="rId9" Type="http://schemas.openxmlformats.org/officeDocument/2006/relationships/hyperlink" Target="https://podminky.urs.cz/item/CS_URS_2025_01/162301981" TargetMode="External" /><Relationship Id="rId10" Type="http://schemas.openxmlformats.org/officeDocument/2006/relationships/hyperlink" Target="https://podminky.urs.cz/item/CS_URS_2025_01/162651112" TargetMode="External" /><Relationship Id="rId11" Type="http://schemas.openxmlformats.org/officeDocument/2006/relationships/hyperlink" Target="https://podminky.urs.cz/item/CS_URS_2025_01/167151101" TargetMode="External" /><Relationship Id="rId12" Type="http://schemas.openxmlformats.org/officeDocument/2006/relationships/hyperlink" Target="https://podminky.urs.cz/item/CS_URS_2025_01/171152111" TargetMode="External" /><Relationship Id="rId13" Type="http://schemas.openxmlformats.org/officeDocument/2006/relationships/hyperlink" Target="https://podminky.urs.cz/item/CS_URS_2025_01/171251201" TargetMode="External" /><Relationship Id="rId14" Type="http://schemas.openxmlformats.org/officeDocument/2006/relationships/hyperlink" Target="https://podminky.urs.cz/item/CS_URS_2025_01/174151101" TargetMode="External" /><Relationship Id="rId15" Type="http://schemas.openxmlformats.org/officeDocument/2006/relationships/hyperlink" Target="https://podminky.urs.cz/item/CS_URS_2025_01/181351003" TargetMode="External" /><Relationship Id="rId16" Type="http://schemas.openxmlformats.org/officeDocument/2006/relationships/hyperlink" Target="https://podminky.urs.cz/item/CS_URS_2025_01/181411131" TargetMode="External" /><Relationship Id="rId17" Type="http://schemas.openxmlformats.org/officeDocument/2006/relationships/hyperlink" Target="https://podminky.urs.cz/item/CS_URS_2025_01/181951111" TargetMode="External" /><Relationship Id="rId18" Type="http://schemas.openxmlformats.org/officeDocument/2006/relationships/hyperlink" Target="https://podminky.urs.cz/item/CS_URS_2025_01/181252305" TargetMode="External" /><Relationship Id="rId19" Type="http://schemas.openxmlformats.org/officeDocument/2006/relationships/hyperlink" Target="https://podminky.urs.cz/item/CS_URS_2025_01/185804312" TargetMode="External" /><Relationship Id="rId20" Type="http://schemas.openxmlformats.org/officeDocument/2006/relationships/hyperlink" Target="https://podminky.urs.cz/item/CS_URS_2025_01/185851121" TargetMode="External" /><Relationship Id="rId21" Type="http://schemas.openxmlformats.org/officeDocument/2006/relationships/hyperlink" Target="https://podminky.urs.cz/item/CS_URS_2025_01/211971121" TargetMode="External" /><Relationship Id="rId22" Type="http://schemas.openxmlformats.org/officeDocument/2006/relationships/hyperlink" Target="https://podminky.urs.cz/item/CS_URS_2025_01/212752101" TargetMode="External" /><Relationship Id="rId23" Type="http://schemas.openxmlformats.org/officeDocument/2006/relationships/hyperlink" Target="https://podminky.urs.cz/item/CS_URS_2025_01/274311611" TargetMode="External" /><Relationship Id="rId24" Type="http://schemas.openxmlformats.org/officeDocument/2006/relationships/hyperlink" Target="https://podminky.urs.cz/item/CS_URS_2025_01/311113144" TargetMode="External" /><Relationship Id="rId25" Type="http://schemas.openxmlformats.org/officeDocument/2006/relationships/hyperlink" Target="https://podminky.urs.cz/item/CS_URS_2025_01/311361821" TargetMode="External" /><Relationship Id="rId26" Type="http://schemas.openxmlformats.org/officeDocument/2006/relationships/hyperlink" Target="https://podminky.urs.cz/item/CS_URS_2025_01/451573111" TargetMode="External" /><Relationship Id="rId27" Type="http://schemas.openxmlformats.org/officeDocument/2006/relationships/hyperlink" Target="https://podminky.urs.cz/item/CS_URS_2025_01/561121111" TargetMode="External" /><Relationship Id="rId28" Type="http://schemas.openxmlformats.org/officeDocument/2006/relationships/hyperlink" Target="https://podminky.urs.cz/item/CS_URS_2025_01/564851011" TargetMode="External" /><Relationship Id="rId29" Type="http://schemas.openxmlformats.org/officeDocument/2006/relationships/hyperlink" Target="https://podminky.urs.cz/item/CS_URS_2025_01/566201111" TargetMode="External" /><Relationship Id="rId30" Type="http://schemas.openxmlformats.org/officeDocument/2006/relationships/hyperlink" Target="https://podminky.urs.cz/item/CS_URS_2025_01/596211110" TargetMode="External" /><Relationship Id="rId31" Type="http://schemas.openxmlformats.org/officeDocument/2006/relationships/hyperlink" Target="https://podminky.urs.cz/item/CS_URS_2025_01/596212213" TargetMode="External" /><Relationship Id="rId32" Type="http://schemas.openxmlformats.org/officeDocument/2006/relationships/hyperlink" Target="https://podminky.urs.cz/item/CS_URS_2025_01/912111113" TargetMode="External" /><Relationship Id="rId33" Type="http://schemas.openxmlformats.org/officeDocument/2006/relationships/hyperlink" Target="https://podminky.urs.cz/item/CS_URS_2025_01/914111111" TargetMode="External" /><Relationship Id="rId34" Type="http://schemas.openxmlformats.org/officeDocument/2006/relationships/hyperlink" Target="https://podminky.urs.cz/item/CS_URS_2025_01/914511111" TargetMode="External" /><Relationship Id="rId35" Type="http://schemas.openxmlformats.org/officeDocument/2006/relationships/hyperlink" Target="https://podminky.urs.cz/item/CS_URS_2025_01/916131213" TargetMode="External" /><Relationship Id="rId36" Type="http://schemas.openxmlformats.org/officeDocument/2006/relationships/hyperlink" Target="https://podminky.urs.cz/item/CS_URS_2025_01/916231213" TargetMode="External" /><Relationship Id="rId37" Type="http://schemas.openxmlformats.org/officeDocument/2006/relationships/hyperlink" Target="https://podminky.urs.cz/item/CS_URS_2025_01/916371212" TargetMode="External" /><Relationship Id="rId38" Type="http://schemas.openxmlformats.org/officeDocument/2006/relationships/hyperlink" Target="https://podminky.urs.cz/item/CS_URS_2025_01/919125111" TargetMode="External" /><Relationship Id="rId39" Type="http://schemas.openxmlformats.org/officeDocument/2006/relationships/hyperlink" Target="https://podminky.urs.cz/item/CS_URS_2025_01/962022490" TargetMode="External" /><Relationship Id="rId40" Type="http://schemas.openxmlformats.org/officeDocument/2006/relationships/hyperlink" Target="https://podminky.urs.cz/item/CS_URS_2025_01/966006132" TargetMode="External" /><Relationship Id="rId41" Type="http://schemas.openxmlformats.org/officeDocument/2006/relationships/hyperlink" Target="https://podminky.urs.cz/item/CS_URS_2025_01/966006211" TargetMode="External" /><Relationship Id="rId42" Type="http://schemas.openxmlformats.org/officeDocument/2006/relationships/hyperlink" Target="https://podminky.urs.cz/item/CS_URS_2025_01/997013501" TargetMode="External" /><Relationship Id="rId43" Type="http://schemas.openxmlformats.org/officeDocument/2006/relationships/hyperlink" Target="https://podminky.urs.cz/item/CS_URS_2025_01/997013509" TargetMode="External" /><Relationship Id="rId44" Type="http://schemas.openxmlformats.org/officeDocument/2006/relationships/hyperlink" Target="https://podminky.urs.cz/item/CS_URS_2025_01/997013631" TargetMode="External" /><Relationship Id="rId45" Type="http://schemas.openxmlformats.org/officeDocument/2006/relationships/hyperlink" Target="https://podminky.urs.cz/item/CS_URS_2025_01/997013861" TargetMode="External" /><Relationship Id="rId46" Type="http://schemas.openxmlformats.org/officeDocument/2006/relationships/hyperlink" Target="https://podminky.urs.cz/item/CS_URS_2025_01/997013873" TargetMode="External" /><Relationship Id="rId47" Type="http://schemas.openxmlformats.org/officeDocument/2006/relationships/hyperlink" Target="https://podminky.urs.cz/item/CS_URS_2025_01/998223011" TargetMode="External" /><Relationship Id="rId48" Type="http://schemas.openxmlformats.org/officeDocument/2006/relationships/hyperlink" Target="https://podminky.urs.cz/item/CS_URS_2025_01/711161212" TargetMode="External" /><Relationship Id="rId49" Type="http://schemas.openxmlformats.org/officeDocument/2006/relationships/hyperlink" Target="https://podminky.urs.cz/item/CS_URS_2025_01/998711121" TargetMode="External" /><Relationship Id="rId5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42124015" TargetMode="External" /><Relationship Id="rId2" Type="http://schemas.openxmlformats.org/officeDocument/2006/relationships/hyperlink" Target="https://podminky.urs.cz/item/CS_URS_2025_01/210100151" TargetMode="External" /><Relationship Id="rId3" Type="http://schemas.openxmlformats.org/officeDocument/2006/relationships/hyperlink" Target="https://podminky.urs.cz/item/CS_URS_2025_01/210203901" TargetMode="External" /><Relationship Id="rId4" Type="http://schemas.openxmlformats.org/officeDocument/2006/relationships/hyperlink" Target="https://podminky.urs.cz/item/CS_URS_2025_01/210204011" TargetMode="External" /><Relationship Id="rId5" Type="http://schemas.openxmlformats.org/officeDocument/2006/relationships/hyperlink" Target="https://podminky.urs.cz/item/CS_URS_2025_01/210204201" TargetMode="External" /><Relationship Id="rId6" Type="http://schemas.openxmlformats.org/officeDocument/2006/relationships/hyperlink" Target="https://podminky.urs.cz/item/CS_URS_2025_01/210220020" TargetMode="External" /><Relationship Id="rId7" Type="http://schemas.openxmlformats.org/officeDocument/2006/relationships/hyperlink" Target="https://podminky.urs.cz/item/CS_URS_2025_01/210280002" TargetMode="External" /><Relationship Id="rId8" Type="http://schemas.openxmlformats.org/officeDocument/2006/relationships/hyperlink" Target="https://podminky.urs.cz/item/CS_URS_2025_01/210812035" TargetMode="External" /><Relationship Id="rId9" Type="http://schemas.openxmlformats.org/officeDocument/2006/relationships/hyperlink" Target="https://podminky.urs.cz/item/CS_URS_2025_01/460010024" TargetMode="External" /><Relationship Id="rId10" Type="http://schemas.openxmlformats.org/officeDocument/2006/relationships/hyperlink" Target="https://podminky.urs.cz/item/CS_URS_2025_01/460131113" TargetMode="External" /><Relationship Id="rId11" Type="http://schemas.openxmlformats.org/officeDocument/2006/relationships/hyperlink" Target="https://podminky.urs.cz/item/CS_URS_2025_01/460171142" TargetMode="External" /><Relationship Id="rId12" Type="http://schemas.openxmlformats.org/officeDocument/2006/relationships/hyperlink" Target="https://podminky.urs.cz/item/CS_URS_2025_01/460341113" TargetMode="External" /><Relationship Id="rId13" Type="http://schemas.openxmlformats.org/officeDocument/2006/relationships/hyperlink" Target="https://podminky.urs.cz/item/CS_URS_2025_01/460341121" TargetMode="External" /><Relationship Id="rId14" Type="http://schemas.openxmlformats.org/officeDocument/2006/relationships/hyperlink" Target="https://podminky.urs.cz/item/CS_URS_2025_01/460361121" TargetMode="External" /><Relationship Id="rId15" Type="http://schemas.openxmlformats.org/officeDocument/2006/relationships/hyperlink" Target="https://podminky.urs.cz/item/CS_URS_2025_01/460371121" TargetMode="External" /><Relationship Id="rId16" Type="http://schemas.openxmlformats.org/officeDocument/2006/relationships/hyperlink" Target="https://podminky.urs.cz/item/CS_URS_2025_01/460431152" TargetMode="External" /><Relationship Id="rId17" Type="http://schemas.openxmlformats.org/officeDocument/2006/relationships/hyperlink" Target="https://podminky.urs.cz/item/CS_URS_2025_01/460661411" TargetMode="External" /><Relationship Id="rId18" Type="http://schemas.openxmlformats.org/officeDocument/2006/relationships/hyperlink" Target="https://podminky.urs.cz/item/CS_URS_2025_01/460791214" TargetMode="External" /><Relationship Id="rId19" Type="http://schemas.openxmlformats.org/officeDocument/2006/relationships/hyperlink" Target="https://podminky.urs.cz/item/CS_URS_2025_01/469981111" TargetMode="External" /><Relationship Id="rId2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21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22</v>
      </c>
      <c r="E8" s="24"/>
      <c r="F8" s="24"/>
      <c r="G8" s="24"/>
      <c r="H8" s="24"/>
      <c r="I8" s="24"/>
      <c r="J8" s="24"/>
      <c r="K8" s="29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24</v>
      </c>
      <c r="AL8" s="24"/>
      <c r="AM8" s="24"/>
      <c r="AN8" s="35" t="s">
        <v>25</v>
      </c>
      <c r="AO8" s="24"/>
      <c r="AP8" s="24"/>
      <c r="AQ8" s="24"/>
      <c r="AR8" s="22"/>
      <c r="BE8" s="33"/>
      <c r="BS8" s="19" t="s">
        <v>6</v>
      </c>
    </row>
    <row r="9" s="1" customFormat="1" ht="29.28" customHeight="1">
      <c r="B9" s="23"/>
      <c r="C9" s="24"/>
      <c r="D9" s="28" t="s">
        <v>26</v>
      </c>
      <c r="E9" s="24"/>
      <c r="F9" s="24"/>
      <c r="G9" s="24"/>
      <c r="H9" s="24"/>
      <c r="I9" s="24"/>
      <c r="J9" s="24"/>
      <c r="K9" s="36" t="s">
        <v>27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8" t="s">
        <v>28</v>
      </c>
      <c r="AL9" s="24"/>
      <c r="AM9" s="24"/>
      <c r="AN9" s="36" t="s">
        <v>29</v>
      </c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30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31</v>
      </c>
      <c r="AL10" s="24"/>
      <c r="AM10" s="24"/>
      <c r="AN10" s="29" t="s">
        <v>32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33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34</v>
      </c>
      <c r="AL11" s="24"/>
      <c r="AM11" s="24"/>
      <c r="AN11" s="29" t="s">
        <v>32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35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31</v>
      </c>
      <c r="AL13" s="24"/>
      <c r="AM13" s="24"/>
      <c r="AN13" s="37" t="s">
        <v>36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7" t="s">
        <v>36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4" t="s">
        <v>34</v>
      </c>
      <c r="AL14" s="24"/>
      <c r="AM14" s="24"/>
      <c r="AN14" s="37" t="s">
        <v>36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31</v>
      </c>
      <c r="AL16" s="24"/>
      <c r="AM16" s="24"/>
      <c r="AN16" s="29" t="s">
        <v>32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38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34</v>
      </c>
      <c r="AL17" s="24"/>
      <c r="AM17" s="24"/>
      <c r="AN17" s="29" t="s">
        <v>32</v>
      </c>
      <c r="AO17" s="24"/>
      <c r="AP17" s="24"/>
      <c r="AQ17" s="24"/>
      <c r="AR17" s="22"/>
      <c r="BE17" s="33"/>
      <c r="BS17" s="19" t="s">
        <v>39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40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31</v>
      </c>
      <c r="AL19" s="24"/>
      <c r="AM19" s="24"/>
      <c r="AN19" s="29" t="s">
        <v>32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41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34</v>
      </c>
      <c r="AL20" s="24"/>
      <c r="AM20" s="24"/>
      <c r="AN20" s="29" t="s">
        <v>32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42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9" t="s">
        <v>43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4"/>
      <c r="AQ25" s="24"/>
      <c r="AR25" s="22"/>
      <c r="BE25" s="33"/>
    </row>
    <row r="26" s="2" customFormat="1" ht="25.92" customHeight="1">
      <c r="A26" s="41"/>
      <c r="B26" s="42"/>
      <c r="C26" s="43"/>
      <c r="D26" s="44" t="s">
        <v>44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3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3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45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46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47</v>
      </c>
      <c r="AL28" s="48"/>
      <c r="AM28" s="48"/>
      <c r="AN28" s="48"/>
      <c r="AO28" s="48"/>
      <c r="AP28" s="43"/>
      <c r="AQ28" s="43"/>
      <c r="AR28" s="47"/>
      <c r="BE28" s="33"/>
    </row>
    <row r="29" s="3" customFormat="1" ht="14.4" customHeight="1">
      <c r="A29" s="3"/>
      <c r="B29" s="49"/>
      <c r="C29" s="50"/>
      <c r="D29" s="34" t="s">
        <v>48</v>
      </c>
      <c r="E29" s="50"/>
      <c r="F29" s="34" t="s">
        <v>49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4" t="s">
        <v>50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4" t="s">
        <v>51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4" t="s">
        <v>52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4" t="s">
        <v>53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54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55</v>
      </c>
      <c r="U35" s="57"/>
      <c r="V35" s="57"/>
      <c r="W35" s="57"/>
      <c r="X35" s="59" t="s">
        <v>56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5" t="s">
        <v>57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4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R_014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Chodník Sluneční - Pražská, Chýně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4" t="s">
        <v>22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k.ú. Chýně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4" t="s">
        <v>24</v>
      </c>
      <c r="AJ47" s="43"/>
      <c r="AK47" s="43"/>
      <c r="AL47" s="43"/>
      <c r="AM47" s="75" t="str">
        <f>IF(AN8= "","",AN8)</f>
        <v>28. 4. 2025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4" t="s">
        <v>30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4" t="s">
        <v>37</v>
      </c>
      <c r="AJ49" s="43"/>
      <c r="AK49" s="43"/>
      <c r="AL49" s="43"/>
      <c r="AM49" s="76" t="str">
        <f>IF(E17="","",E17)</f>
        <v>Ragemia, s.r.o.</v>
      </c>
      <c r="AN49" s="67"/>
      <c r="AO49" s="67"/>
      <c r="AP49" s="67"/>
      <c r="AQ49" s="43"/>
      <c r="AR49" s="47"/>
      <c r="AS49" s="77" t="s">
        <v>58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4" t="s">
        <v>35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4" t="s">
        <v>40</v>
      </c>
      <c r="AJ50" s="43"/>
      <c r="AK50" s="43"/>
      <c r="AL50" s="43"/>
      <c r="AM50" s="76" t="str">
        <f>IF(E20="","",E20)</f>
        <v>Ing. Eva Horčičková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59</v>
      </c>
      <c r="D52" s="90"/>
      <c r="E52" s="90"/>
      <c r="F52" s="90"/>
      <c r="G52" s="90"/>
      <c r="H52" s="91"/>
      <c r="I52" s="92" t="s">
        <v>60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61</v>
      </c>
      <c r="AH52" s="90"/>
      <c r="AI52" s="90"/>
      <c r="AJ52" s="90"/>
      <c r="AK52" s="90"/>
      <c r="AL52" s="90"/>
      <c r="AM52" s="90"/>
      <c r="AN52" s="92" t="s">
        <v>62</v>
      </c>
      <c r="AO52" s="90"/>
      <c r="AP52" s="90"/>
      <c r="AQ52" s="94" t="s">
        <v>63</v>
      </c>
      <c r="AR52" s="47"/>
      <c r="AS52" s="95" t="s">
        <v>64</v>
      </c>
      <c r="AT52" s="96" t="s">
        <v>65</v>
      </c>
      <c r="AU52" s="96" t="s">
        <v>66</v>
      </c>
      <c r="AV52" s="96" t="s">
        <v>67</v>
      </c>
      <c r="AW52" s="96" t="s">
        <v>68</v>
      </c>
      <c r="AX52" s="96" t="s">
        <v>69</v>
      </c>
      <c r="AY52" s="96" t="s">
        <v>70</v>
      </c>
      <c r="AZ52" s="96" t="s">
        <v>71</v>
      </c>
      <c r="BA52" s="96" t="s">
        <v>72</v>
      </c>
      <c r="BB52" s="96" t="s">
        <v>73</v>
      </c>
      <c r="BC52" s="96" t="s">
        <v>74</v>
      </c>
      <c r="BD52" s="97" t="s">
        <v>75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76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ROUND(SUM(AG55:AG57),2)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32</v>
      </c>
      <c r="AR54" s="107"/>
      <c r="AS54" s="108">
        <f>ROUND(SUM(AS55:AS57),2)</f>
        <v>0</v>
      </c>
      <c r="AT54" s="109">
        <f>ROUND(SUM(AV54:AW54),2)</f>
        <v>0</v>
      </c>
      <c r="AU54" s="110">
        <f>ROUND(SUM(AU55:AU57),5)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ROUND(SUM(AZ55:AZ57),2)</f>
        <v>0</v>
      </c>
      <c r="BA54" s="109">
        <f>ROUND(SUM(BA55:BA57),2)</f>
        <v>0</v>
      </c>
      <c r="BB54" s="109">
        <f>ROUND(SUM(BB55:BB57),2)</f>
        <v>0</v>
      </c>
      <c r="BC54" s="109">
        <f>ROUND(SUM(BC55:BC57),2)</f>
        <v>0</v>
      </c>
      <c r="BD54" s="111">
        <f>ROUND(SUM(BD55:BD57),2)</f>
        <v>0</v>
      </c>
      <c r="BE54" s="6"/>
      <c r="BS54" s="112" t="s">
        <v>77</v>
      </c>
      <c r="BT54" s="112" t="s">
        <v>78</v>
      </c>
      <c r="BU54" s="113" t="s">
        <v>79</v>
      </c>
      <c r="BV54" s="112" t="s">
        <v>80</v>
      </c>
      <c r="BW54" s="112" t="s">
        <v>5</v>
      </c>
      <c r="BX54" s="112" t="s">
        <v>81</v>
      </c>
      <c r="CL54" s="112" t="s">
        <v>19</v>
      </c>
    </row>
    <row r="55" s="7" customFormat="1" ht="16.5" customHeight="1">
      <c r="A55" s="114" t="s">
        <v>82</v>
      </c>
      <c r="B55" s="115"/>
      <c r="C55" s="116"/>
      <c r="D55" s="117" t="s">
        <v>83</v>
      </c>
      <c r="E55" s="117"/>
      <c r="F55" s="117"/>
      <c r="G55" s="117"/>
      <c r="H55" s="117"/>
      <c r="I55" s="118"/>
      <c r="J55" s="117" t="s">
        <v>84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'SO 101 - Chodník'!J30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85</v>
      </c>
      <c r="AR55" s="121"/>
      <c r="AS55" s="122">
        <v>0</v>
      </c>
      <c r="AT55" s="123">
        <f>ROUND(SUM(AV55:AW55),2)</f>
        <v>0</v>
      </c>
      <c r="AU55" s="124">
        <f>'SO 101 - Chodník'!P90</f>
        <v>0</v>
      </c>
      <c r="AV55" s="123">
        <f>'SO 101 - Chodník'!J33</f>
        <v>0</v>
      </c>
      <c r="AW55" s="123">
        <f>'SO 101 - Chodník'!J34</f>
        <v>0</v>
      </c>
      <c r="AX55" s="123">
        <f>'SO 101 - Chodník'!J35</f>
        <v>0</v>
      </c>
      <c r="AY55" s="123">
        <f>'SO 101 - Chodník'!J36</f>
        <v>0</v>
      </c>
      <c r="AZ55" s="123">
        <f>'SO 101 - Chodník'!F33</f>
        <v>0</v>
      </c>
      <c r="BA55" s="123">
        <f>'SO 101 - Chodník'!F34</f>
        <v>0</v>
      </c>
      <c r="BB55" s="123">
        <f>'SO 101 - Chodník'!F35</f>
        <v>0</v>
      </c>
      <c r="BC55" s="123">
        <f>'SO 101 - Chodník'!F36</f>
        <v>0</v>
      </c>
      <c r="BD55" s="125">
        <f>'SO 101 - Chodník'!F37</f>
        <v>0</v>
      </c>
      <c r="BE55" s="7"/>
      <c r="BT55" s="126" t="s">
        <v>86</v>
      </c>
      <c r="BV55" s="126" t="s">
        <v>80</v>
      </c>
      <c r="BW55" s="126" t="s">
        <v>87</v>
      </c>
      <c r="BX55" s="126" t="s">
        <v>5</v>
      </c>
      <c r="CL55" s="126" t="s">
        <v>19</v>
      </c>
      <c r="CM55" s="126" t="s">
        <v>88</v>
      </c>
    </row>
    <row r="56" s="7" customFormat="1" ht="16.5" customHeight="1">
      <c r="A56" s="114" t="s">
        <v>82</v>
      </c>
      <c r="B56" s="115"/>
      <c r="C56" s="116"/>
      <c r="D56" s="117" t="s">
        <v>89</v>
      </c>
      <c r="E56" s="117"/>
      <c r="F56" s="117"/>
      <c r="G56" s="117"/>
      <c r="H56" s="117"/>
      <c r="I56" s="118"/>
      <c r="J56" s="117" t="s">
        <v>90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'SO 401 - Veřejné osvětlení'!J30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85</v>
      </c>
      <c r="AR56" s="121"/>
      <c r="AS56" s="122">
        <v>0</v>
      </c>
      <c r="AT56" s="123">
        <f>ROUND(SUM(AV56:AW56),2)</f>
        <v>0</v>
      </c>
      <c r="AU56" s="124">
        <f>'SO 401 - Veřejné osvětlení'!P84</f>
        <v>0</v>
      </c>
      <c r="AV56" s="123">
        <f>'SO 401 - Veřejné osvětlení'!J33</f>
        <v>0</v>
      </c>
      <c r="AW56" s="123">
        <f>'SO 401 - Veřejné osvětlení'!J34</f>
        <v>0</v>
      </c>
      <c r="AX56" s="123">
        <f>'SO 401 - Veřejné osvětlení'!J35</f>
        <v>0</v>
      </c>
      <c r="AY56" s="123">
        <f>'SO 401 - Veřejné osvětlení'!J36</f>
        <v>0</v>
      </c>
      <c r="AZ56" s="123">
        <f>'SO 401 - Veřejné osvětlení'!F33</f>
        <v>0</v>
      </c>
      <c r="BA56" s="123">
        <f>'SO 401 - Veřejné osvětlení'!F34</f>
        <v>0</v>
      </c>
      <c r="BB56" s="123">
        <f>'SO 401 - Veřejné osvětlení'!F35</f>
        <v>0</v>
      </c>
      <c r="BC56" s="123">
        <f>'SO 401 - Veřejné osvětlení'!F36</f>
        <v>0</v>
      </c>
      <c r="BD56" s="125">
        <f>'SO 401 - Veřejné osvětlení'!F37</f>
        <v>0</v>
      </c>
      <c r="BE56" s="7"/>
      <c r="BT56" s="126" t="s">
        <v>86</v>
      </c>
      <c r="BV56" s="126" t="s">
        <v>80</v>
      </c>
      <c r="BW56" s="126" t="s">
        <v>91</v>
      </c>
      <c r="BX56" s="126" t="s">
        <v>5</v>
      </c>
      <c r="CL56" s="126" t="s">
        <v>92</v>
      </c>
      <c r="CM56" s="126" t="s">
        <v>88</v>
      </c>
    </row>
    <row r="57" s="7" customFormat="1" ht="16.5" customHeight="1">
      <c r="A57" s="114" t="s">
        <v>82</v>
      </c>
      <c r="B57" s="115"/>
      <c r="C57" s="116"/>
      <c r="D57" s="117" t="s">
        <v>93</v>
      </c>
      <c r="E57" s="117"/>
      <c r="F57" s="117"/>
      <c r="G57" s="117"/>
      <c r="H57" s="117"/>
      <c r="I57" s="118"/>
      <c r="J57" s="117" t="s">
        <v>94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'VRN - Vedlejší rozpočtové...'!J30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85</v>
      </c>
      <c r="AR57" s="121"/>
      <c r="AS57" s="127">
        <v>0</v>
      </c>
      <c r="AT57" s="128">
        <f>ROUND(SUM(AV57:AW57),2)</f>
        <v>0</v>
      </c>
      <c r="AU57" s="129">
        <f>'VRN - Vedlejší rozpočtové...'!P84</f>
        <v>0</v>
      </c>
      <c r="AV57" s="128">
        <f>'VRN - Vedlejší rozpočtové...'!J33</f>
        <v>0</v>
      </c>
      <c r="AW57" s="128">
        <f>'VRN - Vedlejší rozpočtové...'!J34</f>
        <v>0</v>
      </c>
      <c r="AX57" s="128">
        <f>'VRN - Vedlejší rozpočtové...'!J35</f>
        <v>0</v>
      </c>
      <c r="AY57" s="128">
        <f>'VRN - Vedlejší rozpočtové...'!J36</f>
        <v>0</v>
      </c>
      <c r="AZ57" s="128">
        <f>'VRN - Vedlejší rozpočtové...'!F33</f>
        <v>0</v>
      </c>
      <c r="BA57" s="128">
        <f>'VRN - Vedlejší rozpočtové...'!F34</f>
        <v>0</v>
      </c>
      <c r="BB57" s="128">
        <f>'VRN - Vedlejší rozpočtové...'!F35</f>
        <v>0</v>
      </c>
      <c r="BC57" s="128">
        <f>'VRN - Vedlejší rozpočtové...'!F36</f>
        <v>0</v>
      </c>
      <c r="BD57" s="130">
        <f>'VRN - Vedlejší rozpočtové...'!F37</f>
        <v>0</v>
      </c>
      <c r="BE57" s="7"/>
      <c r="BT57" s="126" t="s">
        <v>86</v>
      </c>
      <c r="BV57" s="126" t="s">
        <v>80</v>
      </c>
      <c r="BW57" s="126" t="s">
        <v>95</v>
      </c>
      <c r="BX57" s="126" t="s">
        <v>5</v>
      </c>
      <c r="CL57" s="126" t="s">
        <v>92</v>
      </c>
      <c r="CM57" s="126" t="s">
        <v>88</v>
      </c>
    </row>
    <row r="58" s="2" customFormat="1" ht="30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  <row r="59" s="2" customFormat="1" ht="6.96" customHeight="1">
      <c r="A59" s="41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47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</sheetData>
  <sheetProtection sheet="1" formatColumns="0" formatRows="0" objects="1" scenarios="1" spinCount="100000" saltValue="/HWTgHU0Xnj6p75xi/ZOTyZQkpjYK125gJAbmusWj3M7Q1ExZ3TgZc4MnxRq0ffJ80mdrQH+bjPAIL1kwDzlKQ==" hashValue="XP8NFS5DsaNg36hPMU4/lxu1dvw5nxgyz9bnNhJdqoLtgMOG/9T+6uHvZI07lQbWyKMYR47w8nSwfI7g7Tqsqg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101 - Chodník'!C2" display="/"/>
    <hyperlink ref="A56" location="'SO 401 - Veřejné osvětlení'!C2" display="/"/>
    <hyperlink ref="A57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  <c r="AZ2" s="131" t="s">
        <v>96</v>
      </c>
      <c r="BA2" s="131" t="s">
        <v>97</v>
      </c>
      <c r="BB2" s="131" t="s">
        <v>98</v>
      </c>
      <c r="BC2" s="131" t="s">
        <v>99</v>
      </c>
      <c r="BD2" s="131" t="s">
        <v>88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2"/>
      <c r="AT3" s="19" t="s">
        <v>88</v>
      </c>
      <c r="AZ3" s="131" t="s">
        <v>100</v>
      </c>
      <c r="BA3" s="131" t="s">
        <v>101</v>
      </c>
      <c r="BB3" s="131" t="s">
        <v>102</v>
      </c>
      <c r="BC3" s="131" t="s">
        <v>103</v>
      </c>
      <c r="BD3" s="131" t="s">
        <v>88</v>
      </c>
    </row>
    <row r="4" s="1" customFormat="1" ht="24.96" customHeight="1">
      <c r="B4" s="22"/>
      <c r="D4" s="134" t="s">
        <v>104</v>
      </c>
      <c r="L4" s="22"/>
      <c r="M4" s="135" t="s">
        <v>10</v>
      </c>
      <c r="AT4" s="19" t="s">
        <v>4</v>
      </c>
      <c r="AZ4" s="131" t="s">
        <v>105</v>
      </c>
      <c r="BA4" s="131" t="s">
        <v>106</v>
      </c>
      <c r="BB4" s="131" t="s">
        <v>102</v>
      </c>
      <c r="BC4" s="131" t="s">
        <v>107</v>
      </c>
      <c r="BD4" s="131" t="s">
        <v>108</v>
      </c>
    </row>
    <row r="5" s="1" customFormat="1" ht="6.96" customHeight="1">
      <c r="B5" s="22"/>
      <c r="L5" s="22"/>
      <c r="AZ5" s="131" t="s">
        <v>109</v>
      </c>
      <c r="BA5" s="131" t="s">
        <v>110</v>
      </c>
      <c r="BB5" s="131" t="s">
        <v>102</v>
      </c>
      <c r="BC5" s="131" t="s">
        <v>111</v>
      </c>
      <c r="BD5" s="131" t="s">
        <v>108</v>
      </c>
    </row>
    <row r="6" s="1" customFormat="1" ht="12" customHeight="1">
      <c r="B6" s="22"/>
      <c r="D6" s="136" t="s">
        <v>16</v>
      </c>
      <c r="L6" s="22"/>
      <c r="AZ6" s="131" t="s">
        <v>112</v>
      </c>
      <c r="BA6" s="131" t="s">
        <v>113</v>
      </c>
      <c r="BB6" s="131" t="s">
        <v>102</v>
      </c>
      <c r="BC6" s="131" t="s">
        <v>114</v>
      </c>
      <c r="BD6" s="131" t="s">
        <v>108</v>
      </c>
    </row>
    <row r="7" s="1" customFormat="1" ht="16.5" customHeight="1">
      <c r="B7" s="22"/>
      <c r="E7" s="137" t="str">
        <f>'Rekapitulace stavby'!K6</f>
        <v>Chodník Sluneční - Pražská, Chýně</v>
      </c>
      <c r="F7" s="136"/>
      <c r="G7" s="136"/>
      <c r="H7" s="136"/>
      <c r="L7" s="22"/>
      <c r="AZ7" s="131" t="s">
        <v>115</v>
      </c>
      <c r="BA7" s="131" t="s">
        <v>116</v>
      </c>
      <c r="BB7" s="131" t="s">
        <v>102</v>
      </c>
      <c r="BC7" s="131" t="s">
        <v>117</v>
      </c>
      <c r="BD7" s="131" t="s">
        <v>108</v>
      </c>
    </row>
    <row r="8" s="2" customFormat="1" ht="12" customHeight="1">
      <c r="A8" s="41"/>
      <c r="B8" s="47"/>
      <c r="C8" s="41"/>
      <c r="D8" s="136" t="s">
        <v>118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Z8" s="131" t="s">
        <v>119</v>
      </c>
      <c r="BA8" s="131" t="s">
        <v>120</v>
      </c>
      <c r="BB8" s="131" t="s">
        <v>102</v>
      </c>
      <c r="BC8" s="131" t="s">
        <v>121</v>
      </c>
      <c r="BD8" s="131" t="s">
        <v>108</v>
      </c>
    </row>
    <row r="9" s="2" customFormat="1" ht="16.5" customHeight="1">
      <c r="A9" s="41"/>
      <c r="B9" s="47"/>
      <c r="C9" s="41"/>
      <c r="D9" s="41"/>
      <c r="E9" s="139" t="s">
        <v>122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32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28. 4. 2025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30</v>
      </c>
      <c r="E14" s="41"/>
      <c r="F14" s="41"/>
      <c r="G14" s="41"/>
      <c r="H14" s="41"/>
      <c r="I14" s="136" t="s">
        <v>31</v>
      </c>
      <c r="J14" s="140" t="str">
        <f>IF('Rekapitulace stavby'!AN10="","",'Rekapitulace stavby'!AN10)</f>
        <v/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tr">
        <f>IF('Rekapitulace stavby'!E11="","",'Rekapitulace stavby'!E11)</f>
        <v xml:space="preserve"> </v>
      </c>
      <c r="F15" s="41"/>
      <c r="G15" s="41"/>
      <c r="H15" s="41"/>
      <c r="I15" s="136" t="s">
        <v>34</v>
      </c>
      <c r="J15" s="140" t="str">
        <f>IF('Rekapitulace stavby'!AN11="","",'Rekapitulace stavby'!AN11)</f>
        <v/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35</v>
      </c>
      <c r="E17" s="41"/>
      <c r="F17" s="41"/>
      <c r="G17" s="41"/>
      <c r="H17" s="41"/>
      <c r="I17" s="136" t="s">
        <v>31</v>
      </c>
      <c r="J17" s="35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40"/>
      <c r="G18" s="140"/>
      <c r="H18" s="140"/>
      <c r="I18" s="136" t="s">
        <v>34</v>
      </c>
      <c r="J18" s="35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37</v>
      </c>
      <c r="E20" s="41"/>
      <c r="F20" s="41"/>
      <c r="G20" s="41"/>
      <c r="H20" s="41"/>
      <c r="I20" s="136" t="s">
        <v>31</v>
      </c>
      <c r="J20" s="140" t="s">
        <v>32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38</v>
      </c>
      <c r="F21" s="41"/>
      <c r="G21" s="41"/>
      <c r="H21" s="41"/>
      <c r="I21" s="136" t="s">
        <v>34</v>
      </c>
      <c r="J21" s="140" t="s">
        <v>32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40</v>
      </c>
      <c r="E23" s="41"/>
      <c r="F23" s="41"/>
      <c r="G23" s="41"/>
      <c r="H23" s="41"/>
      <c r="I23" s="136" t="s">
        <v>31</v>
      </c>
      <c r="J23" s="140" t="s">
        <v>32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41</v>
      </c>
      <c r="F24" s="41"/>
      <c r="G24" s="41"/>
      <c r="H24" s="41"/>
      <c r="I24" s="136" t="s">
        <v>34</v>
      </c>
      <c r="J24" s="140" t="s">
        <v>32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2"/>
      <c r="B27" s="143"/>
      <c r="C27" s="142"/>
      <c r="D27" s="142"/>
      <c r="E27" s="144" t="s">
        <v>43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ROUND(J90,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ROUND((SUM(BE90:BE329)),  2)</f>
        <v>0</v>
      </c>
      <c r="G33" s="41"/>
      <c r="H33" s="41"/>
      <c r="I33" s="152">
        <v>0.20999999999999999</v>
      </c>
      <c r="J33" s="151">
        <f>ROUND(((SUM(BE90:BE329))*I33),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ROUND((SUM(BF90:BF329)),  2)</f>
        <v>0</v>
      </c>
      <c r="G34" s="41"/>
      <c r="H34" s="41"/>
      <c r="I34" s="152">
        <v>0.12</v>
      </c>
      <c r="J34" s="151">
        <f>ROUND(((SUM(BF90:BF329))*I34),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ROUND((SUM(BG90:BG329)),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ROUND((SUM(BH90:BH329)),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ROUND((SUM(BI90:BI329)),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123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Chodník Sluneční - Pražská, Chýně</v>
      </c>
      <c r="F48" s="34"/>
      <c r="G48" s="34"/>
      <c r="H48" s="34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118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 101 - Chodník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k.ú. Chýně</v>
      </c>
      <c r="G52" s="43"/>
      <c r="H52" s="43"/>
      <c r="I52" s="34" t="s">
        <v>24</v>
      </c>
      <c r="J52" s="75" t="str">
        <f>IF(J12="","",J12)</f>
        <v>28. 4. 2025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 xml:space="preserve"> </v>
      </c>
      <c r="G54" s="43"/>
      <c r="H54" s="43"/>
      <c r="I54" s="34" t="s">
        <v>37</v>
      </c>
      <c r="J54" s="39" t="str">
        <f>E21</f>
        <v>Ragemia,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35</v>
      </c>
      <c r="D55" s="43"/>
      <c r="E55" s="43"/>
      <c r="F55" s="29" t="str">
        <f>IF(E18="","",E18)</f>
        <v>Vyplň údaj</v>
      </c>
      <c r="G55" s="43"/>
      <c r="H55" s="43"/>
      <c r="I55" s="34" t="s">
        <v>40</v>
      </c>
      <c r="J55" s="39" t="str">
        <f>E24</f>
        <v>Ing. Eva Horčičková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124</v>
      </c>
      <c r="D57" s="166"/>
      <c r="E57" s="166"/>
      <c r="F57" s="166"/>
      <c r="G57" s="166"/>
      <c r="H57" s="166"/>
      <c r="I57" s="166"/>
      <c r="J57" s="167" t="s">
        <v>125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J90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126</v>
      </c>
    </row>
    <row r="60" s="9" customFormat="1" ht="24.96" customHeight="1">
      <c r="A60" s="9"/>
      <c r="B60" s="169"/>
      <c r="C60" s="170"/>
      <c r="D60" s="171" t="s">
        <v>127</v>
      </c>
      <c r="E60" s="172"/>
      <c r="F60" s="172"/>
      <c r="G60" s="172"/>
      <c r="H60" s="172"/>
      <c r="I60" s="172"/>
      <c r="J60" s="173">
        <f>J91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128</v>
      </c>
      <c r="E61" s="178"/>
      <c r="F61" s="178"/>
      <c r="G61" s="178"/>
      <c r="H61" s="178"/>
      <c r="I61" s="178"/>
      <c r="J61" s="179">
        <f>J92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129</v>
      </c>
      <c r="E62" s="178"/>
      <c r="F62" s="178"/>
      <c r="G62" s="178"/>
      <c r="H62" s="178"/>
      <c r="I62" s="178"/>
      <c r="J62" s="179">
        <f>J193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130</v>
      </c>
      <c r="E63" s="178"/>
      <c r="F63" s="178"/>
      <c r="G63" s="178"/>
      <c r="H63" s="178"/>
      <c r="I63" s="178"/>
      <c r="J63" s="179">
        <f>J209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131</v>
      </c>
      <c r="E64" s="178"/>
      <c r="F64" s="178"/>
      <c r="G64" s="178"/>
      <c r="H64" s="178"/>
      <c r="I64" s="178"/>
      <c r="J64" s="179">
        <f>J220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132</v>
      </c>
      <c r="E65" s="178"/>
      <c r="F65" s="178"/>
      <c r="G65" s="178"/>
      <c r="H65" s="178"/>
      <c r="I65" s="178"/>
      <c r="J65" s="179">
        <f>J226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5"/>
      <c r="C66" s="176"/>
      <c r="D66" s="177" t="s">
        <v>133</v>
      </c>
      <c r="E66" s="178"/>
      <c r="F66" s="178"/>
      <c r="G66" s="178"/>
      <c r="H66" s="178"/>
      <c r="I66" s="178"/>
      <c r="J66" s="179">
        <f>J256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5"/>
      <c r="C67" s="176"/>
      <c r="D67" s="177" t="s">
        <v>134</v>
      </c>
      <c r="E67" s="178"/>
      <c r="F67" s="178"/>
      <c r="G67" s="178"/>
      <c r="H67" s="178"/>
      <c r="I67" s="178"/>
      <c r="J67" s="179">
        <f>J304</f>
        <v>0</v>
      </c>
      <c r="K67" s="176"/>
      <c r="L67" s="18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5"/>
      <c r="C68" s="176"/>
      <c r="D68" s="177" t="s">
        <v>135</v>
      </c>
      <c r="E68" s="178"/>
      <c r="F68" s="178"/>
      <c r="G68" s="178"/>
      <c r="H68" s="178"/>
      <c r="I68" s="178"/>
      <c r="J68" s="179">
        <f>J318</f>
        <v>0</v>
      </c>
      <c r="K68" s="176"/>
      <c r="L68" s="18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9"/>
      <c r="C69" s="170"/>
      <c r="D69" s="171" t="s">
        <v>136</v>
      </c>
      <c r="E69" s="172"/>
      <c r="F69" s="172"/>
      <c r="G69" s="172"/>
      <c r="H69" s="172"/>
      <c r="I69" s="172"/>
      <c r="J69" s="173">
        <f>J321</f>
        <v>0</v>
      </c>
      <c r="K69" s="170"/>
      <c r="L69" s="174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5"/>
      <c r="C70" s="176"/>
      <c r="D70" s="177" t="s">
        <v>137</v>
      </c>
      <c r="E70" s="178"/>
      <c r="F70" s="178"/>
      <c r="G70" s="178"/>
      <c r="H70" s="178"/>
      <c r="I70" s="178"/>
      <c r="J70" s="179">
        <f>J322</f>
        <v>0</v>
      </c>
      <c r="K70" s="176"/>
      <c r="L70" s="18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6" s="2" customFormat="1" ht="6.96" customHeight="1">
      <c r="A76" s="41"/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24.96" customHeight="1">
      <c r="A77" s="41"/>
      <c r="B77" s="42"/>
      <c r="C77" s="25" t="s">
        <v>138</v>
      </c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4" t="s">
        <v>16</v>
      </c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164" t="str">
        <f>E7</f>
        <v>Chodník Sluneční - Pražská, Chýně</v>
      </c>
      <c r="F80" s="34"/>
      <c r="G80" s="34"/>
      <c r="H80" s="34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4" t="s">
        <v>118</v>
      </c>
      <c r="D81" s="43"/>
      <c r="E81" s="43"/>
      <c r="F81" s="43"/>
      <c r="G81" s="43"/>
      <c r="H81" s="43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72" t="str">
        <f>E9</f>
        <v>SO 101 - Chodník</v>
      </c>
      <c r="F82" s="43"/>
      <c r="G82" s="43"/>
      <c r="H82" s="43"/>
      <c r="I82" s="43"/>
      <c r="J82" s="43"/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4" t="s">
        <v>22</v>
      </c>
      <c r="D84" s="43"/>
      <c r="E84" s="43"/>
      <c r="F84" s="29" t="str">
        <f>F12</f>
        <v>k.ú. Chýně</v>
      </c>
      <c r="G84" s="43"/>
      <c r="H84" s="43"/>
      <c r="I84" s="34" t="s">
        <v>24</v>
      </c>
      <c r="J84" s="75" t="str">
        <f>IF(J12="","",J12)</f>
        <v>28. 4. 2025</v>
      </c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5.15" customHeight="1">
      <c r="A86" s="41"/>
      <c r="B86" s="42"/>
      <c r="C86" s="34" t="s">
        <v>30</v>
      </c>
      <c r="D86" s="43"/>
      <c r="E86" s="43"/>
      <c r="F86" s="29" t="str">
        <f>E15</f>
        <v xml:space="preserve"> </v>
      </c>
      <c r="G86" s="43"/>
      <c r="H86" s="43"/>
      <c r="I86" s="34" t="s">
        <v>37</v>
      </c>
      <c r="J86" s="39" t="str">
        <f>E21</f>
        <v>Ragemia, s.r.o.</v>
      </c>
      <c r="K86" s="43"/>
      <c r="L86" s="13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5.15" customHeight="1">
      <c r="A87" s="41"/>
      <c r="B87" s="42"/>
      <c r="C87" s="34" t="s">
        <v>35</v>
      </c>
      <c r="D87" s="43"/>
      <c r="E87" s="43"/>
      <c r="F87" s="29" t="str">
        <f>IF(E18="","",E18)</f>
        <v>Vyplň údaj</v>
      </c>
      <c r="G87" s="43"/>
      <c r="H87" s="43"/>
      <c r="I87" s="34" t="s">
        <v>40</v>
      </c>
      <c r="J87" s="39" t="str">
        <f>E24</f>
        <v>Ing. Eva Horčičková</v>
      </c>
      <c r="K87" s="43"/>
      <c r="L87" s="13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0.32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3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11" customFormat="1" ht="29.28" customHeight="1">
      <c r="A89" s="181"/>
      <c r="B89" s="182"/>
      <c r="C89" s="183" t="s">
        <v>139</v>
      </c>
      <c r="D89" s="184" t="s">
        <v>63</v>
      </c>
      <c r="E89" s="184" t="s">
        <v>59</v>
      </c>
      <c r="F89" s="184" t="s">
        <v>60</v>
      </c>
      <c r="G89" s="184" t="s">
        <v>140</v>
      </c>
      <c r="H89" s="184" t="s">
        <v>141</v>
      </c>
      <c r="I89" s="184" t="s">
        <v>142</v>
      </c>
      <c r="J89" s="184" t="s">
        <v>125</v>
      </c>
      <c r="K89" s="185" t="s">
        <v>143</v>
      </c>
      <c r="L89" s="186"/>
      <c r="M89" s="95" t="s">
        <v>32</v>
      </c>
      <c r="N89" s="96" t="s">
        <v>48</v>
      </c>
      <c r="O89" s="96" t="s">
        <v>144</v>
      </c>
      <c r="P89" s="96" t="s">
        <v>145</v>
      </c>
      <c r="Q89" s="96" t="s">
        <v>146</v>
      </c>
      <c r="R89" s="96" t="s">
        <v>147</v>
      </c>
      <c r="S89" s="96" t="s">
        <v>148</v>
      </c>
      <c r="T89" s="97" t="s">
        <v>149</v>
      </c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</row>
    <row r="90" s="2" customFormat="1" ht="22.8" customHeight="1">
      <c r="A90" s="41"/>
      <c r="B90" s="42"/>
      <c r="C90" s="102" t="s">
        <v>150</v>
      </c>
      <c r="D90" s="43"/>
      <c r="E90" s="43"/>
      <c r="F90" s="43"/>
      <c r="G90" s="43"/>
      <c r="H90" s="43"/>
      <c r="I90" s="43"/>
      <c r="J90" s="187">
        <f>BK90</f>
        <v>0</v>
      </c>
      <c r="K90" s="43"/>
      <c r="L90" s="47"/>
      <c r="M90" s="98"/>
      <c r="N90" s="188"/>
      <c r="O90" s="99"/>
      <c r="P90" s="189">
        <f>P91+P321</f>
        <v>0</v>
      </c>
      <c r="Q90" s="99"/>
      <c r="R90" s="189">
        <f>R91+R321</f>
        <v>429.54585905000005</v>
      </c>
      <c r="S90" s="99"/>
      <c r="T90" s="190">
        <f>T91+T321</f>
        <v>4.0090000000000003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19" t="s">
        <v>77</v>
      </c>
      <c r="AU90" s="19" t="s">
        <v>126</v>
      </c>
      <c r="BK90" s="191">
        <f>BK91+BK321</f>
        <v>0</v>
      </c>
    </row>
    <row r="91" s="12" customFormat="1" ht="25.92" customHeight="1">
      <c r="A91" s="12"/>
      <c r="B91" s="192"/>
      <c r="C91" s="193"/>
      <c r="D91" s="194" t="s">
        <v>77</v>
      </c>
      <c r="E91" s="195" t="s">
        <v>151</v>
      </c>
      <c r="F91" s="195" t="s">
        <v>152</v>
      </c>
      <c r="G91" s="193"/>
      <c r="H91" s="193"/>
      <c r="I91" s="196"/>
      <c r="J91" s="197">
        <f>BK91</f>
        <v>0</v>
      </c>
      <c r="K91" s="193"/>
      <c r="L91" s="198"/>
      <c r="M91" s="199"/>
      <c r="N91" s="200"/>
      <c r="O91" s="200"/>
      <c r="P91" s="201">
        <f>P92+P193+P209+P220+P226+P256+P304+P318</f>
        <v>0</v>
      </c>
      <c r="Q91" s="200"/>
      <c r="R91" s="201">
        <f>R92+R193+R209+R220+R226+R256+R304+R318</f>
        <v>429.53385905000005</v>
      </c>
      <c r="S91" s="200"/>
      <c r="T91" s="202">
        <f>T92+T193+T209+T220+T226+T256+T304+T318</f>
        <v>4.0090000000000003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3" t="s">
        <v>86</v>
      </c>
      <c r="AT91" s="204" t="s">
        <v>77</v>
      </c>
      <c r="AU91" s="204" t="s">
        <v>78</v>
      </c>
      <c r="AY91" s="203" t="s">
        <v>153</v>
      </c>
      <c r="BK91" s="205">
        <f>BK92+BK193+BK209+BK220+BK226+BK256+BK304+BK318</f>
        <v>0</v>
      </c>
    </row>
    <row r="92" s="12" customFormat="1" ht="22.8" customHeight="1">
      <c r="A92" s="12"/>
      <c r="B92" s="192"/>
      <c r="C92" s="193"/>
      <c r="D92" s="194" t="s">
        <v>77</v>
      </c>
      <c r="E92" s="206" t="s">
        <v>86</v>
      </c>
      <c r="F92" s="206" t="s">
        <v>154</v>
      </c>
      <c r="G92" s="193"/>
      <c r="H92" s="193"/>
      <c r="I92" s="196"/>
      <c r="J92" s="207">
        <f>BK92</f>
        <v>0</v>
      </c>
      <c r="K92" s="193"/>
      <c r="L92" s="198"/>
      <c r="M92" s="199"/>
      <c r="N92" s="200"/>
      <c r="O92" s="200"/>
      <c r="P92" s="201">
        <f>SUM(P93:P192)</f>
        <v>0</v>
      </c>
      <c r="Q92" s="200"/>
      <c r="R92" s="201">
        <f>SUM(R93:R192)</f>
        <v>190.88551800000002</v>
      </c>
      <c r="S92" s="200"/>
      <c r="T92" s="202">
        <f>SUM(T93:T192)</f>
        <v>1.337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3" t="s">
        <v>86</v>
      </c>
      <c r="AT92" s="204" t="s">
        <v>77</v>
      </c>
      <c r="AU92" s="204" t="s">
        <v>86</v>
      </c>
      <c r="AY92" s="203" t="s">
        <v>153</v>
      </c>
      <c r="BK92" s="205">
        <f>SUM(BK93:BK192)</f>
        <v>0</v>
      </c>
    </row>
    <row r="93" s="2" customFormat="1" ht="24.15" customHeight="1">
      <c r="A93" s="41"/>
      <c r="B93" s="42"/>
      <c r="C93" s="208" t="s">
        <v>86</v>
      </c>
      <c r="D93" s="208" t="s">
        <v>155</v>
      </c>
      <c r="E93" s="209" t="s">
        <v>156</v>
      </c>
      <c r="F93" s="210" t="s">
        <v>157</v>
      </c>
      <c r="G93" s="211" t="s">
        <v>102</v>
      </c>
      <c r="H93" s="212">
        <v>200</v>
      </c>
      <c r="I93" s="213"/>
      <c r="J93" s="214">
        <f>ROUND(I93*H93,2)</f>
        <v>0</v>
      </c>
      <c r="K93" s="210" t="s">
        <v>158</v>
      </c>
      <c r="L93" s="47"/>
      <c r="M93" s="215" t="s">
        <v>32</v>
      </c>
      <c r="N93" s="216" t="s">
        <v>49</v>
      </c>
      <c r="O93" s="87"/>
      <c r="P93" s="217">
        <f>O93*H93</f>
        <v>0</v>
      </c>
      <c r="Q93" s="217">
        <v>0</v>
      </c>
      <c r="R93" s="217">
        <f>Q93*H93</f>
        <v>0</v>
      </c>
      <c r="S93" s="217">
        <v>0</v>
      </c>
      <c r="T93" s="218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9" t="s">
        <v>159</v>
      </c>
      <c r="AT93" s="219" t="s">
        <v>155</v>
      </c>
      <c r="AU93" s="219" t="s">
        <v>88</v>
      </c>
      <c r="AY93" s="19" t="s">
        <v>153</v>
      </c>
      <c r="BE93" s="220">
        <f>IF(N93="základní",J93,0)</f>
        <v>0</v>
      </c>
      <c r="BF93" s="220">
        <f>IF(N93="snížená",J93,0)</f>
        <v>0</v>
      </c>
      <c r="BG93" s="220">
        <f>IF(N93="zákl. přenesená",J93,0)</f>
        <v>0</v>
      </c>
      <c r="BH93" s="220">
        <f>IF(N93="sníž. přenesená",J93,0)</f>
        <v>0</v>
      </c>
      <c r="BI93" s="220">
        <f>IF(N93="nulová",J93,0)</f>
        <v>0</v>
      </c>
      <c r="BJ93" s="19" t="s">
        <v>86</v>
      </c>
      <c r="BK93" s="220">
        <f>ROUND(I93*H93,2)</f>
        <v>0</v>
      </c>
      <c r="BL93" s="19" t="s">
        <v>159</v>
      </c>
      <c r="BM93" s="219" t="s">
        <v>160</v>
      </c>
    </row>
    <row r="94" s="2" customFormat="1">
      <c r="A94" s="41"/>
      <c r="B94" s="42"/>
      <c r="C94" s="43"/>
      <c r="D94" s="221" t="s">
        <v>161</v>
      </c>
      <c r="E94" s="43"/>
      <c r="F94" s="222" t="s">
        <v>162</v>
      </c>
      <c r="G94" s="43"/>
      <c r="H94" s="43"/>
      <c r="I94" s="223"/>
      <c r="J94" s="43"/>
      <c r="K94" s="43"/>
      <c r="L94" s="47"/>
      <c r="M94" s="224"/>
      <c r="N94" s="225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19" t="s">
        <v>161</v>
      </c>
      <c r="AU94" s="19" t="s">
        <v>88</v>
      </c>
    </row>
    <row r="95" s="2" customFormat="1" ht="37.8" customHeight="1">
      <c r="A95" s="41"/>
      <c r="B95" s="42"/>
      <c r="C95" s="208" t="s">
        <v>88</v>
      </c>
      <c r="D95" s="208" t="s">
        <v>155</v>
      </c>
      <c r="E95" s="209" t="s">
        <v>163</v>
      </c>
      <c r="F95" s="210" t="s">
        <v>164</v>
      </c>
      <c r="G95" s="211" t="s">
        <v>102</v>
      </c>
      <c r="H95" s="212">
        <v>1.2</v>
      </c>
      <c r="I95" s="213"/>
      <c r="J95" s="214">
        <f>ROUND(I95*H95,2)</f>
        <v>0</v>
      </c>
      <c r="K95" s="210" t="s">
        <v>158</v>
      </c>
      <c r="L95" s="47"/>
      <c r="M95" s="215" t="s">
        <v>32</v>
      </c>
      <c r="N95" s="216" t="s">
        <v>49</v>
      </c>
      <c r="O95" s="87"/>
      <c r="P95" s="217">
        <f>O95*H95</f>
        <v>0</v>
      </c>
      <c r="Q95" s="217">
        <v>0</v>
      </c>
      <c r="R95" s="217">
        <f>Q95*H95</f>
        <v>0</v>
      </c>
      <c r="S95" s="217">
        <v>0.26000000000000001</v>
      </c>
      <c r="T95" s="218">
        <f>S95*H95</f>
        <v>0.312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9" t="s">
        <v>159</v>
      </c>
      <c r="AT95" s="219" t="s">
        <v>155</v>
      </c>
      <c r="AU95" s="219" t="s">
        <v>88</v>
      </c>
      <c r="AY95" s="19" t="s">
        <v>153</v>
      </c>
      <c r="BE95" s="220">
        <f>IF(N95="základní",J95,0)</f>
        <v>0</v>
      </c>
      <c r="BF95" s="220">
        <f>IF(N95="snížená",J95,0)</f>
        <v>0</v>
      </c>
      <c r="BG95" s="220">
        <f>IF(N95="zákl. přenesená",J95,0)</f>
        <v>0</v>
      </c>
      <c r="BH95" s="220">
        <f>IF(N95="sníž. přenesená",J95,0)</f>
        <v>0</v>
      </c>
      <c r="BI95" s="220">
        <f>IF(N95="nulová",J95,0)</f>
        <v>0</v>
      </c>
      <c r="BJ95" s="19" t="s">
        <v>86</v>
      </c>
      <c r="BK95" s="220">
        <f>ROUND(I95*H95,2)</f>
        <v>0</v>
      </c>
      <c r="BL95" s="19" t="s">
        <v>159</v>
      </c>
      <c r="BM95" s="219" t="s">
        <v>165</v>
      </c>
    </row>
    <row r="96" s="2" customFormat="1">
      <c r="A96" s="41"/>
      <c r="B96" s="42"/>
      <c r="C96" s="43"/>
      <c r="D96" s="221" t="s">
        <v>161</v>
      </c>
      <c r="E96" s="43"/>
      <c r="F96" s="222" t="s">
        <v>166</v>
      </c>
      <c r="G96" s="43"/>
      <c r="H96" s="43"/>
      <c r="I96" s="223"/>
      <c r="J96" s="43"/>
      <c r="K96" s="43"/>
      <c r="L96" s="47"/>
      <c r="M96" s="224"/>
      <c r="N96" s="225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19" t="s">
        <v>161</v>
      </c>
      <c r="AU96" s="19" t="s">
        <v>88</v>
      </c>
    </row>
    <row r="97" s="13" customFormat="1">
      <c r="A97" s="13"/>
      <c r="B97" s="226"/>
      <c r="C97" s="227"/>
      <c r="D97" s="228" t="s">
        <v>167</v>
      </c>
      <c r="E97" s="229" t="s">
        <v>32</v>
      </c>
      <c r="F97" s="230" t="s">
        <v>168</v>
      </c>
      <c r="G97" s="227"/>
      <c r="H97" s="229" t="s">
        <v>32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167</v>
      </c>
      <c r="AU97" s="236" t="s">
        <v>88</v>
      </c>
      <c r="AV97" s="13" t="s">
        <v>86</v>
      </c>
      <c r="AW97" s="13" t="s">
        <v>39</v>
      </c>
      <c r="AX97" s="13" t="s">
        <v>78</v>
      </c>
      <c r="AY97" s="236" t="s">
        <v>153</v>
      </c>
    </row>
    <row r="98" s="14" customFormat="1">
      <c r="A98" s="14"/>
      <c r="B98" s="237"/>
      <c r="C98" s="238"/>
      <c r="D98" s="228" t="s">
        <v>167</v>
      </c>
      <c r="E98" s="239" t="s">
        <v>32</v>
      </c>
      <c r="F98" s="240" t="s">
        <v>169</v>
      </c>
      <c r="G98" s="238"/>
      <c r="H98" s="241">
        <v>1.2</v>
      </c>
      <c r="I98" s="242"/>
      <c r="J98" s="238"/>
      <c r="K98" s="238"/>
      <c r="L98" s="243"/>
      <c r="M98" s="244"/>
      <c r="N98" s="245"/>
      <c r="O98" s="245"/>
      <c r="P98" s="245"/>
      <c r="Q98" s="245"/>
      <c r="R98" s="245"/>
      <c r="S98" s="245"/>
      <c r="T98" s="246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7" t="s">
        <v>167</v>
      </c>
      <c r="AU98" s="247" t="s">
        <v>88</v>
      </c>
      <c r="AV98" s="14" t="s">
        <v>88</v>
      </c>
      <c r="AW98" s="14" t="s">
        <v>39</v>
      </c>
      <c r="AX98" s="14" t="s">
        <v>78</v>
      </c>
      <c r="AY98" s="247" t="s">
        <v>153</v>
      </c>
    </row>
    <row r="99" s="15" customFormat="1">
      <c r="A99" s="15"/>
      <c r="B99" s="248"/>
      <c r="C99" s="249"/>
      <c r="D99" s="228" t="s">
        <v>167</v>
      </c>
      <c r="E99" s="250" t="s">
        <v>32</v>
      </c>
      <c r="F99" s="251" t="s">
        <v>170</v>
      </c>
      <c r="G99" s="249"/>
      <c r="H99" s="252">
        <v>1.2</v>
      </c>
      <c r="I99" s="253"/>
      <c r="J99" s="249"/>
      <c r="K99" s="249"/>
      <c r="L99" s="254"/>
      <c r="M99" s="255"/>
      <c r="N99" s="256"/>
      <c r="O99" s="256"/>
      <c r="P99" s="256"/>
      <c r="Q99" s="256"/>
      <c r="R99" s="256"/>
      <c r="S99" s="256"/>
      <c r="T99" s="257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258" t="s">
        <v>167</v>
      </c>
      <c r="AU99" s="258" t="s">
        <v>88</v>
      </c>
      <c r="AV99" s="15" t="s">
        <v>159</v>
      </c>
      <c r="AW99" s="15" t="s">
        <v>39</v>
      </c>
      <c r="AX99" s="15" t="s">
        <v>86</v>
      </c>
      <c r="AY99" s="258" t="s">
        <v>153</v>
      </c>
    </row>
    <row r="100" s="2" customFormat="1" ht="24.15" customHeight="1">
      <c r="A100" s="41"/>
      <c r="B100" s="42"/>
      <c r="C100" s="208" t="s">
        <v>108</v>
      </c>
      <c r="D100" s="208" t="s">
        <v>155</v>
      </c>
      <c r="E100" s="209" t="s">
        <v>171</v>
      </c>
      <c r="F100" s="210" t="s">
        <v>172</v>
      </c>
      <c r="G100" s="211" t="s">
        <v>173</v>
      </c>
      <c r="H100" s="212">
        <v>5</v>
      </c>
      <c r="I100" s="213"/>
      <c r="J100" s="214">
        <f>ROUND(I100*H100,2)</f>
        <v>0</v>
      </c>
      <c r="K100" s="210" t="s">
        <v>158</v>
      </c>
      <c r="L100" s="47"/>
      <c r="M100" s="215" t="s">
        <v>32</v>
      </c>
      <c r="N100" s="216" t="s">
        <v>49</v>
      </c>
      <c r="O100" s="87"/>
      <c r="P100" s="217">
        <f>O100*H100</f>
        <v>0</v>
      </c>
      <c r="Q100" s="217">
        <v>0</v>
      </c>
      <c r="R100" s="217">
        <f>Q100*H100</f>
        <v>0</v>
      </c>
      <c r="S100" s="217">
        <v>0.20499999999999999</v>
      </c>
      <c r="T100" s="218">
        <f>S100*H100</f>
        <v>1.0249999999999999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9" t="s">
        <v>159</v>
      </c>
      <c r="AT100" s="219" t="s">
        <v>155</v>
      </c>
      <c r="AU100" s="219" t="s">
        <v>88</v>
      </c>
      <c r="AY100" s="19" t="s">
        <v>153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19" t="s">
        <v>86</v>
      </c>
      <c r="BK100" s="220">
        <f>ROUND(I100*H100,2)</f>
        <v>0</v>
      </c>
      <c r="BL100" s="19" t="s">
        <v>159</v>
      </c>
      <c r="BM100" s="219" t="s">
        <v>174</v>
      </c>
    </row>
    <row r="101" s="2" customFormat="1">
      <c r="A101" s="41"/>
      <c r="B101" s="42"/>
      <c r="C101" s="43"/>
      <c r="D101" s="221" t="s">
        <v>161</v>
      </c>
      <c r="E101" s="43"/>
      <c r="F101" s="222" t="s">
        <v>175</v>
      </c>
      <c r="G101" s="43"/>
      <c r="H101" s="43"/>
      <c r="I101" s="223"/>
      <c r="J101" s="43"/>
      <c r="K101" s="43"/>
      <c r="L101" s="47"/>
      <c r="M101" s="224"/>
      <c r="N101" s="225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19" t="s">
        <v>161</v>
      </c>
      <c r="AU101" s="19" t="s">
        <v>88</v>
      </c>
    </row>
    <row r="102" s="2" customFormat="1" ht="16.5" customHeight="1">
      <c r="A102" s="41"/>
      <c r="B102" s="42"/>
      <c r="C102" s="208" t="s">
        <v>159</v>
      </c>
      <c r="D102" s="208" t="s">
        <v>155</v>
      </c>
      <c r="E102" s="209" t="s">
        <v>176</v>
      </c>
      <c r="F102" s="210" t="s">
        <v>177</v>
      </c>
      <c r="G102" s="211" t="s">
        <v>102</v>
      </c>
      <c r="H102" s="212">
        <v>1345.9000000000001</v>
      </c>
      <c r="I102" s="213"/>
      <c r="J102" s="214">
        <f>ROUND(I102*H102,2)</f>
        <v>0</v>
      </c>
      <c r="K102" s="210" t="s">
        <v>158</v>
      </c>
      <c r="L102" s="47"/>
      <c r="M102" s="215" t="s">
        <v>32</v>
      </c>
      <c r="N102" s="216" t="s">
        <v>49</v>
      </c>
      <c r="O102" s="87"/>
      <c r="P102" s="217">
        <f>O102*H102</f>
        <v>0</v>
      </c>
      <c r="Q102" s="217">
        <v>0</v>
      </c>
      <c r="R102" s="217">
        <f>Q102*H102</f>
        <v>0</v>
      </c>
      <c r="S102" s="217">
        <v>0</v>
      </c>
      <c r="T102" s="218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9" t="s">
        <v>159</v>
      </c>
      <c r="AT102" s="219" t="s">
        <v>155</v>
      </c>
      <c r="AU102" s="219" t="s">
        <v>88</v>
      </c>
      <c r="AY102" s="19" t="s">
        <v>153</v>
      </c>
      <c r="BE102" s="220">
        <f>IF(N102="základní",J102,0)</f>
        <v>0</v>
      </c>
      <c r="BF102" s="220">
        <f>IF(N102="snížená",J102,0)</f>
        <v>0</v>
      </c>
      <c r="BG102" s="220">
        <f>IF(N102="zákl. přenesená",J102,0)</f>
        <v>0</v>
      </c>
      <c r="BH102" s="220">
        <f>IF(N102="sníž. přenesená",J102,0)</f>
        <v>0</v>
      </c>
      <c r="BI102" s="220">
        <f>IF(N102="nulová",J102,0)</f>
        <v>0</v>
      </c>
      <c r="BJ102" s="19" t="s">
        <v>86</v>
      </c>
      <c r="BK102" s="220">
        <f>ROUND(I102*H102,2)</f>
        <v>0</v>
      </c>
      <c r="BL102" s="19" t="s">
        <v>159</v>
      </c>
      <c r="BM102" s="219" t="s">
        <v>178</v>
      </c>
    </row>
    <row r="103" s="2" customFormat="1">
      <c r="A103" s="41"/>
      <c r="B103" s="42"/>
      <c r="C103" s="43"/>
      <c r="D103" s="221" t="s">
        <v>161</v>
      </c>
      <c r="E103" s="43"/>
      <c r="F103" s="222" t="s">
        <v>179</v>
      </c>
      <c r="G103" s="43"/>
      <c r="H103" s="43"/>
      <c r="I103" s="223"/>
      <c r="J103" s="43"/>
      <c r="K103" s="43"/>
      <c r="L103" s="47"/>
      <c r="M103" s="224"/>
      <c r="N103" s="225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19" t="s">
        <v>161</v>
      </c>
      <c r="AU103" s="19" t="s">
        <v>88</v>
      </c>
    </row>
    <row r="104" s="2" customFormat="1" ht="21.75" customHeight="1">
      <c r="A104" s="41"/>
      <c r="B104" s="42"/>
      <c r="C104" s="208" t="s">
        <v>180</v>
      </c>
      <c r="D104" s="208" t="s">
        <v>155</v>
      </c>
      <c r="E104" s="209" t="s">
        <v>181</v>
      </c>
      <c r="F104" s="210" t="s">
        <v>182</v>
      </c>
      <c r="G104" s="211" t="s">
        <v>98</v>
      </c>
      <c r="H104" s="212">
        <v>85.599999999999994</v>
      </c>
      <c r="I104" s="213"/>
      <c r="J104" s="214">
        <f>ROUND(I104*H104,2)</f>
        <v>0</v>
      </c>
      <c r="K104" s="210" t="s">
        <v>158</v>
      </c>
      <c r="L104" s="47"/>
      <c r="M104" s="215" t="s">
        <v>32</v>
      </c>
      <c r="N104" s="216" t="s">
        <v>49</v>
      </c>
      <c r="O104" s="87"/>
      <c r="P104" s="217">
        <f>O104*H104</f>
        <v>0</v>
      </c>
      <c r="Q104" s="217">
        <v>0</v>
      </c>
      <c r="R104" s="217">
        <f>Q104*H104</f>
        <v>0</v>
      </c>
      <c r="S104" s="217">
        <v>0</v>
      </c>
      <c r="T104" s="218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9" t="s">
        <v>159</v>
      </c>
      <c r="AT104" s="219" t="s">
        <v>155</v>
      </c>
      <c r="AU104" s="219" t="s">
        <v>88</v>
      </c>
      <c r="AY104" s="19" t="s">
        <v>153</v>
      </c>
      <c r="BE104" s="220">
        <f>IF(N104="základní",J104,0)</f>
        <v>0</v>
      </c>
      <c r="BF104" s="220">
        <f>IF(N104="snížená",J104,0)</f>
        <v>0</v>
      </c>
      <c r="BG104" s="220">
        <f>IF(N104="zákl. přenesená",J104,0)</f>
        <v>0</v>
      </c>
      <c r="BH104" s="220">
        <f>IF(N104="sníž. přenesená",J104,0)</f>
        <v>0</v>
      </c>
      <c r="BI104" s="220">
        <f>IF(N104="nulová",J104,0)</f>
        <v>0</v>
      </c>
      <c r="BJ104" s="19" t="s">
        <v>86</v>
      </c>
      <c r="BK104" s="220">
        <f>ROUND(I104*H104,2)</f>
        <v>0</v>
      </c>
      <c r="BL104" s="19" t="s">
        <v>159</v>
      </c>
      <c r="BM104" s="219" t="s">
        <v>183</v>
      </c>
    </row>
    <row r="105" s="2" customFormat="1">
      <c r="A105" s="41"/>
      <c r="B105" s="42"/>
      <c r="C105" s="43"/>
      <c r="D105" s="221" t="s">
        <v>161</v>
      </c>
      <c r="E105" s="43"/>
      <c r="F105" s="222" t="s">
        <v>184</v>
      </c>
      <c r="G105" s="43"/>
      <c r="H105" s="43"/>
      <c r="I105" s="223"/>
      <c r="J105" s="43"/>
      <c r="K105" s="43"/>
      <c r="L105" s="47"/>
      <c r="M105" s="224"/>
      <c r="N105" s="225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19" t="s">
        <v>161</v>
      </c>
      <c r="AU105" s="19" t="s">
        <v>88</v>
      </c>
    </row>
    <row r="106" s="13" customFormat="1">
      <c r="A106" s="13"/>
      <c r="B106" s="226"/>
      <c r="C106" s="227"/>
      <c r="D106" s="228" t="s">
        <v>167</v>
      </c>
      <c r="E106" s="229" t="s">
        <v>32</v>
      </c>
      <c r="F106" s="230" t="s">
        <v>185</v>
      </c>
      <c r="G106" s="227"/>
      <c r="H106" s="229" t="s">
        <v>32</v>
      </c>
      <c r="I106" s="231"/>
      <c r="J106" s="227"/>
      <c r="K106" s="227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167</v>
      </c>
      <c r="AU106" s="236" t="s">
        <v>88</v>
      </c>
      <c r="AV106" s="13" t="s">
        <v>86</v>
      </c>
      <c r="AW106" s="13" t="s">
        <v>39</v>
      </c>
      <c r="AX106" s="13" t="s">
        <v>78</v>
      </c>
      <c r="AY106" s="236" t="s">
        <v>153</v>
      </c>
    </row>
    <row r="107" s="14" customFormat="1">
      <c r="A107" s="14"/>
      <c r="B107" s="237"/>
      <c r="C107" s="238"/>
      <c r="D107" s="228" t="s">
        <v>167</v>
      </c>
      <c r="E107" s="239" t="s">
        <v>32</v>
      </c>
      <c r="F107" s="240" t="s">
        <v>186</v>
      </c>
      <c r="G107" s="238"/>
      <c r="H107" s="241">
        <v>85.599999999999994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167</v>
      </c>
      <c r="AU107" s="247" t="s">
        <v>88</v>
      </c>
      <c r="AV107" s="14" t="s">
        <v>88</v>
      </c>
      <c r="AW107" s="14" t="s">
        <v>39</v>
      </c>
      <c r="AX107" s="14" t="s">
        <v>78</v>
      </c>
      <c r="AY107" s="247" t="s">
        <v>153</v>
      </c>
    </row>
    <row r="108" s="15" customFormat="1">
      <c r="A108" s="15"/>
      <c r="B108" s="248"/>
      <c r="C108" s="249"/>
      <c r="D108" s="228" t="s">
        <v>167</v>
      </c>
      <c r="E108" s="250" t="s">
        <v>32</v>
      </c>
      <c r="F108" s="251" t="s">
        <v>170</v>
      </c>
      <c r="G108" s="249"/>
      <c r="H108" s="252">
        <v>85.599999999999994</v>
      </c>
      <c r="I108" s="253"/>
      <c r="J108" s="249"/>
      <c r="K108" s="249"/>
      <c r="L108" s="254"/>
      <c r="M108" s="255"/>
      <c r="N108" s="256"/>
      <c r="O108" s="256"/>
      <c r="P108" s="256"/>
      <c r="Q108" s="256"/>
      <c r="R108" s="256"/>
      <c r="S108" s="256"/>
      <c r="T108" s="257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58" t="s">
        <v>167</v>
      </c>
      <c r="AU108" s="258" t="s">
        <v>88</v>
      </c>
      <c r="AV108" s="15" t="s">
        <v>159</v>
      </c>
      <c r="AW108" s="15" t="s">
        <v>39</v>
      </c>
      <c r="AX108" s="15" t="s">
        <v>86</v>
      </c>
      <c r="AY108" s="258" t="s">
        <v>153</v>
      </c>
    </row>
    <row r="109" s="2" customFormat="1" ht="24.15" customHeight="1">
      <c r="A109" s="41"/>
      <c r="B109" s="42"/>
      <c r="C109" s="208" t="s">
        <v>187</v>
      </c>
      <c r="D109" s="208" t="s">
        <v>155</v>
      </c>
      <c r="E109" s="209" t="s">
        <v>188</v>
      </c>
      <c r="F109" s="210" t="s">
        <v>189</v>
      </c>
      <c r="G109" s="211" t="s">
        <v>98</v>
      </c>
      <c r="H109" s="212">
        <v>10</v>
      </c>
      <c r="I109" s="213"/>
      <c r="J109" s="214">
        <f>ROUND(I109*H109,2)</f>
        <v>0</v>
      </c>
      <c r="K109" s="210" t="s">
        <v>158</v>
      </c>
      <c r="L109" s="47"/>
      <c r="M109" s="215" t="s">
        <v>32</v>
      </c>
      <c r="N109" s="216" t="s">
        <v>49</v>
      </c>
      <c r="O109" s="87"/>
      <c r="P109" s="217">
        <f>O109*H109</f>
        <v>0</v>
      </c>
      <c r="Q109" s="217">
        <v>0</v>
      </c>
      <c r="R109" s="217">
        <f>Q109*H109</f>
        <v>0</v>
      </c>
      <c r="S109" s="217">
        <v>0</v>
      </c>
      <c r="T109" s="218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9" t="s">
        <v>159</v>
      </c>
      <c r="AT109" s="219" t="s">
        <v>155</v>
      </c>
      <c r="AU109" s="219" t="s">
        <v>88</v>
      </c>
      <c r="AY109" s="19" t="s">
        <v>153</v>
      </c>
      <c r="BE109" s="220">
        <f>IF(N109="základní",J109,0)</f>
        <v>0</v>
      </c>
      <c r="BF109" s="220">
        <f>IF(N109="snížená",J109,0)</f>
        <v>0</v>
      </c>
      <c r="BG109" s="220">
        <f>IF(N109="zákl. přenesená",J109,0)</f>
        <v>0</v>
      </c>
      <c r="BH109" s="220">
        <f>IF(N109="sníž. přenesená",J109,0)</f>
        <v>0</v>
      </c>
      <c r="BI109" s="220">
        <f>IF(N109="nulová",J109,0)</f>
        <v>0</v>
      </c>
      <c r="BJ109" s="19" t="s">
        <v>86</v>
      </c>
      <c r="BK109" s="220">
        <f>ROUND(I109*H109,2)</f>
        <v>0</v>
      </c>
      <c r="BL109" s="19" t="s">
        <v>159</v>
      </c>
      <c r="BM109" s="219" t="s">
        <v>190</v>
      </c>
    </row>
    <row r="110" s="2" customFormat="1">
      <c r="A110" s="41"/>
      <c r="B110" s="42"/>
      <c r="C110" s="43"/>
      <c r="D110" s="221" t="s">
        <v>161</v>
      </c>
      <c r="E110" s="43"/>
      <c r="F110" s="222" t="s">
        <v>191</v>
      </c>
      <c r="G110" s="43"/>
      <c r="H110" s="43"/>
      <c r="I110" s="223"/>
      <c r="J110" s="43"/>
      <c r="K110" s="43"/>
      <c r="L110" s="47"/>
      <c r="M110" s="224"/>
      <c r="N110" s="225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19" t="s">
        <v>161</v>
      </c>
      <c r="AU110" s="19" t="s">
        <v>88</v>
      </c>
    </row>
    <row r="111" s="13" customFormat="1">
      <c r="A111" s="13"/>
      <c r="B111" s="226"/>
      <c r="C111" s="227"/>
      <c r="D111" s="228" t="s">
        <v>167</v>
      </c>
      <c r="E111" s="229" t="s">
        <v>32</v>
      </c>
      <c r="F111" s="230" t="s">
        <v>192</v>
      </c>
      <c r="G111" s="227"/>
      <c r="H111" s="229" t="s">
        <v>32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167</v>
      </c>
      <c r="AU111" s="236" t="s">
        <v>88</v>
      </c>
      <c r="AV111" s="13" t="s">
        <v>86</v>
      </c>
      <c r="AW111" s="13" t="s">
        <v>39</v>
      </c>
      <c r="AX111" s="13" t="s">
        <v>78</v>
      </c>
      <c r="AY111" s="236" t="s">
        <v>153</v>
      </c>
    </row>
    <row r="112" s="14" customFormat="1">
      <c r="A112" s="14"/>
      <c r="B112" s="237"/>
      <c r="C112" s="238"/>
      <c r="D112" s="228" t="s">
        <v>167</v>
      </c>
      <c r="E112" s="239" t="s">
        <v>32</v>
      </c>
      <c r="F112" s="240" t="s">
        <v>193</v>
      </c>
      <c r="G112" s="238"/>
      <c r="H112" s="241">
        <v>10</v>
      </c>
      <c r="I112" s="242"/>
      <c r="J112" s="238"/>
      <c r="K112" s="238"/>
      <c r="L112" s="243"/>
      <c r="M112" s="244"/>
      <c r="N112" s="245"/>
      <c r="O112" s="245"/>
      <c r="P112" s="245"/>
      <c r="Q112" s="245"/>
      <c r="R112" s="245"/>
      <c r="S112" s="245"/>
      <c r="T112" s="246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7" t="s">
        <v>167</v>
      </c>
      <c r="AU112" s="247" t="s">
        <v>88</v>
      </c>
      <c r="AV112" s="14" t="s">
        <v>88</v>
      </c>
      <c r="AW112" s="14" t="s">
        <v>39</v>
      </c>
      <c r="AX112" s="14" t="s">
        <v>78</v>
      </c>
      <c r="AY112" s="247" t="s">
        <v>153</v>
      </c>
    </row>
    <row r="113" s="15" customFormat="1">
      <c r="A113" s="15"/>
      <c r="B113" s="248"/>
      <c r="C113" s="249"/>
      <c r="D113" s="228" t="s">
        <v>167</v>
      </c>
      <c r="E113" s="250" t="s">
        <v>32</v>
      </c>
      <c r="F113" s="251" t="s">
        <v>170</v>
      </c>
      <c r="G113" s="249"/>
      <c r="H113" s="252">
        <v>10</v>
      </c>
      <c r="I113" s="253"/>
      <c r="J113" s="249"/>
      <c r="K113" s="249"/>
      <c r="L113" s="254"/>
      <c r="M113" s="255"/>
      <c r="N113" s="256"/>
      <c r="O113" s="256"/>
      <c r="P113" s="256"/>
      <c r="Q113" s="256"/>
      <c r="R113" s="256"/>
      <c r="S113" s="256"/>
      <c r="T113" s="257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58" t="s">
        <v>167</v>
      </c>
      <c r="AU113" s="258" t="s">
        <v>88</v>
      </c>
      <c r="AV113" s="15" t="s">
        <v>159</v>
      </c>
      <c r="AW113" s="15" t="s">
        <v>39</v>
      </c>
      <c r="AX113" s="15" t="s">
        <v>86</v>
      </c>
      <c r="AY113" s="258" t="s">
        <v>153</v>
      </c>
    </row>
    <row r="114" s="2" customFormat="1" ht="24.15" customHeight="1">
      <c r="A114" s="41"/>
      <c r="B114" s="42"/>
      <c r="C114" s="208" t="s">
        <v>194</v>
      </c>
      <c r="D114" s="208" t="s">
        <v>155</v>
      </c>
      <c r="E114" s="209" t="s">
        <v>195</v>
      </c>
      <c r="F114" s="210" t="s">
        <v>196</v>
      </c>
      <c r="G114" s="211" t="s">
        <v>98</v>
      </c>
      <c r="H114" s="212">
        <v>80.25</v>
      </c>
      <c r="I114" s="213"/>
      <c r="J114" s="214">
        <f>ROUND(I114*H114,2)</f>
        <v>0</v>
      </c>
      <c r="K114" s="210" t="s">
        <v>158</v>
      </c>
      <c r="L114" s="47"/>
      <c r="M114" s="215" t="s">
        <v>32</v>
      </c>
      <c r="N114" s="216" t="s">
        <v>49</v>
      </c>
      <c r="O114" s="87"/>
      <c r="P114" s="217">
        <f>O114*H114</f>
        <v>0</v>
      </c>
      <c r="Q114" s="217">
        <v>0</v>
      </c>
      <c r="R114" s="217">
        <f>Q114*H114</f>
        <v>0</v>
      </c>
      <c r="S114" s="217">
        <v>0</v>
      </c>
      <c r="T114" s="218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9" t="s">
        <v>159</v>
      </c>
      <c r="AT114" s="219" t="s">
        <v>155</v>
      </c>
      <c r="AU114" s="219" t="s">
        <v>88</v>
      </c>
      <c r="AY114" s="19" t="s">
        <v>153</v>
      </c>
      <c r="BE114" s="220">
        <f>IF(N114="základní",J114,0)</f>
        <v>0</v>
      </c>
      <c r="BF114" s="220">
        <f>IF(N114="snížená",J114,0)</f>
        <v>0</v>
      </c>
      <c r="BG114" s="220">
        <f>IF(N114="zákl. přenesená",J114,0)</f>
        <v>0</v>
      </c>
      <c r="BH114" s="220">
        <f>IF(N114="sníž. přenesená",J114,0)</f>
        <v>0</v>
      </c>
      <c r="BI114" s="220">
        <f>IF(N114="nulová",J114,0)</f>
        <v>0</v>
      </c>
      <c r="BJ114" s="19" t="s">
        <v>86</v>
      </c>
      <c r="BK114" s="220">
        <f>ROUND(I114*H114,2)</f>
        <v>0</v>
      </c>
      <c r="BL114" s="19" t="s">
        <v>159</v>
      </c>
      <c r="BM114" s="219" t="s">
        <v>197</v>
      </c>
    </row>
    <row r="115" s="2" customFormat="1">
      <c r="A115" s="41"/>
      <c r="B115" s="42"/>
      <c r="C115" s="43"/>
      <c r="D115" s="221" t="s">
        <v>161</v>
      </c>
      <c r="E115" s="43"/>
      <c r="F115" s="222" t="s">
        <v>198</v>
      </c>
      <c r="G115" s="43"/>
      <c r="H115" s="43"/>
      <c r="I115" s="223"/>
      <c r="J115" s="43"/>
      <c r="K115" s="43"/>
      <c r="L115" s="47"/>
      <c r="M115" s="224"/>
      <c r="N115" s="225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19" t="s">
        <v>161</v>
      </c>
      <c r="AU115" s="19" t="s">
        <v>88</v>
      </c>
    </row>
    <row r="116" s="13" customFormat="1">
      <c r="A116" s="13"/>
      <c r="B116" s="226"/>
      <c r="C116" s="227"/>
      <c r="D116" s="228" t="s">
        <v>167</v>
      </c>
      <c r="E116" s="229" t="s">
        <v>32</v>
      </c>
      <c r="F116" s="230" t="s">
        <v>199</v>
      </c>
      <c r="G116" s="227"/>
      <c r="H116" s="229" t="s">
        <v>32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167</v>
      </c>
      <c r="AU116" s="236" t="s">
        <v>88</v>
      </c>
      <c r="AV116" s="13" t="s">
        <v>86</v>
      </c>
      <c r="AW116" s="13" t="s">
        <v>39</v>
      </c>
      <c r="AX116" s="13" t="s">
        <v>78</v>
      </c>
      <c r="AY116" s="236" t="s">
        <v>153</v>
      </c>
    </row>
    <row r="117" s="14" customFormat="1">
      <c r="A117" s="14"/>
      <c r="B117" s="237"/>
      <c r="C117" s="238"/>
      <c r="D117" s="228" t="s">
        <v>167</v>
      </c>
      <c r="E117" s="239" t="s">
        <v>32</v>
      </c>
      <c r="F117" s="240" t="s">
        <v>200</v>
      </c>
      <c r="G117" s="238"/>
      <c r="H117" s="241">
        <v>80.25</v>
      </c>
      <c r="I117" s="242"/>
      <c r="J117" s="238"/>
      <c r="K117" s="238"/>
      <c r="L117" s="243"/>
      <c r="M117" s="244"/>
      <c r="N117" s="245"/>
      <c r="O117" s="245"/>
      <c r="P117" s="245"/>
      <c r="Q117" s="245"/>
      <c r="R117" s="245"/>
      <c r="S117" s="245"/>
      <c r="T117" s="246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7" t="s">
        <v>167</v>
      </c>
      <c r="AU117" s="247" t="s">
        <v>88</v>
      </c>
      <c r="AV117" s="14" t="s">
        <v>88</v>
      </c>
      <c r="AW117" s="14" t="s">
        <v>39</v>
      </c>
      <c r="AX117" s="14" t="s">
        <v>78</v>
      </c>
      <c r="AY117" s="247" t="s">
        <v>153</v>
      </c>
    </row>
    <row r="118" s="15" customFormat="1">
      <c r="A118" s="15"/>
      <c r="B118" s="248"/>
      <c r="C118" s="249"/>
      <c r="D118" s="228" t="s">
        <v>167</v>
      </c>
      <c r="E118" s="250" t="s">
        <v>32</v>
      </c>
      <c r="F118" s="251" t="s">
        <v>170</v>
      </c>
      <c r="G118" s="249"/>
      <c r="H118" s="252">
        <v>80.25</v>
      </c>
      <c r="I118" s="253"/>
      <c r="J118" s="249"/>
      <c r="K118" s="249"/>
      <c r="L118" s="254"/>
      <c r="M118" s="255"/>
      <c r="N118" s="256"/>
      <c r="O118" s="256"/>
      <c r="P118" s="256"/>
      <c r="Q118" s="256"/>
      <c r="R118" s="256"/>
      <c r="S118" s="256"/>
      <c r="T118" s="257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58" t="s">
        <v>167</v>
      </c>
      <c r="AU118" s="258" t="s">
        <v>88</v>
      </c>
      <c r="AV118" s="15" t="s">
        <v>159</v>
      </c>
      <c r="AW118" s="15" t="s">
        <v>39</v>
      </c>
      <c r="AX118" s="15" t="s">
        <v>86</v>
      </c>
      <c r="AY118" s="258" t="s">
        <v>153</v>
      </c>
    </row>
    <row r="119" s="2" customFormat="1" ht="21.75" customHeight="1">
      <c r="A119" s="41"/>
      <c r="B119" s="42"/>
      <c r="C119" s="208" t="s">
        <v>201</v>
      </c>
      <c r="D119" s="208" t="s">
        <v>155</v>
      </c>
      <c r="E119" s="209" t="s">
        <v>202</v>
      </c>
      <c r="F119" s="210" t="s">
        <v>203</v>
      </c>
      <c r="G119" s="211" t="s">
        <v>102</v>
      </c>
      <c r="H119" s="212">
        <v>200</v>
      </c>
      <c r="I119" s="213"/>
      <c r="J119" s="214">
        <f>ROUND(I119*H119,2)</f>
        <v>0</v>
      </c>
      <c r="K119" s="210" t="s">
        <v>158</v>
      </c>
      <c r="L119" s="47"/>
      <c r="M119" s="215" t="s">
        <v>32</v>
      </c>
      <c r="N119" s="216" t="s">
        <v>49</v>
      </c>
      <c r="O119" s="87"/>
      <c r="P119" s="217">
        <f>O119*H119</f>
        <v>0</v>
      </c>
      <c r="Q119" s="217">
        <v>0</v>
      </c>
      <c r="R119" s="217">
        <f>Q119*H119</f>
        <v>0</v>
      </c>
      <c r="S119" s="217">
        <v>0</v>
      </c>
      <c r="T119" s="218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9" t="s">
        <v>159</v>
      </c>
      <c r="AT119" s="219" t="s">
        <v>155</v>
      </c>
      <c r="AU119" s="219" t="s">
        <v>88</v>
      </c>
      <c r="AY119" s="19" t="s">
        <v>153</v>
      </c>
      <c r="BE119" s="220">
        <f>IF(N119="základní",J119,0)</f>
        <v>0</v>
      </c>
      <c r="BF119" s="220">
        <f>IF(N119="snížená",J119,0)</f>
        <v>0</v>
      </c>
      <c r="BG119" s="220">
        <f>IF(N119="zákl. přenesená",J119,0)</f>
        <v>0</v>
      </c>
      <c r="BH119" s="220">
        <f>IF(N119="sníž. přenesená",J119,0)</f>
        <v>0</v>
      </c>
      <c r="BI119" s="220">
        <f>IF(N119="nulová",J119,0)</f>
        <v>0</v>
      </c>
      <c r="BJ119" s="19" t="s">
        <v>86</v>
      </c>
      <c r="BK119" s="220">
        <f>ROUND(I119*H119,2)</f>
        <v>0</v>
      </c>
      <c r="BL119" s="19" t="s">
        <v>159</v>
      </c>
      <c r="BM119" s="219" t="s">
        <v>204</v>
      </c>
    </row>
    <row r="120" s="2" customFormat="1">
      <c r="A120" s="41"/>
      <c r="B120" s="42"/>
      <c r="C120" s="43"/>
      <c r="D120" s="221" t="s">
        <v>161</v>
      </c>
      <c r="E120" s="43"/>
      <c r="F120" s="222" t="s">
        <v>205</v>
      </c>
      <c r="G120" s="43"/>
      <c r="H120" s="43"/>
      <c r="I120" s="223"/>
      <c r="J120" s="43"/>
      <c r="K120" s="43"/>
      <c r="L120" s="47"/>
      <c r="M120" s="224"/>
      <c r="N120" s="225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19" t="s">
        <v>161</v>
      </c>
      <c r="AU120" s="19" t="s">
        <v>88</v>
      </c>
    </row>
    <row r="121" s="2" customFormat="1" ht="21.75" customHeight="1">
      <c r="A121" s="41"/>
      <c r="B121" s="42"/>
      <c r="C121" s="208" t="s">
        <v>206</v>
      </c>
      <c r="D121" s="208" t="s">
        <v>155</v>
      </c>
      <c r="E121" s="209" t="s">
        <v>207</v>
      </c>
      <c r="F121" s="210" t="s">
        <v>208</v>
      </c>
      <c r="G121" s="211" t="s">
        <v>102</v>
      </c>
      <c r="H121" s="212">
        <v>200</v>
      </c>
      <c r="I121" s="213"/>
      <c r="J121" s="214">
        <f>ROUND(I121*H121,2)</f>
        <v>0</v>
      </c>
      <c r="K121" s="210" t="s">
        <v>158</v>
      </c>
      <c r="L121" s="47"/>
      <c r="M121" s="215" t="s">
        <v>32</v>
      </c>
      <c r="N121" s="216" t="s">
        <v>49</v>
      </c>
      <c r="O121" s="87"/>
      <c r="P121" s="217">
        <f>O121*H121</f>
        <v>0</v>
      </c>
      <c r="Q121" s="217">
        <v>0</v>
      </c>
      <c r="R121" s="217">
        <f>Q121*H121</f>
        <v>0</v>
      </c>
      <c r="S121" s="217">
        <v>0</v>
      </c>
      <c r="T121" s="218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9" t="s">
        <v>159</v>
      </c>
      <c r="AT121" s="219" t="s">
        <v>155</v>
      </c>
      <c r="AU121" s="219" t="s">
        <v>88</v>
      </c>
      <c r="AY121" s="19" t="s">
        <v>153</v>
      </c>
      <c r="BE121" s="220">
        <f>IF(N121="základní",J121,0)</f>
        <v>0</v>
      </c>
      <c r="BF121" s="220">
        <f>IF(N121="snížená",J121,0)</f>
        <v>0</v>
      </c>
      <c r="BG121" s="220">
        <f>IF(N121="zákl. přenesená",J121,0)</f>
        <v>0</v>
      </c>
      <c r="BH121" s="220">
        <f>IF(N121="sníž. přenesená",J121,0)</f>
        <v>0</v>
      </c>
      <c r="BI121" s="220">
        <f>IF(N121="nulová",J121,0)</f>
        <v>0</v>
      </c>
      <c r="BJ121" s="19" t="s">
        <v>86</v>
      </c>
      <c r="BK121" s="220">
        <f>ROUND(I121*H121,2)</f>
        <v>0</v>
      </c>
      <c r="BL121" s="19" t="s">
        <v>159</v>
      </c>
      <c r="BM121" s="219" t="s">
        <v>209</v>
      </c>
    </row>
    <row r="122" s="2" customFormat="1">
      <c r="A122" s="41"/>
      <c r="B122" s="42"/>
      <c r="C122" s="43"/>
      <c r="D122" s="221" t="s">
        <v>161</v>
      </c>
      <c r="E122" s="43"/>
      <c r="F122" s="222" t="s">
        <v>210</v>
      </c>
      <c r="G122" s="43"/>
      <c r="H122" s="43"/>
      <c r="I122" s="223"/>
      <c r="J122" s="43"/>
      <c r="K122" s="43"/>
      <c r="L122" s="47"/>
      <c r="M122" s="224"/>
      <c r="N122" s="225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19" t="s">
        <v>161</v>
      </c>
      <c r="AU122" s="19" t="s">
        <v>88</v>
      </c>
    </row>
    <row r="123" s="2" customFormat="1" ht="37.8" customHeight="1">
      <c r="A123" s="41"/>
      <c r="B123" s="42"/>
      <c r="C123" s="208" t="s">
        <v>211</v>
      </c>
      <c r="D123" s="208" t="s">
        <v>155</v>
      </c>
      <c r="E123" s="209" t="s">
        <v>212</v>
      </c>
      <c r="F123" s="210" t="s">
        <v>213</v>
      </c>
      <c r="G123" s="211" t="s">
        <v>98</v>
      </c>
      <c r="H123" s="212">
        <v>662.31899999999996</v>
      </c>
      <c r="I123" s="213"/>
      <c r="J123" s="214">
        <f>ROUND(I123*H123,2)</f>
        <v>0</v>
      </c>
      <c r="K123" s="210" t="s">
        <v>158</v>
      </c>
      <c r="L123" s="47"/>
      <c r="M123" s="215" t="s">
        <v>32</v>
      </c>
      <c r="N123" s="216" t="s">
        <v>49</v>
      </c>
      <c r="O123" s="87"/>
      <c r="P123" s="217">
        <f>O123*H123</f>
        <v>0</v>
      </c>
      <c r="Q123" s="217">
        <v>0</v>
      </c>
      <c r="R123" s="217">
        <f>Q123*H123</f>
        <v>0</v>
      </c>
      <c r="S123" s="217">
        <v>0</v>
      </c>
      <c r="T123" s="218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9" t="s">
        <v>159</v>
      </c>
      <c r="AT123" s="219" t="s">
        <v>155</v>
      </c>
      <c r="AU123" s="219" t="s">
        <v>88</v>
      </c>
      <c r="AY123" s="19" t="s">
        <v>153</v>
      </c>
      <c r="BE123" s="220">
        <f>IF(N123="základní",J123,0)</f>
        <v>0</v>
      </c>
      <c r="BF123" s="220">
        <f>IF(N123="snížená",J123,0)</f>
        <v>0</v>
      </c>
      <c r="BG123" s="220">
        <f>IF(N123="zákl. přenesená",J123,0)</f>
        <v>0</v>
      </c>
      <c r="BH123" s="220">
        <f>IF(N123="sníž. přenesená",J123,0)</f>
        <v>0</v>
      </c>
      <c r="BI123" s="220">
        <f>IF(N123="nulová",J123,0)</f>
        <v>0</v>
      </c>
      <c r="BJ123" s="19" t="s">
        <v>86</v>
      </c>
      <c r="BK123" s="220">
        <f>ROUND(I123*H123,2)</f>
        <v>0</v>
      </c>
      <c r="BL123" s="19" t="s">
        <v>159</v>
      </c>
      <c r="BM123" s="219" t="s">
        <v>214</v>
      </c>
    </row>
    <row r="124" s="2" customFormat="1">
      <c r="A124" s="41"/>
      <c r="B124" s="42"/>
      <c r="C124" s="43"/>
      <c r="D124" s="221" t="s">
        <v>161</v>
      </c>
      <c r="E124" s="43"/>
      <c r="F124" s="222" t="s">
        <v>215</v>
      </c>
      <c r="G124" s="43"/>
      <c r="H124" s="43"/>
      <c r="I124" s="223"/>
      <c r="J124" s="43"/>
      <c r="K124" s="43"/>
      <c r="L124" s="47"/>
      <c r="M124" s="224"/>
      <c r="N124" s="225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19" t="s">
        <v>161</v>
      </c>
      <c r="AU124" s="19" t="s">
        <v>88</v>
      </c>
    </row>
    <row r="125" s="13" customFormat="1">
      <c r="A125" s="13"/>
      <c r="B125" s="226"/>
      <c r="C125" s="227"/>
      <c r="D125" s="228" t="s">
        <v>167</v>
      </c>
      <c r="E125" s="229" t="s">
        <v>32</v>
      </c>
      <c r="F125" s="230" t="s">
        <v>216</v>
      </c>
      <c r="G125" s="227"/>
      <c r="H125" s="229" t="s">
        <v>32</v>
      </c>
      <c r="I125" s="231"/>
      <c r="J125" s="227"/>
      <c r="K125" s="227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167</v>
      </c>
      <c r="AU125" s="236" t="s">
        <v>88</v>
      </c>
      <c r="AV125" s="13" t="s">
        <v>86</v>
      </c>
      <c r="AW125" s="13" t="s">
        <v>39</v>
      </c>
      <c r="AX125" s="13" t="s">
        <v>78</v>
      </c>
      <c r="AY125" s="236" t="s">
        <v>153</v>
      </c>
    </row>
    <row r="126" s="14" customFormat="1">
      <c r="A126" s="14"/>
      <c r="B126" s="237"/>
      <c r="C126" s="238"/>
      <c r="D126" s="228" t="s">
        <v>167</v>
      </c>
      <c r="E126" s="239" t="s">
        <v>32</v>
      </c>
      <c r="F126" s="240" t="s">
        <v>217</v>
      </c>
      <c r="G126" s="238"/>
      <c r="H126" s="241">
        <v>269.18000000000001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7" t="s">
        <v>167</v>
      </c>
      <c r="AU126" s="247" t="s">
        <v>88</v>
      </c>
      <c r="AV126" s="14" t="s">
        <v>88</v>
      </c>
      <c r="AW126" s="14" t="s">
        <v>39</v>
      </c>
      <c r="AX126" s="14" t="s">
        <v>78</v>
      </c>
      <c r="AY126" s="247" t="s">
        <v>153</v>
      </c>
    </row>
    <row r="127" s="13" customFormat="1">
      <c r="A127" s="13"/>
      <c r="B127" s="226"/>
      <c r="C127" s="227"/>
      <c r="D127" s="228" t="s">
        <v>167</v>
      </c>
      <c r="E127" s="229" t="s">
        <v>32</v>
      </c>
      <c r="F127" s="230" t="s">
        <v>218</v>
      </c>
      <c r="G127" s="227"/>
      <c r="H127" s="229" t="s">
        <v>32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167</v>
      </c>
      <c r="AU127" s="236" t="s">
        <v>88</v>
      </c>
      <c r="AV127" s="13" t="s">
        <v>86</v>
      </c>
      <c r="AW127" s="13" t="s">
        <v>39</v>
      </c>
      <c r="AX127" s="13" t="s">
        <v>78</v>
      </c>
      <c r="AY127" s="236" t="s">
        <v>153</v>
      </c>
    </row>
    <row r="128" s="14" customFormat="1">
      <c r="A128" s="14"/>
      <c r="B128" s="237"/>
      <c r="C128" s="238"/>
      <c r="D128" s="228" t="s">
        <v>167</v>
      </c>
      <c r="E128" s="239" t="s">
        <v>32</v>
      </c>
      <c r="F128" s="240" t="s">
        <v>219</v>
      </c>
      <c r="G128" s="238"/>
      <c r="H128" s="241">
        <v>85.599999999999994</v>
      </c>
      <c r="I128" s="242"/>
      <c r="J128" s="238"/>
      <c r="K128" s="238"/>
      <c r="L128" s="243"/>
      <c r="M128" s="244"/>
      <c r="N128" s="245"/>
      <c r="O128" s="245"/>
      <c r="P128" s="245"/>
      <c r="Q128" s="245"/>
      <c r="R128" s="245"/>
      <c r="S128" s="245"/>
      <c r="T128" s="24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7" t="s">
        <v>167</v>
      </c>
      <c r="AU128" s="247" t="s">
        <v>88</v>
      </c>
      <c r="AV128" s="14" t="s">
        <v>88</v>
      </c>
      <c r="AW128" s="14" t="s">
        <v>39</v>
      </c>
      <c r="AX128" s="14" t="s">
        <v>78</v>
      </c>
      <c r="AY128" s="247" t="s">
        <v>153</v>
      </c>
    </row>
    <row r="129" s="13" customFormat="1">
      <c r="A129" s="13"/>
      <c r="B129" s="226"/>
      <c r="C129" s="227"/>
      <c r="D129" s="228" t="s">
        <v>167</v>
      </c>
      <c r="E129" s="229" t="s">
        <v>32</v>
      </c>
      <c r="F129" s="230" t="s">
        <v>220</v>
      </c>
      <c r="G129" s="227"/>
      <c r="H129" s="229" t="s">
        <v>32</v>
      </c>
      <c r="I129" s="231"/>
      <c r="J129" s="227"/>
      <c r="K129" s="227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167</v>
      </c>
      <c r="AU129" s="236" t="s">
        <v>88</v>
      </c>
      <c r="AV129" s="13" t="s">
        <v>86</v>
      </c>
      <c r="AW129" s="13" t="s">
        <v>39</v>
      </c>
      <c r="AX129" s="13" t="s">
        <v>78</v>
      </c>
      <c r="AY129" s="236" t="s">
        <v>153</v>
      </c>
    </row>
    <row r="130" s="14" customFormat="1">
      <c r="A130" s="14"/>
      <c r="B130" s="237"/>
      <c r="C130" s="238"/>
      <c r="D130" s="228" t="s">
        <v>167</v>
      </c>
      <c r="E130" s="239" t="s">
        <v>32</v>
      </c>
      <c r="F130" s="240" t="s">
        <v>221</v>
      </c>
      <c r="G130" s="238"/>
      <c r="H130" s="241">
        <v>166.50899999999999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7" t="s">
        <v>167</v>
      </c>
      <c r="AU130" s="247" t="s">
        <v>88</v>
      </c>
      <c r="AV130" s="14" t="s">
        <v>88</v>
      </c>
      <c r="AW130" s="14" t="s">
        <v>39</v>
      </c>
      <c r="AX130" s="14" t="s">
        <v>78</v>
      </c>
      <c r="AY130" s="247" t="s">
        <v>153</v>
      </c>
    </row>
    <row r="131" s="13" customFormat="1">
      <c r="A131" s="13"/>
      <c r="B131" s="226"/>
      <c r="C131" s="227"/>
      <c r="D131" s="228" t="s">
        <v>167</v>
      </c>
      <c r="E131" s="229" t="s">
        <v>32</v>
      </c>
      <c r="F131" s="230" t="s">
        <v>222</v>
      </c>
      <c r="G131" s="227"/>
      <c r="H131" s="229" t="s">
        <v>32</v>
      </c>
      <c r="I131" s="231"/>
      <c r="J131" s="227"/>
      <c r="K131" s="227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167</v>
      </c>
      <c r="AU131" s="236" t="s">
        <v>88</v>
      </c>
      <c r="AV131" s="13" t="s">
        <v>86</v>
      </c>
      <c r="AW131" s="13" t="s">
        <v>39</v>
      </c>
      <c r="AX131" s="13" t="s">
        <v>78</v>
      </c>
      <c r="AY131" s="236" t="s">
        <v>153</v>
      </c>
    </row>
    <row r="132" s="14" customFormat="1">
      <c r="A132" s="14"/>
      <c r="B132" s="237"/>
      <c r="C132" s="238"/>
      <c r="D132" s="228" t="s">
        <v>167</v>
      </c>
      <c r="E132" s="239" t="s">
        <v>32</v>
      </c>
      <c r="F132" s="240" t="s">
        <v>223</v>
      </c>
      <c r="G132" s="238"/>
      <c r="H132" s="241">
        <v>90.120000000000005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7" t="s">
        <v>167</v>
      </c>
      <c r="AU132" s="247" t="s">
        <v>88</v>
      </c>
      <c r="AV132" s="14" t="s">
        <v>88</v>
      </c>
      <c r="AW132" s="14" t="s">
        <v>39</v>
      </c>
      <c r="AX132" s="14" t="s">
        <v>78</v>
      </c>
      <c r="AY132" s="247" t="s">
        <v>153</v>
      </c>
    </row>
    <row r="133" s="13" customFormat="1">
      <c r="A133" s="13"/>
      <c r="B133" s="226"/>
      <c r="C133" s="227"/>
      <c r="D133" s="228" t="s">
        <v>167</v>
      </c>
      <c r="E133" s="229" t="s">
        <v>32</v>
      </c>
      <c r="F133" s="230" t="s">
        <v>224</v>
      </c>
      <c r="G133" s="227"/>
      <c r="H133" s="229" t="s">
        <v>32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167</v>
      </c>
      <c r="AU133" s="236" t="s">
        <v>88</v>
      </c>
      <c r="AV133" s="13" t="s">
        <v>86</v>
      </c>
      <c r="AW133" s="13" t="s">
        <v>39</v>
      </c>
      <c r="AX133" s="13" t="s">
        <v>78</v>
      </c>
      <c r="AY133" s="236" t="s">
        <v>153</v>
      </c>
    </row>
    <row r="134" s="14" customFormat="1">
      <c r="A134" s="14"/>
      <c r="B134" s="237"/>
      <c r="C134" s="238"/>
      <c r="D134" s="228" t="s">
        <v>167</v>
      </c>
      <c r="E134" s="239" t="s">
        <v>32</v>
      </c>
      <c r="F134" s="240" t="s">
        <v>225</v>
      </c>
      <c r="G134" s="238"/>
      <c r="H134" s="241">
        <v>50.909999999999997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7" t="s">
        <v>167</v>
      </c>
      <c r="AU134" s="247" t="s">
        <v>88</v>
      </c>
      <c r="AV134" s="14" t="s">
        <v>88</v>
      </c>
      <c r="AW134" s="14" t="s">
        <v>39</v>
      </c>
      <c r="AX134" s="14" t="s">
        <v>78</v>
      </c>
      <c r="AY134" s="247" t="s">
        <v>153</v>
      </c>
    </row>
    <row r="135" s="15" customFormat="1">
      <c r="A135" s="15"/>
      <c r="B135" s="248"/>
      <c r="C135" s="249"/>
      <c r="D135" s="228" t="s">
        <v>167</v>
      </c>
      <c r="E135" s="250" t="s">
        <v>32</v>
      </c>
      <c r="F135" s="251" t="s">
        <v>170</v>
      </c>
      <c r="G135" s="249"/>
      <c r="H135" s="252">
        <v>662.31899999999996</v>
      </c>
      <c r="I135" s="253"/>
      <c r="J135" s="249"/>
      <c r="K135" s="249"/>
      <c r="L135" s="254"/>
      <c r="M135" s="255"/>
      <c r="N135" s="256"/>
      <c r="O135" s="256"/>
      <c r="P135" s="256"/>
      <c r="Q135" s="256"/>
      <c r="R135" s="256"/>
      <c r="S135" s="256"/>
      <c r="T135" s="257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8" t="s">
        <v>167</v>
      </c>
      <c r="AU135" s="258" t="s">
        <v>88</v>
      </c>
      <c r="AV135" s="15" t="s">
        <v>159</v>
      </c>
      <c r="AW135" s="15" t="s">
        <v>39</v>
      </c>
      <c r="AX135" s="15" t="s">
        <v>86</v>
      </c>
      <c r="AY135" s="258" t="s">
        <v>153</v>
      </c>
    </row>
    <row r="136" s="2" customFormat="1" ht="24.15" customHeight="1">
      <c r="A136" s="41"/>
      <c r="B136" s="42"/>
      <c r="C136" s="208" t="s">
        <v>226</v>
      </c>
      <c r="D136" s="208" t="s">
        <v>155</v>
      </c>
      <c r="E136" s="209" t="s">
        <v>227</v>
      </c>
      <c r="F136" s="210" t="s">
        <v>228</v>
      </c>
      <c r="G136" s="211" t="s">
        <v>98</v>
      </c>
      <c r="H136" s="212">
        <v>307.53899999999999</v>
      </c>
      <c r="I136" s="213"/>
      <c r="J136" s="214">
        <f>ROUND(I136*H136,2)</f>
        <v>0</v>
      </c>
      <c r="K136" s="210" t="s">
        <v>158</v>
      </c>
      <c r="L136" s="47"/>
      <c r="M136" s="215" t="s">
        <v>32</v>
      </c>
      <c r="N136" s="216" t="s">
        <v>49</v>
      </c>
      <c r="O136" s="87"/>
      <c r="P136" s="217">
        <f>O136*H136</f>
        <v>0</v>
      </c>
      <c r="Q136" s="217">
        <v>0</v>
      </c>
      <c r="R136" s="217">
        <f>Q136*H136</f>
        <v>0</v>
      </c>
      <c r="S136" s="217">
        <v>0</v>
      </c>
      <c r="T136" s="218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9" t="s">
        <v>159</v>
      </c>
      <c r="AT136" s="219" t="s">
        <v>155</v>
      </c>
      <c r="AU136" s="219" t="s">
        <v>88</v>
      </c>
      <c r="AY136" s="19" t="s">
        <v>153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9" t="s">
        <v>86</v>
      </c>
      <c r="BK136" s="220">
        <f>ROUND(I136*H136,2)</f>
        <v>0</v>
      </c>
      <c r="BL136" s="19" t="s">
        <v>159</v>
      </c>
      <c r="BM136" s="219" t="s">
        <v>229</v>
      </c>
    </row>
    <row r="137" s="2" customFormat="1">
      <c r="A137" s="41"/>
      <c r="B137" s="42"/>
      <c r="C137" s="43"/>
      <c r="D137" s="221" t="s">
        <v>161</v>
      </c>
      <c r="E137" s="43"/>
      <c r="F137" s="222" t="s">
        <v>230</v>
      </c>
      <c r="G137" s="43"/>
      <c r="H137" s="43"/>
      <c r="I137" s="223"/>
      <c r="J137" s="43"/>
      <c r="K137" s="43"/>
      <c r="L137" s="47"/>
      <c r="M137" s="224"/>
      <c r="N137" s="225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19" t="s">
        <v>161</v>
      </c>
      <c r="AU137" s="19" t="s">
        <v>88</v>
      </c>
    </row>
    <row r="138" s="13" customFormat="1">
      <c r="A138" s="13"/>
      <c r="B138" s="226"/>
      <c r="C138" s="227"/>
      <c r="D138" s="228" t="s">
        <v>167</v>
      </c>
      <c r="E138" s="229" t="s">
        <v>32</v>
      </c>
      <c r="F138" s="230" t="s">
        <v>220</v>
      </c>
      <c r="G138" s="227"/>
      <c r="H138" s="229" t="s">
        <v>32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167</v>
      </c>
      <c r="AU138" s="236" t="s">
        <v>88</v>
      </c>
      <c r="AV138" s="13" t="s">
        <v>86</v>
      </c>
      <c r="AW138" s="13" t="s">
        <v>39</v>
      </c>
      <c r="AX138" s="13" t="s">
        <v>78</v>
      </c>
      <c r="AY138" s="236" t="s">
        <v>153</v>
      </c>
    </row>
    <row r="139" s="14" customFormat="1">
      <c r="A139" s="14"/>
      <c r="B139" s="237"/>
      <c r="C139" s="238"/>
      <c r="D139" s="228" t="s">
        <v>167</v>
      </c>
      <c r="E139" s="239" t="s">
        <v>32</v>
      </c>
      <c r="F139" s="240" t="s">
        <v>221</v>
      </c>
      <c r="G139" s="238"/>
      <c r="H139" s="241">
        <v>166.50899999999999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167</v>
      </c>
      <c r="AU139" s="247" t="s">
        <v>88</v>
      </c>
      <c r="AV139" s="14" t="s">
        <v>88</v>
      </c>
      <c r="AW139" s="14" t="s">
        <v>39</v>
      </c>
      <c r="AX139" s="14" t="s">
        <v>78</v>
      </c>
      <c r="AY139" s="247" t="s">
        <v>153</v>
      </c>
    </row>
    <row r="140" s="13" customFormat="1">
      <c r="A140" s="13"/>
      <c r="B140" s="226"/>
      <c r="C140" s="227"/>
      <c r="D140" s="228" t="s">
        <v>167</v>
      </c>
      <c r="E140" s="229" t="s">
        <v>32</v>
      </c>
      <c r="F140" s="230" t="s">
        <v>222</v>
      </c>
      <c r="G140" s="227"/>
      <c r="H140" s="229" t="s">
        <v>32</v>
      </c>
      <c r="I140" s="231"/>
      <c r="J140" s="227"/>
      <c r="K140" s="227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167</v>
      </c>
      <c r="AU140" s="236" t="s">
        <v>88</v>
      </c>
      <c r="AV140" s="13" t="s">
        <v>86</v>
      </c>
      <c r="AW140" s="13" t="s">
        <v>39</v>
      </c>
      <c r="AX140" s="13" t="s">
        <v>78</v>
      </c>
      <c r="AY140" s="236" t="s">
        <v>153</v>
      </c>
    </row>
    <row r="141" s="14" customFormat="1">
      <c r="A141" s="14"/>
      <c r="B141" s="237"/>
      <c r="C141" s="238"/>
      <c r="D141" s="228" t="s">
        <v>167</v>
      </c>
      <c r="E141" s="239" t="s">
        <v>32</v>
      </c>
      <c r="F141" s="240" t="s">
        <v>223</v>
      </c>
      <c r="G141" s="238"/>
      <c r="H141" s="241">
        <v>90.120000000000005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7" t="s">
        <v>167</v>
      </c>
      <c r="AU141" s="247" t="s">
        <v>88</v>
      </c>
      <c r="AV141" s="14" t="s">
        <v>88</v>
      </c>
      <c r="AW141" s="14" t="s">
        <v>39</v>
      </c>
      <c r="AX141" s="14" t="s">
        <v>78</v>
      </c>
      <c r="AY141" s="247" t="s">
        <v>153</v>
      </c>
    </row>
    <row r="142" s="13" customFormat="1">
      <c r="A142" s="13"/>
      <c r="B142" s="226"/>
      <c r="C142" s="227"/>
      <c r="D142" s="228" t="s">
        <v>167</v>
      </c>
      <c r="E142" s="229" t="s">
        <v>32</v>
      </c>
      <c r="F142" s="230" t="s">
        <v>224</v>
      </c>
      <c r="G142" s="227"/>
      <c r="H142" s="229" t="s">
        <v>32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167</v>
      </c>
      <c r="AU142" s="236" t="s">
        <v>88</v>
      </c>
      <c r="AV142" s="13" t="s">
        <v>86</v>
      </c>
      <c r="AW142" s="13" t="s">
        <v>39</v>
      </c>
      <c r="AX142" s="13" t="s">
        <v>78</v>
      </c>
      <c r="AY142" s="236" t="s">
        <v>153</v>
      </c>
    </row>
    <row r="143" s="14" customFormat="1">
      <c r="A143" s="14"/>
      <c r="B143" s="237"/>
      <c r="C143" s="238"/>
      <c r="D143" s="228" t="s">
        <v>167</v>
      </c>
      <c r="E143" s="239" t="s">
        <v>32</v>
      </c>
      <c r="F143" s="240" t="s">
        <v>225</v>
      </c>
      <c r="G143" s="238"/>
      <c r="H143" s="241">
        <v>50.909999999999997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167</v>
      </c>
      <c r="AU143" s="247" t="s">
        <v>88</v>
      </c>
      <c r="AV143" s="14" t="s">
        <v>88</v>
      </c>
      <c r="AW143" s="14" t="s">
        <v>39</v>
      </c>
      <c r="AX143" s="14" t="s">
        <v>78</v>
      </c>
      <c r="AY143" s="247" t="s">
        <v>153</v>
      </c>
    </row>
    <row r="144" s="15" customFormat="1">
      <c r="A144" s="15"/>
      <c r="B144" s="248"/>
      <c r="C144" s="249"/>
      <c r="D144" s="228" t="s">
        <v>167</v>
      </c>
      <c r="E144" s="250" t="s">
        <v>32</v>
      </c>
      <c r="F144" s="251" t="s">
        <v>170</v>
      </c>
      <c r="G144" s="249"/>
      <c r="H144" s="252">
        <v>307.53899999999999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58" t="s">
        <v>167</v>
      </c>
      <c r="AU144" s="258" t="s">
        <v>88</v>
      </c>
      <c r="AV144" s="15" t="s">
        <v>159</v>
      </c>
      <c r="AW144" s="15" t="s">
        <v>39</v>
      </c>
      <c r="AX144" s="15" t="s">
        <v>86</v>
      </c>
      <c r="AY144" s="258" t="s">
        <v>153</v>
      </c>
    </row>
    <row r="145" s="2" customFormat="1" ht="33" customHeight="1">
      <c r="A145" s="41"/>
      <c r="B145" s="42"/>
      <c r="C145" s="208" t="s">
        <v>8</v>
      </c>
      <c r="D145" s="208" t="s">
        <v>155</v>
      </c>
      <c r="E145" s="209" t="s">
        <v>231</v>
      </c>
      <c r="F145" s="210" t="s">
        <v>232</v>
      </c>
      <c r="G145" s="211" t="s">
        <v>98</v>
      </c>
      <c r="H145" s="212">
        <v>237.87000000000001</v>
      </c>
      <c r="I145" s="213"/>
      <c r="J145" s="214">
        <f>ROUND(I145*H145,2)</f>
        <v>0</v>
      </c>
      <c r="K145" s="210" t="s">
        <v>158</v>
      </c>
      <c r="L145" s="47"/>
      <c r="M145" s="215" t="s">
        <v>32</v>
      </c>
      <c r="N145" s="216" t="s">
        <v>49</v>
      </c>
      <c r="O145" s="87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9" t="s">
        <v>159</v>
      </c>
      <c r="AT145" s="219" t="s">
        <v>155</v>
      </c>
      <c r="AU145" s="219" t="s">
        <v>88</v>
      </c>
      <c r="AY145" s="19" t="s">
        <v>153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19" t="s">
        <v>86</v>
      </c>
      <c r="BK145" s="220">
        <f>ROUND(I145*H145,2)</f>
        <v>0</v>
      </c>
      <c r="BL145" s="19" t="s">
        <v>159</v>
      </c>
      <c r="BM145" s="219" t="s">
        <v>233</v>
      </c>
    </row>
    <row r="146" s="2" customFormat="1">
      <c r="A146" s="41"/>
      <c r="B146" s="42"/>
      <c r="C146" s="43"/>
      <c r="D146" s="221" t="s">
        <v>161</v>
      </c>
      <c r="E146" s="43"/>
      <c r="F146" s="222" t="s">
        <v>234</v>
      </c>
      <c r="G146" s="43"/>
      <c r="H146" s="43"/>
      <c r="I146" s="223"/>
      <c r="J146" s="43"/>
      <c r="K146" s="43"/>
      <c r="L146" s="47"/>
      <c r="M146" s="224"/>
      <c r="N146" s="225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19" t="s">
        <v>161</v>
      </c>
      <c r="AU146" s="19" t="s">
        <v>88</v>
      </c>
    </row>
    <row r="147" s="13" customFormat="1">
      <c r="A147" s="13"/>
      <c r="B147" s="226"/>
      <c r="C147" s="227"/>
      <c r="D147" s="228" t="s">
        <v>167</v>
      </c>
      <c r="E147" s="229" t="s">
        <v>32</v>
      </c>
      <c r="F147" s="230" t="s">
        <v>235</v>
      </c>
      <c r="G147" s="227"/>
      <c r="H147" s="229" t="s">
        <v>32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167</v>
      </c>
      <c r="AU147" s="236" t="s">
        <v>88</v>
      </c>
      <c r="AV147" s="13" t="s">
        <v>86</v>
      </c>
      <c r="AW147" s="13" t="s">
        <v>39</v>
      </c>
      <c r="AX147" s="13" t="s">
        <v>78</v>
      </c>
      <c r="AY147" s="236" t="s">
        <v>153</v>
      </c>
    </row>
    <row r="148" s="14" customFormat="1">
      <c r="A148" s="14"/>
      <c r="B148" s="237"/>
      <c r="C148" s="238"/>
      <c r="D148" s="228" t="s">
        <v>167</v>
      </c>
      <c r="E148" s="239" t="s">
        <v>32</v>
      </c>
      <c r="F148" s="240" t="s">
        <v>236</v>
      </c>
      <c r="G148" s="238"/>
      <c r="H148" s="241">
        <v>237.87000000000001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7" t="s">
        <v>167</v>
      </c>
      <c r="AU148" s="247" t="s">
        <v>88</v>
      </c>
      <c r="AV148" s="14" t="s">
        <v>88</v>
      </c>
      <c r="AW148" s="14" t="s">
        <v>39</v>
      </c>
      <c r="AX148" s="14" t="s">
        <v>78</v>
      </c>
      <c r="AY148" s="247" t="s">
        <v>153</v>
      </c>
    </row>
    <row r="149" s="15" customFormat="1">
      <c r="A149" s="15"/>
      <c r="B149" s="248"/>
      <c r="C149" s="249"/>
      <c r="D149" s="228" t="s">
        <v>167</v>
      </c>
      <c r="E149" s="250" t="s">
        <v>32</v>
      </c>
      <c r="F149" s="251" t="s">
        <v>170</v>
      </c>
      <c r="G149" s="249"/>
      <c r="H149" s="252">
        <v>237.87000000000001</v>
      </c>
      <c r="I149" s="253"/>
      <c r="J149" s="249"/>
      <c r="K149" s="249"/>
      <c r="L149" s="254"/>
      <c r="M149" s="255"/>
      <c r="N149" s="256"/>
      <c r="O149" s="256"/>
      <c r="P149" s="256"/>
      <c r="Q149" s="256"/>
      <c r="R149" s="256"/>
      <c r="S149" s="256"/>
      <c r="T149" s="257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8" t="s">
        <v>167</v>
      </c>
      <c r="AU149" s="258" t="s">
        <v>88</v>
      </c>
      <c r="AV149" s="15" t="s">
        <v>159</v>
      </c>
      <c r="AW149" s="15" t="s">
        <v>39</v>
      </c>
      <c r="AX149" s="15" t="s">
        <v>86</v>
      </c>
      <c r="AY149" s="258" t="s">
        <v>153</v>
      </c>
    </row>
    <row r="150" s="2" customFormat="1" ht="16.5" customHeight="1">
      <c r="A150" s="41"/>
      <c r="B150" s="42"/>
      <c r="C150" s="259" t="s">
        <v>237</v>
      </c>
      <c r="D150" s="259" t="s">
        <v>238</v>
      </c>
      <c r="E150" s="260" t="s">
        <v>239</v>
      </c>
      <c r="F150" s="261" t="s">
        <v>240</v>
      </c>
      <c r="G150" s="262" t="s">
        <v>241</v>
      </c>
      <c r="H150" s="263">
        <v>142.72200000000001</v>
      </c>
      <c r="I150" s="264"/>
      <c r="J150" s="265">
        <f>ROUND(I150*H150,2)</f>
        <v>0</v>
      </c>
      <c r="K150" s="261" t="s">
        <v>158</v>
      </c>
      <c r="L150" s="266"/>
      <c r="M150" s="267" t="s">
        <v>32</v>
      </c>
      <c r="N150" s="268" t="s">
        <v>49</v>
      </c>
      <c r="O150" s="87"/>
      <c r="P150" s="217">
        <f>O150*H150</f>
        <v>0</v>
      </c>
      <c r="Q150" s="217">
        <v>1</v>
      </c>
      <c r="R150" s="217">
        <f>Q150*H150</f>
        <v>142.72200000000001</v>
      </c>
      <c r="S150" s="217">
        <v>0</v>
      </c>
      <c r="T150" s="218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9" t="s">
        <v>201</v>
      </c>
      <c r="AT150" s="219" t="s">
        <v>238</v>
      </c>
      <c r="AU150" s="219" t="s">
        <v>88</v>
      </c>
      <c r="AY150" s="19" t="s">
        <v>153</v>
      </c>
      <c r="BE150" s="220">
        <f>IF(N150="základní",J150,0)</f>
        <v>0</v>
      </c>
      <c r="BF150" s="220">
        <f>IF(N150="snížená",J150,0)</f>
        <v>0</v>
      </c>
      <c r="BG150" s="220">
        <f>IF(N150="zákl. přenesená",J150,0)</f>
        <v>0</v>
      </c>
      <c r="BH150" s="220">
        <f>IF(N150="sníž. přenesená",J150,0)</f>
        <v>0</v>
      </c>
      <c r="BI150" s="220">
        <f>IF(N150="nulová",J150,0)</f>
        <v>0</v>
      </c>
      <c r="BJ150" s="19" t="s">
        <v>86</v>
      </c>
      <c r="BK150" s="220">
        <f>ROUND(I150*H150,2)</f>
        <v>0</v>
      </c>
      <c r="BL150" s="19" t="s">
        <v>159</v>
      </c>
      <c r="BM150" s="219" t="s">
        <v>242</v>
      </c>
    </row>
    <row r="151" s="13" customFormat="1">
      <c r="A151" s="13"/>
      <c r="B151" s="226"/>
      <c r="C151" s="227"/>
      <c r="D151" s="228" t="s">
        <v>167</v>
      </c>
      <c r="E151" s="229" t="s">
        <v>32</v>
      </c>
      <c r="F151" s="230" t="s">
        <v>243</v>
      </c>
      <c r="G151" s="227"/>
      <c r="H151" s="229" t="s">
        <v>32</v>
      </c>
      <c r="I151" s="231"/>
      <c r="J151" s="227"/>
      <c r="K151" s="227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167</v>
      </c>
      <c r="AU151" s="236" t="s">
        <v>88</v>
      </c>
      <c r="AV151" s="13" t="s">
        <v>86</v>
      </c>
      <c r="AW151" s="13" t="s">
        <v>39</v>
      </c>
      <c r="AX151" s="13" t="s">
        <v>78</v>
      </c>
      <c r="AY151" s="236" t="s">
        <v>153</v>
      </c>
    </row>
    <row r="152" s="14" customFormat="1">
      <c r="A152" s="14"/>
      <c r="B152" s="237"/>
      <c r="C152" s="238"/>
      <c r="D152" s="228" t="s">
        <v>167</v>
      </c>
      <c r="E152" s="239" t="s">
        <v>32</v>
      </c>
      <c r="F152" s="240" t="s">
        <v>244</v>
      </c>
      <c r="G152" s="238"/>
      <c r="H152" s="241">
        <v>71.361000000000004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7" t="s">
        <v>167</v>
      </c>
      <c r="AU152" s="247" t="s">
        <v>88</v>
      </c>
      <c r="AV152" s="14" t="s">
        <v>88</v>
      </c>
      <c r="AW152" s="14" t="s">
        <v>39</v>
      </c>
      <c r="AX152" s="14" t="s">
        <v>86</v>
      </c>
      <c r="AY152" s="247" t="s">
        <v>153</v>
      </c>
    </row>
    <row r="153" s="15" customFormat="1">
      <c r="A153" s="15"/>
      <c r="B153" s="248"/>
      <c r="C153" s="249"/>
      <c r="D153" s="228" t="s">
        <v>167</v>
      </c>
      <c r="E153" s="250" t="s">
        <v>32</v>
      </c>
      <c r="F153" s="251" t="s">
        <v>170</v>
      </c>
      <c r="G153" s="249"/>
      <c r="H153" s="252">
        <v>71.361000000000004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58" t="s">
        <v>167</v>
      </c>
      <c r="AU153" s="258" t="s">
        <v>88</v>
      </c>
      <c r="AV153" s="15" t="s">
        <v>159</v>
      </c>
      <c r="AW153" s="15" t="s">
        <v>39</v>
      </c>
      <c r="AX153" s="15" t="s">
        <v>78</v>
      </c>
      <c r="AY153" s="258" t="s">
        <v>153</v>
      </c>
    </row>
    <row r="154" s="14" customFormat="1">
      <c r="A154" s="14"/>
      <c r="B154" s="237"/>
      <c r="C154" s="238"/>
      <c r="D154" s="228" t="s">
        <v>167</v>
      </c>
      <c r="E154" s="238"/>
      <c r="F154" s="240" t="s">
        <v>245</v>
      </c>
      <c r="G154" s="238"/>
      <c r="H154" s="241">
        <v>142.72200000000001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167</v>
      </c>
      <c r="AU154" s="247" t="s">
        <v>88</v>
      </c>
      <c r="AV154" s="14" t="s">
        <v>88</v>
      </c>
      <c r="AW154" s="14" t="s">
        <v>4</v>
      </c>
      <c r="AX154" s="14" t="s">
        <v>86</v>
      </c>
      <c r="AY154" s="247" t="s">
        <v>153</v>
      </c>
    </row>
    <row r="155" s="2" customFormat="1" ht="24.15" customHeight="1">
      <c r="A155" s="41"/>
      <c r="B155" s="42"/>
      <c r="C155" s="208" t="s">
        <v>246</v>
      </c>
      <c r="D155" s="208" t="s">
        <v>155</v>
      </c>
      <c r="E155" s="209" t="s">
        <v>247</v>
      </c>
      <c r="F155" s="210" t="s">
        <v>248</v>
      </c>
      <c r="G155" s="211" t="s">
        <v>98</v>
      </c>
      <c r="H155" s="212">
        <v>269.18000000000001</v>
      </c>
      <c r="I155" s="213"/>
      <c r="J155" s="214">
        <f>ROUND(I155*H155,2)</f>
        <v>0</v>
      </c>
      <c r="K155" s="210" t="s">
        <v>158</v>
      </c>
      <c r="L155" s="47"/>
      <c r="M155" s="215" t="s">
        <v>32</v>
      </c>
      <c r="N155" s="216" t="s">
        <v>49</v>
      </c>
      <c r="O155" s="87"/>
      <c r="P155" s="217">
        <f>O155*H155</f>
        <v>0</v>
      </c>
      <c r="Q155" s="217">
        <v>0</v>
      </c>
      <c r="R155" s="217">
        <f>Q155*H155</f>
        <v>0</v>
      </c>
      <c r="S155" s="217">
        <v>0</v>
      </c>
      <c r="T155" s="218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9" t="s">
        <v>159</v>
      </c>
      <c r="AT155" s="219" t="s">
        <v>155</v>
      </c>
      <c r="AU155" s="219" t="s">
        <v>88</v>
      </c>
      <c r="AY155" s="19" t="s">
        <v>153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19" t="s">
        <v>86</v>
      </c>
      <c r="BK155" s="220">
        <f>ROUND(I155*H155,2)</f>
        <v>0</v>
      </c>
      <c r="BL155" s="19" t="s">
        <v>159</v>
      </c>
      <c r="BM155" s="219" t="s">
        <v>249</v>
      </c>
    </row>
    <row r="156" s="2" customFormat="1">
      <c r="A156" s="41"/>
      <c r="B156" s="42"/>
      <c r="C156" s="43"/>
      <c r="D156" s="221" t="s">
        <v>161</v>
      </c>
      <c r="E156" s="43"/>
      <c r="F156" s="222" t="s">
        <v>250</v>
      </c>
      <c r="G156" s="43"/>
      <c r="H156" s="43"/>
      <c r="I156" s="223"/>
      <c r="J156" s="43"/>
      <c r="K156" s="43"/>
      <c r="L156" s="47"/>
      <c r="M156" s="224"/>
      <c r="N156" s="225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19" t="s">
        <v>161</v>
      </c>
      <c r="AU156" s="19" t="s">
        <v>88</v>
      </c>
    </row>
    <row r="157" s="2" customFormat="1" ht="24.15" customHeight="1">
      <c r="A157" s="41"/>
      <c r="B157" s="42"/>
      <c r="C157" s="208" t="s">
        <v>251</v>
      </c>
      <c r="D157" s="208" t="s">
        <v>155</v>
      </c>
      <c r="E157" s="209" t="s">
        <v>252</v>
      </c>
      <c r="F157" s="210" t="s">
        <v>253</v>
      </c>
      <c r="G157" s="211" t="s">
        <v>98</v>
      </c>
      <c r="H157" s="212">
        <v>24.074999999999999</v>
      </c>
      <c r="I157" s="213"/>
      <c r="J157" s="214">
        <f>ROUND(I157*H157,2)</f>
        <v>0</v>
      </c>
      <c r="K157" s="210" t="s">
        <v>158</v>
      </c>
      <c r="L157" s="47"/>
      <c r="M157" s="215" t="s">
        <v>32</v>
      </c>
      <c r="N157" s="216" t="s">
        <v>49</v>
      </c>
      <c r="O157" s="87"/>
      <c r="P157" s="217">
        <f>O157*H157</f>
        <v>0</v>
      </c>
      <c r="Q157" s="217">
        <v>0</v>
      </c>
      <c r="R157" s="217">
        <f>Q157*H157</f>
        <v>0</v>
      </c>
      <c r="S157" s="217">
        <v>0</v>
      </c>
      <c r="T157" s="218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9" t="s">
        <v>159</v>
      </c>
      <c r="AT157" s="219" t="s">
        <v>155</v>
      </c>
      <c r="AU157" s="219" t="s">
        <v>88</v>
      </c>
      <c r="AY157" s="19" t="s">
        <v>153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19" t="s">
        <v>86</v>
      </c>
      <c r="BK157" s="220">
        <f>ROUND(I157*H157,2)</f>
        <v>0</v>
      </c>
      <c r="BL157" s="19" t="s">
        <v>159</v>
      </c>
      <c r="BM157" s="219" t="s">
        <v>254</v>
      </c>
    </row>
    <row r="158" s="2" customFormat="1">
      <c r="A158" s="41"/>
      <c r="B158" s="42"/>
      <c r="C158" s="43"/>
      <c r="D158" s="221" t="s">
        <v>161</v>
      </c>
      <c r="E158" s="43"/>
      <c r="F158" s="222" t="s">
        <v>255</v>
      </c>
      <c r="G158" s="43"/>
      <c r="H158" s="43"/>
      <c r="I158" s="223"/>
      <c r="J158" s="43"/>
      <c r="K158" s="43"/>
      <c r="L158" s="47"/>
      <c r="M158" s="224"/>
      <c r="N158" s="225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19" t="s">
        <v>161</v>
      </c>
      <c r="AU158" s="19" t="s">
        <v>88</v>
      </c>
    </row>
    <row r="159" s="13" customFormat="1">
      <c r="A159" s="13"/>
      <c r="B159" s="226"/>
      <c r="C159" s="227"/>
      <c r="D159" s="228" t="s">
        <v>167</v>
      </c>
      <c r="E159" s="229" t="s">
        <v>32</v>
      </c>
      <c r="F159" s="230" t="s">
        <v>199</v>
      </c>
      <c r="G159" s="227"/>
      <c r="H159" s="229" t="s">
        <v>32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167</v>
      </c>
      <c r="AU159" s="236" t="s">
        <v>88</v>
      </c>
      <c r="AV159" s="13" t="s">
        <v>86</v>
      </c>
      <c r="AW159" s="13" t="s">
        <v>39</v>
      </c>
      <c r="AX159" s="13" t="s">
        <v>78</v>
      </c>
      <c r="AY159" s="236" t="s">
        <v>153</v>
      </c>
    </row>
    <row r="160" s="14" customFormat="1">
      <c r="A160" s="14"/>
      <c r="B160" s="237"/>
      <c r="C160" s="238"/>
      <c r="D160" s="228" t="s">
        <v>167</v>
      </c>
      <c r="E160" s="239" t="s">
        <v>32</v>
      </c>
      <c r="F160" s="240" t="s">
        <v>256</v>
      </c>
      <c r="G160" s="238"/>
      <c r="H160" s="241">
        <v>24.074999999999999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7" t="s">
        <v>167</v>
      </c>
      <c r="AU160" s="247" t="s">
        <v>88</v>
      </c>
      <c r="AV160" s="14" t="s">
        <v>88</v>
      </c>
      <c r="AW160" s="14" t="s">
        <v>39</v>
      </c>
      <c r="AX160" s="14" t="s">
        <v>78</v>
      </c>
      <c r="AY160" s="247" t="s">
        <v>153</v>
      </c>
    </row>
    <row r="161" s="15" customFormat="1">
      <c r="A161" s="15"/>
      <c r="B161" s="248"/>
      <c r="C161" s="249"/>
      <c r="D161" s="228" t="s">
        <v>167</v>
      </c>
      <c r="E161" s="250" t="s">
        <v>32</v>
      </c>
      <c r="F161" s="251" t="s">
        <v>170</v>
      </c>
      <c r="G161" s="249"/>
      <c r="H161" s="252">
        <v>24.074999999999999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58" t="s">
        <v>167</v>
      </c>
      <c r="AU161" s="258" t="s">
        <v>88</v>
      </c>
      <c r="AV161" s="15" t="s">
        <v>159</v>
      </c>
      <c r="AW161" s="15" t="s">
        <v>39</v>
      </c>
      <c r="AX161" s="15" t="s">
        <v>86</v>
      </c>
      <c r="AY161" s="258" t="s">
        <v>153</v>
      </c>
    </row>
    <row r="162" s="2" customFormat="1" ht="16.5" customHeight="1">
      <c r="A162" s="41"/>
      <c r="B162" s="42"/>
      <c r="C162" s="259" t="s">
        <v>257</v>
      </c>
      <c r="D162" s="259" t="s">
        <v>238</v>
      </c>
      <c r="E162" s="260" t="s">
        <v>239</v>
      </c>
      <c r="F162" s="261" t="s">
        <v>240</v>
      </c>
      <c r="G162" s="262" t="s">
        <v>241</v>
      </c>
      <c r="H162" s="263">
        <v>48.149999999999999</v>
      </c>
      <c r="I162" s="264"/>
      <c r="J162" s="265">
        <f>ROUND(I162*H162,2)</f>
        <v>0</v>
      </c>
      <c r="K162" s="261" t="s">
        <v>158</v>
      </c>
      <c r="L162" s="266"/>
      <c r="M162" s="267" t="s">
        <v>32</v>
      </c>
      <c r="N162" s="268" t="s">
        <v>49</v>
      </c>
      <c r="O162" s="87"/>
      <c r="P162" s="217">
        <f>O162*H162</f>
        <v>0</v>
      </c>
      <c r="Q162" s="217">
        <v>1</v>
      </c>
      <c r="R162" s="217">
        <f>Q162*H162</f>
        <v>48.149999999999999</v>
      </c>
      <c r="S162" s="217">
        <v>0</v>
      </c>
      <c r="T162" s="218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9" t="s">
        <v>201</v>
      </c>
      <c r="AT162" s="219" t="s">
        <v>238</v>
      </c>
      <c r="AU162" s="219" t="s">
        <v>88</v>
      </c>
      <c r="AY162" s="19" t="s">
        <v>153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9" t="s">
        <v>86</v>
      </c>
      <c r="BK162" s="220">
        <f>ROUND(I162*H162,2)</f>
        <v>0</v>
      </c>
      <c r="BL162" s="19" t="s">
        <v>159</v>
      </c>
      <c r="BM162" s="219" t="s">
        <v>258</v>
      </c>
    </row>
    <row r="163" s="14" customFormat="1">
      <c r="A163" s="14"/>
      <c r="B163" s="237"/>
      <c r="C163" s="238"/>
      <c r="D163" s="228" t="s">
        <v>167</v>
      </c>
      <c r="E163" s="238"/>
      <c r="F163" s="240" t="s">
        <v>259</v>
      </c>
      <c r="G163" s="238"/>
      <c r="H163" s="241">
        <v>48.149999999999999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7" t="s">
        <v>167</v>
      </c>
      <c r="AU163" s="247" t="s">
        <v>88</v>
      </c>
      <c r="AV163" s="14" t="s">
        <v>88</v>
      </c>
      <c r="AW163" s="14" t="s">
        <v>4</v>
      </c>
      <c r="AX163" s="14" t="s">
        <v>86</v>
      </c>
      <c r="AY163" s="247" t="s">
        <v>153</v>
      </c>
    </row>
    <row r="164" s="2" customFormat="1" ht="24.15" customHeight="1">
      <c r="A164" s="41"/>
      <c r="B164" s="42"/>
      <c r="C164" s="208" t="s">
        <v>260</v>
      </c>
      <c r="D164" s="208" t="s">
        <v>155</v>
      </c>
      <c r="E164" s="209" t="s">
        <v>261</v>
      </c>
      <c r="F164" s="210" t="s">
        <v>262</v>
      </c>
      <c r="G164" s="211" t="s">
        <v>102</v>
      </c>
      <c r="H164" s="212">
        <v>450.60000000000002</v>
      </c>
      <c r="I164" s="213"/>
      <c r="J164" s="214">
        <f>ROUND(I164*H164,2)</f>
        <v>0</v>
      </c>
      <c r="K164" s="210" t="s">
        <v>158</v>
      </c>
      <c r="L164" s="47"/>
      <c r="M164" s="215" t="s">
        <v>32</v>
      </c>
      <c r="N164" s="216" t="s">
        <v>49</v>
      </c>
      <c r="O164" s="87"/>
      <c r="P164" s="217">
        <f>O164*H164</f>
        <v>0</v>
      </c>
      <c r="Q164" s="217">
        <v>0</v>
      </c>
      <c r="R164" s="217">
        <f>Q164*H164</f>
        <v>0</v>
      </c>
      <c r="S164" s="217">
        <v>0</v>
      </c>
      <c r="T164" s="218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9" t="s">
        <v>159</v>
      </c>
      <c r="AT164" s="219" t="s">
        <v>155</v>
      </c>
      <c r="AU164" s="219" t="s">
        <v>88</v>
      </c>
      <c r="AY164" s="19" t="s">
        <v>153</v>
      </c>
      <c r="BE164" s="220">
        <f>IF(N164="základní",J164,0)</f>
        <v>0</v>
      </c>
      <c r="BF164" s="220">
        <f>IF(N164="snížená",J164,0)</f>
        <v>0</v>
      </c>
      <c r="BG164" s="220">
        <f>IF(N164="zákl. přenesená",J164,0)</f>
        <v>0</v>
      </c>
      <c r="BH164" s="220">
        <f>IF(N164="sníž. přenesená",J164,0)</f>
        <v>0</v>
      </c>
      <c r="BI164" s="220">
        <f>IF(N164="nulová",J164,0)</f>
        <v>0</v>
      </c>
      <c r="BJ164" s="19" t="s">
        <v>86</v>
      </c>
      <c r="BK164" s="220">
        <f>ROUND(I164*H164,2)</f>
        <v>0</v>
      </c>
      <c r="BL164" s="19" t="s">
        <v>159</v>
      </c>
      <c r="BM164" s="219" t="s">
        <v>263</v>
      </c>
    </row>
    <row r="165" s="2" customFormat="1">
      <c r="A165" s="41"/>
      <c r="B165" s="42"/>
      <c r="C165" s="43"/>
      <c r="D165" s="221" t="s">
        <v>161</v>
      </c>
      <c r="E165" s="43"/>
      <c r="F165" s="222" t="s">
        <v>264</v>
      </c>
      <c r="G165" s="43"/>
      <c r="H165" s="43"/>
      <c r="I165" s="223"/>
      <c r="J165" s="43"/>
      <c r="K165" s="43"/>
      <c r="L165" s="47"/>
      <c r="M165" s="224"/>
      <c r="N165" s="225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19" t="s">
        <v>161</v>
      </c>
      <c r="AU165" s="19" t="s">
        <v>88</v>
      </c>
    </row>
    <row r="166" s="13" customFormat="1">
      <c r="A166" s="13"/>
      <c r="B166" s="226"/>
      <c r="C166" s="227"/>
      <c r="D166" s="228" t="s">
        <v>167</v>
      </c>
      <c r="E166" s="229" t="s">
        <v>32</v>
      </c>
      <c r="F166" s="230" t="s">
        <v>265</v>
      </c>
      <c r="G166" s="227"/>
      <c r="H166" s="229" t="s">
        <v>32</v>
      </c>
      <c r="I166" s="231"/>
      <c r="J166" s="227"/>
      <c r="K166" s="227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167</v>
      </c>
      <c r="AU166" s="236" t="s">
        <v>88</v>
      </c>
      <c r="AV166" s="13" t="s">
        <v>86</v>
      </c>
      <c r="AW166" s="13" t="s">
        <v>39</v>
      </c>
      <c r="AX166" s="13" t="s">
        <v>78</v>
      </c>
      <c r="AY166" s="236" t="s">
        <v>153</v>
      </c>
    </row>
    <row r="167" s="14" customFormat="1">
      <c r="A167" s="14"/>
      <c r="B167" s="237"/>
      <c r="C167" s="238"/>
      <c r="D167" s="228" t="s">
        <v>167</v>
      </c>
      <c r="E167" s="239" t="s">
        <v>100</v>
      </c>
      <c r="F167" s="240" t="s">
        <v>266</v>
      </c>
      <c r="G167" s="238"/>
      <c r="H167" s="241">
        <v>450.60000000000002</v>
      </c>
      <c r="I167" s="242"/>
      <c r="J167" s="238"/>
      <c r="K167" s="238"/>
      <c r="L167" s="243"/>
      <c r="M167" s="244"/>
      <c r="N167" s="245"/>
      <c r="O167" s="245"/>
      <c r="P167" s="245"/>
      <c r="Q167" s="245"/>
      <c r="R167" s="245"/>
      <c r="S167" s="245"/>
      <c r="T167" s="24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7" t="s">
        <v>167</v>
      </c>
      <c r="AU167" s="247" t="s">
        <v>88</v>
      </c>
      <c r="AV167" s="14" t="s">
        <v>88</v>
      </c>
      <c r="AW167" s="14" t="s">
        <v>39</v>
      </c>
      <c r="AX167" s="14" t="s">
        <v>78</v>
      </c>
      <c r="AY167" s="247" t="s">
        <v>153</v>
      </c>
    </row>
    <row r="168" s="15" customFormat="1">
      <c r="A168" s="15"/>
      <c r="B168" s="248"/>
      <c r="C168" s="249"/>
      <c r="D168" s="228" t="s">
        <v>167</v>
      </c>
      <c r="E168" s="250" t="s">
        <v>32</v>
      </c>
      <c r="F168" s="251" t="s">
        <v>170</v>
      </c>
      <c r="G168" s="249"/>
      <c r="H168" s="252">
        <v>450.60000000000002</v>
      </c>
      <c r="I168" s="253"/>
      <c r="J168" s="249"/>
      <c r="K168" s="249"/>
      <c r="L168" s="254"/>
      <c r="M168" s="255"/>
      <c r="N168" s="256"/>
      <c r="O168" s="256"/>
      <c r="P168" s="256"/>
      <c r="Q168" s="256"/>
      <c r="R168" s="256"/>
      <c r="S168" s="256"/>
      <c r="T168" s="257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8" t="s">
        <v>167</v>
      </c>
      <c r="AU168" s="258" t="s">
        <v>88</v>
      </c>
      <c r="AV168" s="15" t="s">
        <v>159</v>
      </c>
      <c r="AW168" s="15" t="s">
        <v>39</v>
      </c>
      <c r="AX168" s="15" t="s">
        <v>86</v>
      </c>
      <c r="AY168" s="258" t="s">
        <v>153</v>
      </c>
    </row>
    <row r="169" s="2" customFormat="1" ht="24.15" customHeight="1">
      <c r="A169" s="41"/>
      <c r="B169" s="42"/>
      <c r="C169" s="208" t="s">
        <v>267</v>
      </c>
      <c r="D169" s="208" t="s">
        <v>155</v>
      </c>
      <c r="E169" s="209" t="s">
        <v>268</v>
      </c>
      <c r="F169" s="210" t="s">
        <v>269</v>
      </c>
      <c r="G169" s="211" t="s">
        <v>102</v>
      </c>
      <c r="H169" s="212">
        <v>450.60000000000002</v>
      </c>
      <c r="I169" s="213"/>
      <c r="J169" s="214">
        <f>ROUND(I169*H169,2)</f>
        <v>0</v>
      </c>
      <c r="K169" s="210" t="s">
        <v>158</v>
      </c>
      <c r="L169" s="47"/>
      <c r="M169" s="215" t="s">
        <v>32</v>
      </c>
      <c r="N169" s="216" t="s">
        <v>49</v>
      </c>
      <c r="O169" s="87"/>
      <c r="P169" s="217">
        <f>O169*H169</f>
        <v>0</v>
      </c>
      <c r="Q169" s="217">
        <v>0</v>
      </c>
      <c r="R169" s="217">
        <f>Q169*H169</f>
        <v>0</v>
      </c>
      <c r="S169" s="217">
        <v>0</v>
      </c>
      <c r="T169" s="218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9" t="s">
        <v>159</v>
      </c>
      <c r="AT169" s="219" t="s">
        <v>155</v>
      </c>
      <c r="AU169" s="219" t="s">
        <v>88</v>
      </c>
      <c r="AY169" s="19" t="s">
        <v>153</v>
      </c>
      <c r="BE169" s="220">
        <f>IF(N169="základní",J169,0)</f>
        <v>0</v>
      </c>
      <c r="BF169" s="220">
        <f>IF(N169="snížená",J169,0)</f>
        <v>0</v>
      </c>
      <c r="BG169" s="220">
        <f>IF(N169="zákl. přenesená",J169,0)</f>
        <v>0</v>
      </c>
      <c r="BH169" s="220">
        <f>IF(N169="sníž. přenesená",J169,0)</f>
        <v>0</v>
      </c>
      <c r="BI169" s="220">
        <f>IF(N169="nulová",J169,0)</f>
        <v>0</v>
      </c>
      <c r="BJ169" s="19" t="s">
        <v>86</v>
      </c>
      <c r="BK169" s="220">
        <f>ROUND(I169*H169,2)</f>
        <v>0</v>
      </c>
      <c r="BL169" s="19" t="s">
        <v>159</v>
      </c>
      <c r="BM169" s="219" t="s">
        <v>270</v>
      </c>
    </row>
    <row r="170" s="2" customFormat="1">
      <c r="A170" s="41"/>
      <c r="B170" s="42"/>
      <c r="C170" s="43"/>
      <c r="D170" s="221" t="s">
        <v>161</v>
      </c>
      <c r="E170" s="43"/>
      <c r="F170" s="222" t="s">
        <v>271</v>
      </c>
      <c r="G170" s="43"/>
      <c r="H170" s="43"/>
      <c r="I170" s="223"/>
      <c r="J170" s="43"/>
      <c r="K170" s="43"/>
      <c r="L170" s="47"/>
      <c r="M170" s="224"/>
      <c r="N170" s="225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19" t="s">
        <v>161</v>
      </c>
      <c r="AU170" s="19" t="s">
        <v>88</v>
      </c>
    </row>
    <row r="171" s="14" customFormat="1">
      <c r="A171" s="14"/>
      <c r="B171" s="237"/>
      <c r="C171" s="238"/>
      <c r="D171" s="228" t="s">
        <v>167</v>
      </c>
      <c r="E171" s="239" t="s">
        <v>32</v>
      </c>
      <c r="F171" s="240" t="s">
        <v>100</v>
      </c>
      <c r="G171" s="238"/>
      <c r="H171" s="241">
        <v>450.60000000000002</v>
      </c>
      <c r="I171" s="242"/>
      <c r="J171" s="238"/>
      <c r="K171" s="238"/>
      <c r="L171" s="243"/>
      <c r="M171" s="244"/>
      <c r="N171" s="245"/>
      <c r="O171" s="245"/>
      <c r="P171" s="245"/>
      <c r="Q171" s="245"/>
      <c r="R171" s="245"/>
      <c r="S171" s="245"/>
      <c r="T171" s="24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7" t="s">
        <v>167</v>
      </c>
      <c r="AU171" s="247" t="s">
        <v>88</v>
      </c>
      <c r="AV171" s="14" t="s">
        <v>88</v>
      </c>
      <c r="AW171" s="14" t="s">
        <v>39</v>
      </c>
      <c r="AX171" s="14" t="s">
        <v>86</v>
      </c>
      <c r="AY171" s="247" t="s">
        <v>153</v>
      </c>
    </row>
    <row r="172" s="2" customFormat="1" ht="16.5" customHeight="1">
      <c r="A172" s="41"/>
      <c r="B172" s="42"/>
      <c r="C172" s="259" t="s">
        <v>272</v>
      </c>
      <c r="D172" s="259" t="s">
        <v>238</v>
      </c>
      <c r="E172" s="260" t="s">
        <v>273</v>
      </c>
      <c r="F172" s="261" t="s">
        <v>274</v>
      </c>
      <c r="G172" s="262" t="s">
        <v>275</v>
      </c>
      <c r="H172" s="263">
        <v>13.518000000000001</v>
      </c>
      <c r="I172" s="264"/>
      <c r="J172" s="265">
        <f>ROUND(I172*H172,2)</f>
        <v>0</v>
      </c>
      <c r="K172" s="261" t="s">
        <v>158</v>
      </c>
      <c r="L172" s="266"/>
      <c r="M172" s="267" t="s">
        <v>32</v>
      </c>
      <c r="N172" s="268" t="s">
        <v>49</v>
      </c>
      <c r="O172" s="87"/>
      <c r="P172" s="217">
        <f>O172*H172</f>
        <v>0</v>
      </c>
      <c r="Q172" s="217">
        <v>0.001</v>
      </c>
      <c r="R172" s="217">
        <f>Q172*H172</f>
        <v>0.013518000000000001</v>
      </c>
      <c r="S172" s="217">
        <v>0</v>
      </c>
      <c r="T172" s="218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9" t="s">
        <v>201</v>
      </c>
      <c r="AT172" s="219" t="s">
        <v>238</v>
      </c>
      <c r="AU172" s="219" t="s">
        <v>88</v>
      </c>
      <c r="AY172" s="19" t="s">
        <v>153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19" t="s">
        <v>86</v>
      </c>
      <c r="BK172" s="220">
        <f>ROUND(I172*H172,2)</f>
        <v>0</v>
      </c>
      <c r="BL172" s="19" t="s">
        <v>159</v>
      </c>
      <c r="BM172" s="219" t="s">
        <v>276</v>
      </c>
    </row>
    <row r="173" s="14" customFormat="1">
      <c r="A173" s="14"/>
      <c r="B173" s="237"/>
      <c r="C173" s="238"/>
      <c r="D173" s="228" t="s">
        <v>167</v>
      </c>
      <c r="E173" s="239" t="s">
        <v>32</v>
      </c>
      <c r="F173" s="240" t="s">
        <v>100</v>
      </c>
      <c r="G173" s="238"/>
      <c r="H173" s="241">
        <v>450.60000000000002</v>
      </c>
      <c r="I173" s="242"/>
      <c r="J173" s="238"/>
      <c r="K173" s="238"/>
      <c r="L173" s="243"/>
      <c r="M173" s="244"/>
      <c r="N173" s="245"/>
      <c r="O173" s="245"/>
      <c r="P173" s="245"/>
      <c r="Q173" s="245"/>
      <c r="R173" s="245"/>
      <c r="S173" s="245"/>
      <c r="T173" s="24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7" t="s">
        <v>167</v>
      </c>
      <c r="AU173" s="247" t="s">
        <v>88</v>
      </c>
      <c r="AV173" s="14" t="s">
        <v>88</v>
      </c>
      <c r="AW173" s="14" t="s">
        <v>39</v>
      </c>
      <c r="AX173" s="14" t="s">
        <v>86</v>
      </c>
      <c r="AY173" s="247" t="s">
        <v>153</v>
      </c>
    </row>
    <row r="174" s="14" customFormat="1">
      <c r="A174" s="14"/>
      <c r="B174" s="237"/>
      <c r="C174" s="238"/>
      <c r="D174" s="228" t="s">
        <v>167</v>
      </c>
      <c r="E174" s="238"/>
      <c r="F174" s="240" t="s">
        <v>277</v>
      </c>
      <c r="G174" s="238"/>
      <c r="H174" s="241">
        <v>13.518000000000001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7" t="s">
        <v>167</v>
      </c>
      <c r="AU174" s="247" t="s">
        <v>88</v>
      </c>
      <c r="AV174" s="14" t="s">
        <v>88</v>
      </c>
      <c r="AW174" s="14" t="s">
        <v>4</v>
      </c>
      <c r="AX174" s="14" t="s">
        <v>86</v>
      </c>
      <c r="AY174" s="247" t="s">
        <v>153</v>
      </c>
    </row>
    <row r="175" s="2" customFormat="1" ht="21.75" customHeight="1">
      <c r="A175" s="41"/>
      <c r="B175" s="42"/>
      <c r="C175" s="208" t="s">
        <v>278</v>
      </c>
      <c r="D175" s="208" t="s">
        <v>155</v>
      </c>
      <c r="E175" s="209" t="s">
        <v>279</v>
      </c>
      <c r="F175" s="210" t="s">
        <v>280</v>
      </c>
      <c r="G175" s="211" t="s">
        <v>102</v>
      </c>
      <c r="H175" s="212">
        <v>450.60000000000002</v>
      </c>
      <c r="I175" s="213"/>
      <c r="J175" s="214">
        <f>ROUND(I175*H175,2)</f>
        <v>0</v>
      </c>
      <c r="K175" s="210" t="s">
        <v>158</v>
      </c>
      <c r="L175" s="47"/>
      <c r="M175" s="215" t="s">
        <v>32</v>
      </c>
      <c r="N175" s="216" t="s">
        <v>49</v>
      </c>
      <c r="O175" s="87"/>
      <c r="P175" s="217">
        <f>O175*H175</f>
        <v>0</v>
      </c>
      <c r="Q175" s="217">
        <v>0</v>
      </c>
      <c r="R175" s="217">
        <f>Q175*H175</f>
        <v>0</v>
      </c>
      <c r="S175" s="217">
        <v>0</v>
      </c>
      <c r="T175" s="218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9" t="s">
        <v>159</v>
      </c>
      <c r="AT175" s="219" t="s">
        <v>155</v>
      </c>
      <c r="AU175" s="219" t="s">
        <v>88</v>
      </c>
      <c r="AY175" s="19" t="s">
        <v>153</v>
      </c>
      <c r="BE175" s="220">
        <f>IF(N175="základní",J175,0)</f>
        <v>0</v>
      </c>
      <c r="BF175" s="220">
        <f>IF(N175="snížená",J175,0)</f>
        <v>0</v>
      </c>
      <c r="BG175" s="220">
        <f>IF(N175="zákl. přenesená",J175,0)</f>
        <v>0</v>
      </c>
      <c r="BH175" s="220">
        <f>IF(N175="sníž. přenesená",J175,0)</f>
        <v>0</v>
      </c>
      <c r="BI175" s="220">
        <f>IF(N175="nulová",J175,0)</f>
        <v>0</v>
      </c>
      <c r="BJ175" s="19" t="s">
        <v>86</v>
      </c>
      <c r="BK175" s="220">
        <f>ROUND(I175*H175,2)</f>
        <v>0</v>
      </c>
      <c r="BL175" s="19" t="s">
        <v>159</v>
      </c>
      <c r="BM175" s="219" t="s">
        <v>281</v>
      </c>
    </row>
    <row r="176" s="2" customFormat="1">
      <c r="A176" s="41"/>
      <c r="B176" s="42"/>
      <c r="C176" s="43"/>
      <c r="D176" s="221" t="s">
        <v>161</v>
      </c>
      <c r="E176" s="43"/>
      <c r="F176" s="222" t="s">
        <v>282</v>
      </c>
      <c r="G176" s="43"/>
      <c r="H176" s="43"/>
      <c r="I176" s="223"/>
      <c r="J176" s="43"/>
      <c r="K176" s="43"/>
      <c r="L176" s="47"/>
      <c r="M176" s="224"/>
      <c r="N176" s="225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19" t="s">
        <v>161</v>
      </c>
      <c r="AU176" s="19" t="s">
        <v>88</v>
      </c>
    </row>
    <row r="177" s="13" customFormat="1">
      <c r="A177" s="13"/>
      <c r="B177" s="226"/>
      <c r="C177" s="227"/>
      <c r="D177" s="228" t="s">
        <v>167</v>
      </c>
      <c r="E177" s="229" t="s">
        <v>32</v>
      </c>
      <c r="F177" s="230" t="s">
        <v>265</v>
      </c>
      <c r="G177" s="227"/>
      <c r="H177" s="229" t="s">
        <v>32</v>
      </c>
      <c r="I177" s="231"/>
      <c r="J177" s="227"/>
      <c r="K177" s="227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167</v>
      </c>
      <c r="AU177" s="236" t="s">
        <v>88</v>
      </c>
      <c r="AV177" s="13" t="s">
        <v>86</v>
      </c>
      <c r="AW177" s="13" t="s">
        <v>39</v>
      </c>
      <c r="AX177" s="13" t="s">
        <v>78</v>
      </c>
      <c r="AY177" s="236" t="s">
        <v>153</v>
      </c>
    </row>
    <row r="178" s="14" customFormat="1">
      <c r="A178" s="14"/>
      <c r="B178" s="237"/>
      <c r="C178" s="238"/>
      <c r="D178" s="228" t="s">
        <v>167</v>
      </c>
      <c r="E178" s="239" t="s">
        <v>32</v>
      </c>
      <c r="F178" s="240" t="s">
        <v>283</v>
      </c>
      <c r="G178" s="238"/>
      <c r="H178" s="241">
        <v>450.60000000000002</v>
      </c>
      <c r="I178" s="242"/>
      <c r="J178" s="238"/>
      <c r="K178" s="238"/>
      <c r="L178" s="243"/>
      <c r="M178" s="244"/>
      <c r="N178" s="245"/>
      <c r="O178" s="245"/>
      <c r="P178" s="245"/>
      <c r="Q178" s="245"/>
      <c r="R178" s="245"/>
      <c r="S178" s="245"/>
      <c r="T178" s="24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7" t="s">
        <v>167</v>
      </c>
      <c r="AU178" s="247" t="s">
        <v>88</v>
      </c>
      <c r="AV178" s="14" t="s">
        <v>88</v>
      </c>
      <c r="AW178" s="14" t="s">
        <v>39</v>
      </c>
      <c r="AX178" s="14" t="s">
        <v>78</v>
      </c>
      <c r="AY178" s="247" t="s">
        <v>153</v>
      </c>
    </row>
    <row r="179" s="15" customFormat="1">
      <c r="A179" s="15"/>
      <c r="B179" s="248"/>
      <c r="C179" s="249"/>
      <c r="D179" s="228" t="s">
        <v>167</v>
      </c>
      <c r="E179" s="250" t="s">
        <v>32</v>
      </c>
      <c r="F179" s="251" t="s">
        <v>170</v>
      </c>
      <c r="G179" s="249"/>
      <c r="H179" s="252">
        <v>450.60000000000002</v>
      </c>
      <c r="I179" s="253"/>
      <c r="J179" s="249"/>
      <c r="K179" s="249"/>
      <c r="L179" s="254"/>
      <c r="M179" s="255"/>
      <c r="N179" s="256"/>
      <c r="O179" s="256"/>
      <c r="P179" s="256"/>
      <c r="Q179" s="256"/>
      <c r="R179" s="256"/>
      <c r="S179" s="256"/>
      <c r="T179" s="257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58" t="s">
        <v>167</v>
      </c>
      <c r="AU179" s="258" t="s">
        <v>88</v>
      </c>
      <c r="AV179" s="15" t="s">
        <v>159</v>
      </c>
      <c r="AW179" s="15" t="s">
        <v>39</v>
      </c>
      <c r="AX179" s="15" t="s">
        <v>86</v>
      </c>
      <c r="AY179" s="258" t="s">
        <v>153</v>
      </c>
    </row>
    <row r="180" s="2" customFormat="1" ht="16.5" customHeight="1">
      <c r="A180" s="41"/>
      <c r="B180" s="42"/>
      <c r="C180" s="208" t="s">
        <v>7</v>
      </c>
      <c r="D180" s="208" t="s">
        <v>155</v>
      </c>
      <c r="E180" s="209" t="s">
        <v>284</v>
      </c>
      <c r="F180" s="210" t="s">
        <v>285</v>
      </c>
      <c r="G180" s="211" t="s">
        <v>102</v>
      </c>
      <c r="H180" s="212">
        <v>904.20000000000005</v>
      </c>
      <c r="I180" s="213"/>
      <c r="J180" s="214">
        <f>ROUND(I180*H180,2)</f>
        <v>0</v>
      </c>
      <c r="K180" s="210" t="s">
        <v>158</v>
      </c>
      <c r="L180" s="47"/>
      <c r="M180" s="215" t="s">
        <v>32</v>
      </c>
      <c r="N180" s="216" t="s">
        <v>49</v>
      </c>
      <c r="O180" s="87"/>
      <c r="P180" s="217">
        <f>O180*H180</f>
        <v>0</v>
      </c>
      <c r="Q180" s="217">
        <v>0</v>
      </c>
      <c r="R180" s="217">
        <f>Q180*H180</f>
        <v>0</v>
      </c>
      <c r="S180" s="217">
        <v>0</v>
      </c>
      <c r="T180" s="218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9" t="s">
        <v>159</v>
      </c>
      <c r="AT180" s="219" t="s">
        <v>155</v>
      </c>
      <c r="AU180" s="219" t="s">
        <v>88</v>
      </c>
      <c r="AY180" s="19" t="s">
        <v>153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19" t="s">
        <v>86</v>
      </c>
      <c r="BK180" s="220">
        <f>ROUND(I180*H180,2)</f>
        <v>0</v>
      </c>
      <c r="BL180" s="19" t="s">
        <v>159</v>
      </c>
      <c r="BM180" s="219" t="s">
        <v>286</v>
      </c>
    </row>
    <row r="181" s="2" customFormat="1">
      <c r="A181" s="41"/>
      <c r="B181" s="42"/>
      <c r="C181" s="43"/>
      <c r="D181" s="221" t="s">
        <v>161</v>
      </c>
      <c r="E181" s="43"/>
      <c r="F181" s="222" t="s">
        <v>287</v>
      </c>
      <c r="G181" s="43"/>
      <c r="H181" s="43"/>
      <c r="I181" s="223"/>
      <c r="J181" s="43"/>
      <c r="K181" s="43"/>
      <c r="L181" s="47"/>
      <c r="M181" s="224"/>
      <c r="N181" s="225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19" t="s">
        <v>161</v>
      </c>
      <c r="AU181" s="19" t="s">
        <v>88</v>
      </c>
    </row>
    <row r="182" s="13" customFormat="1">
      <c r="A182" s="13"/>
      <c r="B182" s="226"/>
      <c r="C182" s="227"/>
      <c r="D182" s="228" t="s">
        <v>167</v>
      </c>
      <c r="E182" s="229" t="s">
        <v>32</v>
      </c>
      <c r="F182" s="230" t="s">
        <v>288</v>
      </c>
      <c r="G182" s="227"/>
      <c r="H182" s="229" t="s">
        <v>32</v>
      </c>
      <c r="I182" s="231"/>
      <c r="J182" s="227"/>
      <c r="K182" s="227"/>
      <c r="L182" s="232"/>
      <c r="M182" s="233"/>
      <c r="N182" s="234"/>
      <c r="O182" s="234"/>
      <c r="P182" s="234"/>
      <c r="Q182" s="234"/>
      <c r="R182" s="234"/>
      <c r="S182" s="234"/>
      <c r="T182" s="23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6" t="s">
        <v>167</v>
      </c>
      <c r="AU182" s="236" t="s">
        <v>88</v>
      </c>
      <c r="AV182" s="13" t="s">
        <v>86</v>
      </c>
      <c r="AW182" s="13" t="s">
        <v>39</v>
      </c>
      <c r="AX182" s="13" t="s">
        <v>78</v>
      </c>
      <c r="AY182" s="236" t="s">
        <v>153</v>
      </c>
    </row>
    <row r="183" s="14" customFormat="1">
      <c r="A183" s="14"/>
      <c r="B183" s="237"/>
      <c r="C183" s="238"/>
      <c r="D183" s="228" t="s">
        <v>167</v>
      </c>
      <c r="E183" s="239" t="s">
        <v>32</v>
      </c>
      <c r="F183" s="240" t="s">
        <v>105</v>
      </c>
      <c r="G183" s="238"/>
      <c r="H183" s="241">
        <v>339.39999999999998</v>
      </c>
      <c r="I183" s="242"/>
      <c r="J183" s="238"/>
      <c r="K183" s="238"/>
      <c r="L183" s="243"/>
      <c r="M183" s="244"/>
      <c r="N183" s="245"/>
      <c r="O183" s="245"/>
      <c r="P183" s="245"/>
      <c r="Q183" s="245"/>
      <c r="R183" s="245"/>
      <c r="S183" s="245"/>
      <c r="T183" s="24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7" t="s">
        <v>167</v>
      </c>
      <c r="AU183" s="247" t="s">
        <v>88</v>
      </c>
      <c r="AV183" s="14" t="s">
        <v>88</v>
      </c>
      <c r="AW183" s="14" t="s">
        <v>39</v>
      </c>
      <c r="AX183" s="14" t="s">
        <v>78</v>
      </c>
      <c r="AY183" s="247" t="s">
        <v>153</v>
      </c>
    </row>
    <row r="184" s="14" customFormat="1">
      <c r="A184" s="14"/>
      <c r="B184" s="237"/>
      <c r="C184" s="238"/>
      <c r="D184" s="228" t="s">
        <v>167</v>
      </c>
      <c r="E184" s="239" t="s">
        <v>32</v>
      </c>
      <c r="F184" s="240" t="s">
        <v>109</v>
      </c>
      <c r="G184" s="238"/>
      <c r="H184" s="241">
        <v>555.89999999999998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7" t="s">
        <v>167</v>
      </c>
      <c r="AU184" s="247" t="s">
        <v>88</v>
      </c>
      <c r="AV184" s="14" t="s">
        <v>88</v>
      </c>
      <c r="AW184" s="14" t="s">
        <v>39</v>
      </c>
      <c r="AX184" s="14" t="s">
        <v>78</v>
      </c>
      <c r="AY184" s="247" t="s">
        <v>153</v>
      </c>
    </row>
    <row r="185" s="14" customFormat="1">
      <c r="A185" s="14"/>
      <c r="B185" s="237"/>
      <c r="C185" s="238"/>
      <c r="D185" s="228" t="s">
        <v>167</v>
      </c>
      <c r="E185" s="239" t="s">
        <v>32</v>
      </c>
      <c r="F185" s="240" t="s">
        <v>112</v>
      </c>
      <c r="G185" s="238"/>
      <c r="H185" s="241">
        <v>8.9000000000000004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7" t="s">
        <v>167</v>
      </c>
      <c r="AU185" s="247" t="s">
        <v>88</v>
      </c>
      <c r="AV185" s="14" t="s">
        <v>88</v>
      </c>
      <c r="AW185" s="14" t="s">
        <v>39</v>
      </c>
      <c r="AX185" s="14" t="s">
        <v>78</v>
      </c>
      <c r="AY185" s="247" t="s">
        <v>153</v>
      </c>
    </row>
    <row r="186" s="15" customFormat="1">
      <c r="A186" s="15"/>
      <c r="B186" s="248"/>
      <c r="C186" s="249"/>
      <c r="D186" s="228" t="s">
        <v>167</v>
      </c>
      <c r="E186" s="250" t="s">
        <v>32</v>
      </c>
      <c r="F186" s="251" t="s">
        <v>170</v>
      </c>
      <c r="G186" s="249"/>
      <c r="H186" s="252">
        <v>904.20000000000005</v>
      </c>
      <c r="I186" s="253"/>
      <c r="J186" s="249"/>
      <c r="K186" s="249"/>
      <c r="L186" s="254"/>
      <c r="M186" s="255"/>
      <c r="N186" s="256"/>
      <c r="O186" s="256"/>
      <c r="P186" s="256"/>
      <c r="Q186" s="256"/>
      <c r="R186" s="256"/>
      <c r="S186" s="256"/>
      <c r="T186" s="257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8" t="s">
        <v>167</v>
      </c>
      <c r="AU186" s="258" t="s">
        <v>88</v>
      </c>
      <c r="AV186" s="15" t="s">
        <v>159</v>
      </c>
      <c r="AW186" s="15" t="s">
        <v>39</v>
      </c>
      <c r="AX186" s="15" t="s">
        <v>86</v>
      </c>
      <c r="AY186" s="258" t="s">
        <v>153</v>
      </c>
    </row>
    <row r="187" s="2" customFormat="1" ht="16.5" customHeight="1">
      <c r="A187" s="41"/>
      <c r="B187" s="42"/>
      <c r="C187" s="208" t="s">
        <v>289</v>
      </c>
      <c r="D187" s="208" t="s">
        <v>155</v>
      </c>
      <c r="E187" s="209" t="s">
        <v>290</v>
      </c>
      <c r="F187" s="210" t="s">
        <v>291</v>
      </c>
      <c r="G187" s="211" t="s">
        <v>98</v>
      </c>
      <c r="H187" s="212">
        <v>6.7590000000000003</v>
      </c>
      <c r="I187" s="213"/>
      <c r="J187" s="214">
        <f>ROUND(I187*H187,2)</f>
        <v>0</v>
      </c>
      <c r="K187" s="210" t="s">
        <v>158</v>
      </c>
      <c r="L187" s="47"/>
      <c r="M187" s="215" t="s">
        <v>32</v>
      </c>
      <c r="N187" s="216" t="s">
        <v>49</v>
      </c>
      <c r="O187" s="87"/>
      <c r="P187" s="217">
        <f>O187*H187</f>
        <v>0</v>
      </c>
      <c r="Q187" s="217">
        <v>0</v>
      </c>
      <c r="R187" s="217">
        <f>Q187*H187</f>
        <v>0</v>
      </c>
      <c r="S187" s="217">
        <v>0</v>
      </c>
      <c r="T187" s="218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9" t="s">
        <v>159</v>
      </c>
      <c r="AT187" s="219" t="s">
        <v>155</v>
      </c>
      <c r="AU187" s="219" t="s">
        <v>88</v>
      </c>
      <c r="AY187" s="19" t="s">
        <v>153</v>
      </c>
      <c r="BE187" s="220">
        <f>IF(N187="základní",J187,0)</f>
        <v>0</v>
      </c>
      <c r="BF187" s="220">
        <f>IF(N187="snížená",J187,0)</f>
        <v>0</v>
      </c>
      <c r="BG187" s="220">
        <f>IF(N187="zákl. přenesená",J187,0)</f>
        <v>0</v>
      </c>
      <c r="BH187" s="220">
        <f>IF(N187="sníž. přenesená",J187,0)</f>
        <v>0</v>
      </c>
      <c r="BI187" s="220">
        <f>IF(N187="nulová",J187,0)</f>
        <v>0</v>
      </c>
      <c r="BJ187" s="19" t="s">
        <v>86</v>
      </c>
      <c r="BK187" s="220">
        <f>ROUND(I187*H187,2)</f>
        <v>0</v>
      </c>
      <c r="BL187" s="19" t="s">
        <v>159</v>
      </c>
      <c r="BM187" s="219" t="s">
        <v>292</v>
      </c>
    </row>
    <row r="188" s="2" customFormat="1">
      <c r="A188" s="41"/>
      <c r="B188" s="42"/>
      <c r="C188" s="43"/>
      <c r="D188" s="221" t="s">
        <v>161</v>
      </c>
      <c r="E188" s="43"/>
      <c r="F188" s="222" t="s">
        <v>293</v>
      </c>
      <c r="G188" s="43"/>
      <c r="H188" s="43"/>
      <c r="I188" s="223"/>
      <c r="J188" s="43"/>
      <c r="K188" s="43"/>
      <c r="L188" s="47"/>
      <c r="M188" s="224"/>
      <c r="N188" s="225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19" t="s">
        <v>161</v>
      </c>
      <c r="AU188" s="19" t="s">
        <v>88</v>
      </c>
    </row>
    <row r="189" s="14" customFormat="1">
      <c r="A189" s="14"/>
      <c r="B189" s="237"/>
      <c r="C189" s="238"/>
      <c r="D189" s="228" t="s">
        <v>167</v>
      </c>
      <c r="E189" s="239" t="s">
        <v>96</v>
      </c>
      <c r="F189" s="240" t="s">
        <v>294</v>
      </c>
      <c r="G189" s="238"/>
      <c r="H189" s="241">
        <v>6.7590000000000003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7" t="s">
        <v>167</v>
      </c>
      <c r="AU189" s="247" t="s">
        <v>88</v>
      </c>
      <c r="AV189" s="14" t="s">
        <v>88</v>
      </c>
      <c r="AW189" s="14" t="s">
        <v>39</v>
      </c>
      <c r="AX189" s="14" t="s">
        <v>86</v>
      </c>
      <c r="AY189" s="247" t="s">
        <v>153</v>
      </c>
    </row>
    <row r="190" s="2" customFormat="1" ht="16.5" customHeight="1">
      <c r="A190" s="41"/>
      <c r="B190" s="42"/>
      <c r="C190" s="208" t="s">
        <v>295</v>
      </c>
      <c r="D190" s="208" t="s">
        <v>155</v>
      </c>
      <c r="E190" s="209" t="s">
        <v>296</v>
      </c>
      <c r="F190" s="210" t="s">
        <v>297</v>
      </c>
      <c r="G190" s="211" t="s">
        <v>98</v>
      </c>
      <c r="H190" s="212">
        <v>6.7590000000000003</v>
      </c>
      <c r="I190" s="213"/>
      <c r="J190" s="214">
        <f>ROUND(I190*H190,2)</f>
        <v>0</v>
      </c>
      <c r="K190" s="210" t="s">
        <v>158</v>
      </c>
      <c r="L190" s="47"/>
      <c r="M190" s="215" t="s">
        <v>32</v>
      </c>
      <c r="N190" s="216" t="s">
        <v>49</v>
      </c>
      <c r="O190" s="87"/>
      <c r="P190" s="217">
        <f>O190*H190</f>
        <v>0</v>
      </c>
      <c r="Q190" s="217">
        <v>0</v>
      </c>
      <c r="R190" s="217">
        <f>Q190*H190</f>
        <v>0</v>
      </c>
      <c r="S190" s="217">
        <v>0</v>
      </c>
      <c r="T190" s="218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9" t="s">
        <v>159</v>
      </c>
      <c r="AT190" s="219" t="s">
        <v>155</v>
      </c>
      <c r="AU190" s="219" t="s">
        <v>88</v>
      </c>
      <c r="AY190" s="19" t="s">
        <v>153</v>
      </c>
      <c r="BE190" s="220">
        <f>IF(N190="základní",J190,0)</f>
        <v>0</v>
      </c>
      <c r="BF190" s="220">
        <f>IF(N190="snížená",J190,0)</f>
        <v>0</v>
      </c>
      <c r="BG190" s="220">
        <f>IF(N190="zákl. přenesená",J190,0)</f>
        <v>0</v>
      </c>
      <c r="BH190" s="220">
        <f>IF(N190="sníž. přenesená",J190,0)</f>
        <v>0</v>
      </c>
      <c r="BI190" s="220">
        <f>IF(N190="nulová",J190,0)</f>
        <v>0</v>
      </c>
      <c r="BJ190" s="19" t="s">
        <v>86</v>
      </c>
      <c r="BK190" s="220">
        <f>ROUND(I190*H190,2)</f>
        <v>0</v>
      </c>
      <c r="BL190" s="19" t="s">
        <v>159</v>
      </c>
      <c r="BM190" s="219" t="s">
        <v>298</v>
      </c>
    </row>
    <row r="191" s="2" customFormat="1">
      <c r="A191" s="41"/>
      <c r="B191" s="42"/>
      <c r="C191" s="43"/>
      <c r="D191" s="221" t="s">
        <v>161</v>
      </c>
      <c r="E191" s="43"/>
      <c r="F191" s="222" t="s">
        <v>299</v>
      </c>
      <c r="G191" s="43"/>
      <c r="H191" s="43"/>
      <c r="I191" s="223"/>
      <c r="J191" s="43"/>
      <c r="K191" s="43"/>
      <c r="L191" s="47"/>
      <c r="M191" s="224"/>
      <c r="N191" s="225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19" t="s">
        <v>161</v>
      </c>
      <c r="AU191" s="19" t="s">
        <v>88</v>
      </c>
    </row>
    <row r="192" s="14" customFormat="1">
      <c r="A192" s="14"/>
      <c r="B192" s="237"/>
      <c r="C192" s="238"/>
      <c r="D192" s="228" t="s">
        <v>167</v>
      </c>
      <c r="E192" s="239" t="s">
        <v>32</v>
      </c>
      <c r="F192" s="240" t="s">
        <v>96</v>
      </c>
      <c r="G192" s="238"/>
      <c r="H192" s="241">
        <v>6.7590000000000003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167</v>
      </c>
      <c r="AU192" s="247" t="s">
        <v>88</v>
      </c>
      <c r="AV192" s="14" t="s">
        <v>88</v>
      </c>
      <c r="AW192" s="14" t="s">
        <v>39</v>
      </c>
      <c r="AX192" s="14" t="s">
        <v>86</v>
      </c>
      <c r="AY192" s="247" t="s">
        <v>153</v>
      </c>
    </row>
    <row r="193" s="12" customFormat="1" ht="22.8" customHeight="1">
      <c r="A193" s="12"/>
      <c r="B193" s="192"/>
      <c r="C193" s="193"/>
      <c r="D193" s="194" t="s">
        <v>77</v>
      </c>
      <c r="E193" s="206" t="s">
        <v>88</v>
      </c>
      <c r="F193" s="206" t="s">
        <v>300</v>
      </c>
      <c r="G193" s="193"/>
      <c r="H193" s="193"/>
      <c r="I193" s="196"/>
      <c r="J193" s="207">
        <f>BK193</f>
        <v>0</v>
      </c>
      <c r="K193" s="193"/>
      <c r="L193" s="198"/>
      <c r="M193" s="199"/>
      <c r="N193" s="200"/>
      <c r="O193" s="200"/>
      <c r="P193" s="201">
        <f>SUM(P194:P208)</f>
        <v>0</v>
      </c>
      <c r="Q193" s="200"/>
      <c r="R193" s="201">
        <f>SUM(R194:R208)</f>
        <v>80.40832125</v>
      </c>
      <c r="S193" s="200"/>
      <c r="T193" s="202">
        <f>SUM(T194:T208)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3" t="s">
        <v>86</v>
      </c>
      <c r="AT193" s="204" t="s">
        <v>77</v>
      </c>
      <c r="AU193" s="204" t="s">
        <v>86</v>
      </c>
      <c r="AY193" s="203" t="s">
        <v>153</v>
      </c>
      <c r="BK193" s="205">
        <f>SUM(BK194:BK208)</f>
        <v>0</v>
      </c>
    </row>
    <row r="194" s="2" customFormat="1" ht="24.15" customHeight="1">
      <c r="A194" s="41"/>
      <c r="B194" s="42"/>
      <c r="C194" s="208" t="s">
        <v>301</v>
      </c>
      <c r="D194" s="208" t="s">
        <v>155</v>
      </c>
      <c r="E194" s="209" t="s">
        <v>302</v>
      </c>
      <c r="F194" s="210" t="s">
        <v>303</v>
      </c>
      <c r="G194" s="211" t="s">
        <v>102</v>
      </c>
      <c r="H194" s="212">
        <v>100.845</v>
      </c>
      <c r="I194" s="213"/>
      <c r="J194" s="214">
        <f>ROUND(I194*H194,2)</f>
        <v>0</v>
      </c>
      <c r="K194" s="210" t="s">
        <v>158</v>
      </c>
      <c r="L194" s="47"/>
      <c r="M194" s="215" t="s">
        <v>32</v>
      </c>
      <c r="N194" s="216" t="s">
        <v>49</v>
      </c>
      <c r="O194" s="87"/>
      <c r="P194" s="217">
        <f>O194*H194</f>
        <v>0</v>
      </c>
      <c r="Q194" s="217">
        <v>0.00031</v>
      </c>
      <c r="R194" s="217">
        <f>Q194*H194</f>
        <v>0.031261949999999997</v>
      </c>
      <c r="S194" s="217">
        <v>0</v>
      </c>
      <c r="T194" s="218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19" t="s">
        <v>159</v>
      </c>
      <c r="AT194" s="219" t="s">
        <v>155</v>
      </c>
      <c r="AU194" s="219" t="s">
        <v>88</v>
      </c>
      <c r="AY194" s="19" t="s">
        <v>153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19" t="s">
        <v>86</v>
      </c>
      <c r="BK194" s="220">
        <f>ROUND(I194*H194,2)</f>
        <v>0</v>
      </c>
      <c r="BL194" s="19" t="s">
        <v>159</v>
      </c>
      <c r="BM194" s="219" t="s">
        <v>304</v>
      </c>
    </row>
    <row r="195" s="2" customFormat="1">
      <c r="A195" s="41"/>
      <c r="B195" s="42"/>
      <c r="C195" s="43"/>
      <c r="D195" s="221" t="s">
        <v>161</v>
      </c>
      <c r="E195" s="43"/>
      <c r="F195" s="222" t="s">
        <v>305</v>
      </c>
      <c r="G195" s="43"/>
      <c r="H195" s="43"/>
      <c r="I195" s="223"/>
      <c r="J195" s="43"/>
      <c r="K195" s="43"/>
      <c r="L195" s="47"/>
      <c r="M195" s="224"/>
      <c r="N195" s="225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19" t="s">
        <v>161</v>
      </c>
      <c r="AU195" s="19" t="s">
        <v>88</v>
      </c>
    </row>
    <row r="196" s="13" customFormat="1">
      <c r="A196" s="13"/>
      <c r="B196" s="226"/>
      <c r="C196" s="227"/>
      <c r="D196" s="228" t="s">
        <v>167</v>
      </c>
      <c r="E196" s="229" t="s">
        <v>32</v>
      </c>
      <c r="F196" s="230" t="s">
        <v>306</v>
      </c>
      <c r="G196" s="227"/>
      <c r="H196" s="229" t="s">
        <v>32</v>
      </c>
      <c r="I196" s="231"/>
      <c r="J196" s="227"/>
      <c r="K196" s="227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167</v>
      </c>
      <c r="AU196" s="236" t="s">
        <v>88</v>
      </c>
      <c r="AV196" s="13" t="s">
        <v>86</v>
      </c>
      <c r="AW196" s="13" t="s">
        <v>39</v>
      </c>
      <c r="AX196" s="13" t="s">
        <v>78</v>
      </c>
      <c r="AY196" s="236" t="s">
        <v>153</v>
      </c>
    </row>
    <row r="197" s="14" customFormat="1">
      <c r="A197" s="14"/>
      <c r="B197" s="237"/>
      <c r="C197" s="238"/>
      <c r="D197" s="228" t="s">
        <v>167</v>
      </c>
      <c r="E197" s="239" t="s">
        <v>32</v>
      </c>
      <c r="F197" s="240" t="s">
        <v>307</v>
      </c>
      <c r="G197" s="238"/>
      <c r="H197" s="241">
        <v>100.845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167</v>
      </c>
      <c r="AU197" s="247" t="s">
        <v>88</v>
      </c>
      <c r="AV197" s="14" t="s">
        <v>88</v>
      </c>
      <c r="AW197" s="14" t="s">
        <v>39</v>
      </c>
      <c r="AX197" s="14" t="s">
        <v>78</v>
      </c>
      <c r="AY197" s="247" t="s">
        <v>153</v>
      </c>
    </row>
    <row r="198" s="15" customFormat="1">
      <c r="A198" s="15"/>
      <c r="B198" s="248"/>
      <c r="C198" s="249"/>
      <c r="D198" s="228" t="s">
        <v>167</v>
      </c>
      <c r="E198" s="250" t="s">
        <v>32</v>
      </c>
      <c r="F198" s="251" t="s">
        <v>170</v>
      </c>
      <c r="G198" s="249"/>
      <c r="H198" s="252">
        <v>100.845</v>
      </c>
      <c r="I198" s="253"/>
      <c r="J198" s="249"/>
      <c r="K198" s="249"/>
      <c r="L198" s="254"/>
      <c r="M198" s="255"/>
      <c r="N198" s="256"/>
      <c r="O198" s="256"/>
      <c r="P198" s="256"/>
      <c r="Q198" s="256"/>
      <c r="R198" s="256"/>
      <c r="S198" s="256"/>
      <c r="T198" s="257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58" t="s">
        <v>167</v>
      </c>
      <c r="AU198" s="258" t="s">
        <v>88</v>
      </c>
      <c r="AV198" s="15" t="s">
        <v>159</v>
      </c>
      <c r="AW198" s="15" t="s">
        <v>39</v>
      </c>
      <c r="AX198" s="15" t="s">
        <v>86</v>
      </c>
      <c r="AY198" s="258" t="s">
        <v>153</v>
      </c>
    </row>
    <row r="199" s="2" customFormat="1" ht="16.5" customHeight="1">
      <c r="A199" s="41"/>
      <c r="B199" s="42"/>
      <c r="C199" s="259" t="s">
        <v>308</v>
      </c>
      <c r="D199" s="259" t="s">
        <v>238</v>
      </c>
      <c r="E199" s="260" t="s">
        <v>309</v>
      </c>
      <c r="F199" s="261" t="s">
        <v>310</v>
      </c>
      <c r="G199" s="262" t="s">
        <v>102</v>
      </c>
      <c r="H199" s="263">
        <v>119.45099999999999</v>
      </c>
      <c r="I199" s="264"/>
      <c r="J199" s="265">
        <f>ROUND(I199*H199,2)</f>
        <v>0</v>
      </c>
      <c r="K199" s="261" t="s">
        <v>158</v>
      </c>
      <c r="L199" s="266"/>
      <c r="M199" s="267" t="s">
        <v>32</v>
      </c>
      <c r="N199" s="268" t="s">
        <v>49</v>
      </c>
      <c r="O199" s="87"/>
      <c r="P199" s="217">
        <f>O199*H199</f>
        <v>0</v>
      </c>
      <c r="Q199" s="217">
        <v>0.00029999999999999997</v>
      </c>
      <c r="R199" s="217">
        <f>Q199*H199</f>
        <v>0.035835299999999994</v>
      </c>
      <c r="S199" s="217">
        <v>0</v>
      </c>
      <c r="T199" s="218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19" t="s">
        <v>201</v>
      </c>
      <c r="AT199" s="219" t="s">
        <v>238</v>
      </c>
      <c r="AU199" s="219" t="s">
        <v>88</v>
      </c>
      <c r="AY199" s="19" t="s">
        <v>153</v>
      </c>
      <c r="BE199" s="220">
        <f>IF(N199="základní",J199,0)</f>
        <v>0</v>
      </c>
      <c r="BF199" s="220">
        <f>IF(N199="snížená",J199,0)</f>
        <v>0</v>
      </c>
      <c r="BG199" s="220">
        <f>IF(N199="zákl. přenesená",J199,0)</f>
        <v>0</v>
      </c>
      <c r="BH199" s="220">
        <f>IF(N199="sníž. přenesená",J199,0)</f>
        <v>0</v>
      </c>
      <c r="BI199" s="220">
        <f>IF(N199="nulová",J199,0)</f>
        <v>0</v>
      </c>
      <c r="BJ199" s="19" t="s">
        <v>86</v>
      </c>
      <c r="BK199" s="220">
        <f>ROUND(I199*H199,2)</f>
        <v>0</v>
      </c>
      <c r="BL199" s="19" t="s">
        <v>159</v>
      </c>
      <c r="BM199" s="219" t="s">
        <v>311</v>
      </c>
    </row>
    <row r="200" s="14" customFormat="1">
      <c r="A200" s="14"/>
      <c r="B200" s="237"/>
      <c r="C200" s="238"/>
      <c r="D200" s="228" t="s">
        <v>167</v>
      </c>
      <c r="E200" s="238"/>
      <c r="F200" s="240" t="s">
        <v>312</v>
      </c>
      <c r="G200" s="238"/>
      <c r="H200" s="241">
        <v>119.45099999999999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7" t="s">
        <v>167</v>
      </c>
      <c r="AU200" s="247" t="s">
        <v>88</v>
      </c>
      <c r="AV200" s="14" t="s">
        <v>88</v>
      </c>
      <c r="AW200" s="14" t="s">
        <v>4</v>
      </c>
      <c r="AX200" s="14" t="s">
        <v>86</v>
      </c>
      <c r="AY200" s="247" t="s">
        <v>153</v>
      </c>
    </row>
    <row r="201" s="2" customFormat="1" ht="33" customHeight="1">
      <c r="A201" s="41"/>
      <c r="B201" s="42"/>
      <c r="C201" s="208" t="s">
        <v>313</v>
      </c>
      <c r="D201" s="208" t="s">
        <v>155</v>
      </c>
      <c r="E201" s="209" t="s">
        <v>314</v>
      </c>
      <c r="F201" s="210" t="s">
        <v>315</v>
      </c>
      <c r="G201" s="211" t="s">
        <v>173</v>
      </c>
      <c r="H201" s="212">
        <v>267.5</v>
      </c>
      <c r="I201" s="213"/>
      <c r="J201" s="214">
        <f>ROUND(I201*H201,2)</f>
        <v>0</v>
      </c>
      <c r="K201" s="210" t="s">
        <v>158</v>
      </c>
      <c r="L201" s="47"/>
      <c r="M201" s="215" t="s">
        <v>32</v>
      </c>
      <c r="N201" s="216" t="s">
        <v>49</v>
      </c>
      <c r="O201" s="87"/>
      <c r="P201" s="217">
        <f>O201*H201</f>
        <v>0</v>
      </c>
      <c r="Q201" s="217">
        <v>0.20469000000000001</v>
      </c>
      <c r="R201" s="217">
        <f>Q201*H201</f>
        <v>54.754575000000003</v>
      </c>
      <c r="S201" s="217">
        <v>0</v>
      </c>
      <c r="T201" s="218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9" t="s">
        <v>159</v>
      </c>
      <c r="AT201" s="219" t="s">
        <v>155</v>
      </c>
      <c r="AU201" s="219" t="s">
        <v>88</v>
      </c>
      <c r="AY201" s="19" t="s">
        <v>153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19" t="s">
        <v>86</v>
      </c>
      <c r="BK201" s="220">
        <f>ROUND(I201*H201,2)</f>
        <v>0</v>
      </c>
      <c r="BL201" s="19" t="s">
        <v>159</v>
      </c>
      <c r="BM201" s="219" t="s">
        <v>316</v>
      </c>
    </row>
    <row r="202" s="2" customFormat="1">
      <c r="A202" s="41"/>
      <c r="B202" s="42"/>
      <c r="C202" s="43"/>
      <c r="D202" s="221" t="s">
        <v>161</v>
      </c>
      <c r="E202" s="43"/>
      <c r="F202" s="222" t="s">
        <v>317</v>
      </c>
      <c r="G202" s="43"/>
      <c r="H202" s="43"/>
      <c r="I202" s="223"/>
      <c r="J202" s="43"/>
      <c r="K202" s="43"/>
      <c r="L202" s="47"/>
      <c r="M202" s="224"/>
      <c r="N202" s="225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19" t="s">
        <v>161</v>
      </c>
      <c r="AU202" s="19" t="s">
        <v>88</v>
      </c>
    </row>
    <row r="203" s="2" customFormat="1" ht="16.5" customHeight="1">
      <c r="A203" s="41"/>
      <c r="B203" s="42"/>
      <c r="C203" s="208" t="s">
        <v>318</v>
      </c>
      <c r="D203" s="208" t="s">
        <v>155</v>
      </c>
      <c r="E203" s="209" t="s">
        <v>319</v>
      </c>
      <c r="F203" s="210" t="s">
        <v>320</v>
      </c>
      <c r="G203" s="211" t="s">
        <v>98</v>
      </c>
      <c r="H203" s="212">
        <v>10.35</v>
      </c>
      <c r="I203" s="213"/>
      <c r="J203" s="214">
        <f>ROUND(I203*H203,2)</f>
        <v>0</v>
      </c>
      <c r="K203" s="210" t="s">
        <v>158</v>
      </c>
      <c r="L203" s="47"/>
      <c r="M203" s="215" t="s">
        <v>32</v>
      </c>
      <c r="N203" s="216" t="s">
        <v>49</v>
      </c>
      <c r="O203" s="87"/>
      <c r="P203" s="217">
        <f>O203*H203</f>
        <v>0</v>
      </c>
      <c r="Q203" s="217">
        <v>2.47214</v>
      </c>
      <c r="R203" s="217">
        <f>Q203*H203</f>
        <v>25.586648999999998</v>
      </c>
      <c r="S203" s="217">
        <v>0</v>
      </c>
      <c r="T203" s="218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19" t="s">
        <v>159</v>
      </c>
      <c r="AT203" s="219" t="s">
        <v>155</v>
      </c>
      <c r="AU203" s="219" t="s">
        <v>88</v>
      </c>
      <c r="AY203" s="19" t="s">
        <v>153</v>
      </c>
      <c r="BE203" s="220">
        <f>IF(N203="základní",J203,0)</f>
        <v>0</v>
      </c>
      <c r="BF203" s="220">
        <f>IF(N203="snížená",J203,0)</f>
        <v>0</v>
      </c>
      <c r="BG203" s="220">
        <f>IF(N203="zákl. přenesená",J203,0)</f>
        <v>0</v>
      </c>
      <c r="BH203" s="220">
        <f>IF(N203="sníž. přenesená",J203,0)</f>
        <v>0</v>
      </c>
      <c r="BI203" s="220">
        <f>IF(N203="nulová",J203,0)</f>
        <v>0</v>
      </c>
      <c r="BJ203" s="19" t="s">
        <v>86</v>
      </c>
      <c r="BK203" s="220">
        <f>ROUND(I203*H203,2)</f>
        <v>0</v>
      </c>
      <c r="BL203" s="19" t="s">
        <v>159</v>
      </c>
      <c r="BM203" s="219" t="s">
        <v>321</v>
      </c>
    </row>
    <row r="204" s="2" customFormat="1">
      <c r="A204" s="41"/>
      <c r="B204" s="42"/>
      <c r="C204" s="43"/>
      <c r="D204" s="221" t="s">
        <v>161</v>
      </c>
      <c r="E204" s="43"/>
      <c r="F204" s="222" t="s">
        <v>322</v>
      </c>
      <c r="G204" s="43"/>
      <c r="H204" s="43"/>
      <c r="I204" s="223"/>
      <c r="J204" s="43"/>
      <c r="K204" s="43"/>
      <c r="L204" s="47"/>
      <c r="M204" s="224"/>
      <c r="N204" s="225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19" t="s">
        <v>161</v>
      </c>
      <c r="AU204" s="19" t="s">
        <v>88</v>
      </c>
    </row>
    <row r="205" s="13" customFormat="1">
      <c r="A205" s="13"/>
      <c r="B205" s="226"/>
      <c r="C205" s="227"/>
      <c r="D205" s="228" t="s">
        <v>167</v>
      </c>
      <c r="E205" s="229" t="s">
        <v>32</v>
      </c>
      <c r="F205" s="230" t="s">
        <v>323</v>
      </c>
      <c r="G205" s="227"/>
      <c r="H205" s="229" t="s">
        <v>32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6" t="s">
        <v>167</v>
      </c>
      <c r="AU205" s="236" t="s">
        <v>88</v>
      </c>
      <c r="AV205" s="13" t="s">
        <v>86</v>
      </c>
      <c r="AW205" s="13" t="s">
        <v>39</v>
      </c>
      <c r="AX205" s="13" t="s">
        <v>78</v>
      </c>
      <c r="AY205" s="236" t="s">
        <v>153</v>
      </c>
    </row>
    <row r="206" s="14" customFormat="1">
      <c r="A206" s="14"/>
      <c r="B206" s="237"/>
      <c r="C206" s="238"/>
      <c r="D206" s="228" t="s">
        <v>167</v>
      </c>
      <c r="E206" s="239" t="s">
        <v>32</v>
      </c>
      <c r="F206" s="240" t="s">
        <v>193</v>
      </c>
      <c r="G206" s="238"/>
      <c r="H206" s="241">
        <v>10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7" t="s">
        <v>167</v>
      </c>
      <c r="AU206" s="247" t="s">
        <v>88</v>
      </c>
      <c r="AV206" s="14" t="s">
        <v>88</v>
      </c>
      <c r="AW206" s="14" t="s">
        <v>39</v>
      </c>
      <c r="AX206" s="14" t="s">
        <v>78</v>
      </c>
      <c r="AY206" s="247" t="s">
        <v>153</v>
      </c>
    </row>
    <row r="207" s="15" customFormat="1">
      <c r="A207" s="15"/>
      <c r="B207" s="248"/>
      <c r="C207" s="249"/>
      <c r="D207" s="228" t="s">
        <v>167</v>
      </c>
      <c r="E207" s="250" t="s">
        <v>32</v>
      </c>
      <c r="F207" s="251" t="s">
        <v>170</v>
      </c>
      <c r="G207" s="249"/>
      <c r="H207" s="252">
        <v>10</v>
      </c>
      <c r="I207" s="253"/>
      <c r="J207" s="249"/>
      <c r="K207" s="249"/>
      <c r="L207" s="254"/>
      <c r="M207" s="255"/>
      <c r="N207" s="256"/>
      <c r="O207" s="256"/>
      <c r="P207" s="256"/>
      <c r="Q207" s="256"/>
      <c r="R207" s="256"/>
      <c r="S207" s="256"/>
      <c r="T207" s="257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58" t="s">
        <v>167</v>
      </c>
      <c r="AU207" s="258" t="s">
        <v>88</v>
      </c>
      <c r="AV207" s="15" t="s">
        <v>159</v>
      </c>
      <c r="AW207" s="15" t="s">
        <v>39</v>
      </c>
      <c r="AX207" s="15" t="s">
        <v>86</v>
      </c>
      <c r="AY207" s="258" t="s">
        <v>153</v>
      </c>
    </row>
    <row r="208" s="14" customFormat="1">
      <c r="A208" s="14"/>
      <c r="B208" s="237"/>
      <c r="C208" s="238"/>
      <c r="D208" s="228" t="s">
        <v>167</v>
      </c>
      <c r="E208" s="238"/>
      <c r="F208" s="240" t="s">
        <v>324</v>
      </c>
      <c r="G208" s="238"/>
      <c r="H208" s="241">
        <v>10.35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7" t="s">
        <v>167</v>
      </c>
      <c r="AU208" s="247" t="s">
        <v>88</v>
      </c>
      <c r="AV208" s="14" t="s">
        <v>88</v>
      </c>
      <c r="AW208" s="14" t="s">
        <v>4</v>
      </c>
      <c r="AX208" s="14" t="s">
        <v>86</v>
      </c>
      <c r="AY208" s="247" t="s">
        <v>153</v>
      </c>
    </row>
    <row r="209" s="12" customFormat="1" ht="22.8" customHeight="1">
      <c r="A209" s="12"/>
      <c r="B209" s="192"/>
      <c r="C209" s="193"/>
      <c r="D209" s="194" t="s">
        <v>77</v>
      </c>
      <c r="E209" s="206" t="s">
        <v>108</v>
      </c>
      <c r="F209" s="206" t="s">
        <v>325</v>
      </c>
      <c r="G209" s="193"/>
      <c r="H209" s="193"/>
      <c r="I209" s="196"/>
      <c r="J209" s="207">
        <f>BK209</f>
        <v>0</v>
      </c>
      <c r="K209" s="193"/>
      <c r="L209" s="198"/>
      <c r="M209" s="199"/>
      <c r="N209" s="200"/>
      <c r="O209" s="200"/>
      <c r="P209" s="201">
        <f>SUM(P210:P219)</f>
        <v>0</v>
      </c>
      <c r="Q209" s="200"/>
      <c r="R209" s="201">
        <f>SUM(R210:R219)</f>
        <v>12.0210928</v>
      </c>
      <c r="S209" s="200"/>
      <c r="T209" s="202">
        <f>SUM(T210:T219)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3" t="s">
        <v>86</v>
      </c>
      <c r="AT209" s="204" t="s">
        <v>77</v>
      </c>
      <c r="AU209" s="204" t="s">
        <v>86</v>
      </c>
      <c r="AY209" s="203" t="s">
        <v>153</v>
      </c>
      <c r="BK209" s="205">
        <f>SUM(BK210:BK219)</f>
        <v>0</v>
      </c>
    </row>
    <row r="210" s="2" customFormat="1" ht="24.15" customHeight="1">
      <c r="A210" s="41"/>
      <c r="B210" s="42"/>
      <c r="C210" s="208" t="s">
        <v>326</v>
      </c>
      <c r="D210" s="208" t="s">
        <v>155</v>
      </c>
      <c r="E210" s="209" t="s">
        <v>327</v>
      </c>
      <c r="F210" s="210" t="s">
        <v>328</v>
      </c>
      <c r="G210" s="211" t="s">
        <v>102</v>
      </c>
      <c r="H210" s="212">
        <v>16</v>
      </c>
      <c r="I210" s="213"/>
      <c r="J210" s="214">
        <f>ROUND(I210*H210,2)</f>
        <v>0</v>
      </c>
      <c r="K210" s="210" t="s">
        <v>158</v>
      </c>
      <c r="L210" s="47"/>
      <c r="M210" s="215" t="s">
        <v>32</v>
      </c>
      <c r="N210" s="216" t="s">
        <v>49</v>
      </c>
      <c r="O210" s="87"/>
      <c r="P210" s="217">
        <f>O210*H210</f>
        <v>0</v>
      </c>
      <c r="Q210" s="217">
        <v>0.73558000000000001</v>
      </c>
      <c r="R210" s="217">
        <f>Q210*H210</f>
        <v>11.76928</v>
      </c>
      <c r="S210" s="217">
        <v>0</v>
      </c>
      <c r="T210" s="218">
        <f>S210*H210</f>
        <v>0</v>
      </c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R210" s="219" t="s">
        <v>159</v>
      </c>
      <c r="AT210" s="219" t="s">
        <v>155</v>
      </c>
      <c r="AU210" s="219" t="s">
        <v>88</v>
      </c>
      <c r="AY210" s="19" t="s">
        <v>153</v>
      </c>
      <c r="BE210" s="220">
        <f>IF(N210="základní",J210,0)</f>
        <v>0</v>
      </c>
      <c r="BF210" s="220">
        <f>IF(N210="snížená",J210,0)</f>
        <v>0</v>
      </c>
      <c r="BG210" s="220">
        <f>IF(N210="zákl. přenesená",J210,0)</f>
        <v>0</v>
      </c>
      <c r="BH210" s="220">
        <f>IF(N210="sníž. přenesená",J210,0)</f>
        <v>0</v>
      </c>
      <c r="BI210" s="220">
        <f>IF(N210="nulová",J210,0)</f>
        <v>0</v>
      </c>
      <c r="BJ210" s="19" t="s">
        <v>86</v>
      </c>
      <c r="BK210" s="220">
        <f>ROUND(I210*H210,2)</f>
        <v>0</v>
      </c>
      <c r="BL210" s="19" t="s">
        <v>159</v>
      </c>
      <c r="BM210" s="219" t="s">
        <v>329</v>
      </c>
    </row>
    <row r="211" s="2" customFormat="1">
      <c r="A211" s="41"/>
      <c r="B211" s="42"/>
      <c r="C211" s="43"/>
      <c r="D211" s="221" t="s">
        <v>161</v>
      </c>
      <c r="E211" s="43"/>
      <c r="F211" s="222" t="s">
        <v>330</v>
      </c>
      <c r="G211" s="43"/>
      <c r="H211" s="43"/>
      <c r="I211" s="223"/>
      <c r="J211" s="43"/>
      <c r="K211" s="43"/>
      <c r="L211" s="47"/>
      <c r="M211" s="224"/>
      <c r="N211" s="225"/>
      <c r="O211" s="87"/>
      <c r="P211" s="87"/>
      <c r="Q211" s="87"/>
      <c r="R211" s="87"/>
      <c r="S211" s="87"/>
      <c r="T211" s="88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19" t="s">
        <v>161</v>
      </c>
      <c r="AU211" s="19" t="s">
        <v>88</v>
      </c>
    </row>
    <row r="212" s="13" customFormat="1">
      <c r="A212" s="13"/>
      <c r="B212" s="226"/>
      <c r="C212" s="227"/>
      <c r="D212" s="228" t="s">
        <v>167</v>
      </c>
      <c r="E212" s="229" t="s">
        <v>32</v>
      </c>
      <c r="F212" s="230" t="s">
        <v>331</v>
      </c>
      <c r="G212" s="227"/>
      <c r="H212" s="229" t="s">
        <v>32</v>
      </c>
      <c r="I212" s="231"/>
      <c r="J212" s="227"/>
      <c r="K212" s="227"/>
      <c r="L212" s="232"/>
      <c r="M212" s="233"/>
      <c r="N212" s="234"/>
      <c r="O212" s="234"/>
      <c r="P212" s="234"/>
      <c r="Q212" s="234"/>
      <c r="R212" s="234"/>
      <c r="S212" s="234"/>
      <c r="T212" s="23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6" t="s">
        <v>167</v>
      </c>
      <c r="AU212" s="236" t="s">
        <v>88</v>
      </c>
      <c r="AV212" s="13" t="s">
        <v>86</v>
      </c>
      <c r="AW212" s="13" t="s">
        <v>39</v>
      </c>
      <c r="AX212" s="13" t="s">
        <v>78</v>
      </c>
      <c r="AY212" s="236" t="s">
        <v>153</v>
      </c>
    </row>
    <row r="213" s="14" customFormat="1">
      <c r="A213" s="14"/>
      <c r="B213" s="237"/>
      <c r="C213" s="238"/>
      <c r="D213" s="228" t="s">
        <v>167</v>
      </c>
      <c r="E213" s="239" t="s">
        <v>32</v>
      </c>
      <c r="F213" s="240" t="s">
        <v>332</v>
      </c>
      <c r="G213" s="238"/>
      <c r="H213" s="241">
        <v>16</v>
      </c>
      <c r="I213" s="242"/>
      <c r="J213" s="238"/>
      <c r="K213" s="238"/>
      <c r="L213" s="243"/>
      <c r="M213" s="244"/>
      <c r="N213" s="245"/>
      <c r="O213" s="245"/>
      <c r="P213" s="245"/>
      <c r="Q213" s="245"/>
      <c r="R213" s="245"/>
      <c r="S213" s="245"/>
      <c r="T213" s="24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7" t="s">
        <v>167</v>
      </c>
      <c r="AU213" s="247" t="s">
        <v>88</v>
      </c>
      <c r="AV213" s="14" t="s">
        <v>88</v>
      </c>
      <c r="AW213" s="14" t="s">
        <v>39</v>
      </c>
      <c r="AX213" s="14" t="s">
        <v>78</v>
      </c>
      <c r="AY213" s="247" t="s">
        <v>153</v>
      </c>
    </row>
    <row r="214" s="15" customFormat="1">
      <c r="A214" s="15"/>
      <c r="B214" s="248"/>
      <c r="C214" s="249"/>
      <c r="D214" s="228" t="s">
        <v>167</v>
      </c>
      <c r="E214" s="250" t="s">
        <v>32</v>
      </c>
      <c r="F214" s="251" t="s">
        <v>170</v>
      </c>
      <c r="G214" s="249"/>
      <c r="H214" s="252">
        <v>16</v>
      </c>
      <c r="I214" s="253"/>
      <c r="J214" s="249"/>
      <c r="K214" s="249"/>
      <c r="L214" s="254"/>
      <c r="M214" s="255"/>
      <c r="N214" s="256"/>
      <c r="O214" s="256"/>
      <c r="P214" s="256"/>
      <c r="Q214" s="256"/>
      <c r="R214" s="256"/>
      <c r="S214" s="256"/>
      <c r="T214" s="257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58" t="s">
        <v>167</v>
      </c>
      <c r="AU214" s="258" t="s">
        <v>88</v>
      </c>
      <c r="AV214" s="15" t="s">
        <v>159</v>
      </c>
      <c r="AW214" s="15" t="s">
        <v>39</v>
      </c>
      <c r="AX214" s="15" t="s">
        <v>86</v>
      </c>
      <c r="AY214" s="258" t="s">
        <v>153</v>
      </c>
    </row>
    <row r="215" s="2" customFormat="1" ht="24.15" customHeight="1">
      <c r="A215" s="41"/>
      <c r="B215" s="42"/>
      <c r="C215" s="208" t="s">
        <v>333</v>
      </c>
      <c r="D215" s="208" t="s">
        <v>155</v>
      </c>
      <c r="E215" s="209" t="s">
        <v>334</v>
      </c>
      <c r="F215" s="210" t="s">
        <v>335</v>
      </c>
      <c r="G215" s="211" t="s">
        <v>241</v>
      </c>
      <c r="H215" s="212">
        <v>0.23999999999999999</v>
      </c>
      <c r="I215" s="213"/>
      <c r="J215" s="214">
        <f>ROUND(I215*H215,2)</f>
        <v>0</v>
      </c>
      <c r="K215" s="210" t="s">
        <v>158</v>
      </c>
      <c r="L215" s="47"/>
      <c r="M215" s="215" t="s">
        <v>32</v>
      </c>
      <c r="N215" s="216" t="s">
        <v>49</v>
      </c>
      <c r="O215" s="87"/>
      <c r="P215" s="217">
        <f>O215*H215</f>
        <v>0</v>
      </c>
      <c r="Q215" s="217">
        <v>1.04922</v>
      </c>
      <c r="R215" s="217">
        <f>Q215*H215</f>
        <v>0.2518128</v>
      </c>
      <c r="S215" s="217">
        <v>0</v>
      </c>
      <c r="T215" s="218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9" t="s">
        <v>159</v>
      </c>
      <c r="AT215" s="219" t="s">
        <v>155</v>
      </c>
      <c r="AU215" s="219" t="s">
        <v>88</v>
      </c>
      <c r="AY215" s="19" t="s">
        <v>153</v>
      </c>
      <c r="BE215" s="220">
        <f>IF(N215="základní",J215,0)</f>
        <v>0</v>
      </c>
      <c r="BF215" s="220">
        <f>IF(N215="snížená",J215,0)</f>
        <v>0</v>
      </c>
      <c r="BG215" s="220">
        <f>IF(N215="zákl. přenesená",J215,0)</f>
        <v>0</v>
      </c>
      <c r="BH215" s="220">
        <f>IF(N215="sníž. přenesená",J215,0)</f>
        <v>0</v>
      </c>
      <c r="BI215" s="220">
        <f>IF(N215="nulová",J215,0)</f>
        <v>0</v>
      </c>
      <c r="BJ215" s="19" t="s">
        <v>86</v>
      </c>
      <c r="BK215" s="220">
        <f>ROUND(I215*H215,2)</f>
        <v>0</v>
      </c>
      <c r="BL215" s="19" t="s">
        <v>159</v>
      </c>
      <c r="BM215" s="219" t="s">
        <v>336</v>
      </c>
    </row>
    <row r="216" s="2" customFormat="1">
      <c r="A216" s="41"/>
      <c r="B216" s="42"/>
      <c r="C216" s="43"/>
      <c r="D216" s="221" t="s">
        <v>161</v>
      </c>
      <c r="E216" s="43"/>
      <c r="F216" s="222" t="s">
        <v>337</v>
      </c>
      <c r="G216" s="43"/>
      <c r="H216" s="43"/>
      <c r="I216" s="223"/>
      <c r="J216" s="43"/>
      <c r="K216" s="43"/>
      <c r="L216" s="47"/>
      <c r="M216" s="224"/>
      <c r="N216" s="225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19" t="s">
        <v>161</v>
      </c>
      <c r="AU216" s="19" t="s">
        <v>88</v>
      </c>
    </row>
    <row r="217" s="13" customFormat="1">
      <c r="A217" s="13"/>
      <c r="B217" s="226"/>
      <c r="C217" s="227"/>
      <c r="D217" s="228" t="s">
        <v>167</v>
      </c>
      <c r="E217" s="229" t="s">
        <v>32</v>
      </c>
      <c r="F217" s="230" t="s">
        <v>331</v>
      </c>
      <c r="G217" s="227"/>
      <c r="H217" s="229" t="s">
        <v>32</v>
      </c>
      <c r="I217" s="231"/>
      <c r="J217" s="227"/>
      <c r="K217" s="227"/>
      <c r="L217" s="232"/>
      <c r="M217" s="233"/>
      <c r="N217" s="234"/>
      <c r="O217" s="234"/>
      <c r="P217" s="234"/>
      <c r="Q217" s="234"/>
      <c r="R217" s="234"/>
      <c r="S217" s="234"/>
      <c r="T217" s="23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6" t="s">
        <v>167</v>
      </c>
      <c r="AU217" s="236" t="s">
        <v>88</v>
      </c>
      <c r="AV217" s="13" t="s">
        <v>86</v>
      </c>
      <c r="AW217" s="13" t="s">
        <v>39</v>
      </c>
      <c r="AX217" s="13" t="s">
        <v>78</v>
      </c>
      <c r="AY217" s="236" t="s">
        <v>153</v>
      </c>
    </row>
    <row r="218" s="14" customFormat="1">
      <c r="A218" s="14"/>
      <c r="B218" s="237"/>
      <c r="C218" s="238"/>
      <c r="D218" s="228" t="s">
        <v>167</v>
      </c>
      <c r="E218" s="239" t="s">
        <v>32</v>
      </c>
      <c r="F218" s="240" t="s">
        <v>338</v>
      </c>
      <c r="G218" s="238"/>
      <c r="H218" s="241">
        <v>0.23999999999999999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7" t="s">
        <v>167</v>
      </c>
      <c r="AU218" s="247" t="s">
        <v>88</v>
      </c>
      <c r="AV218" s="14" t="s">
        <v>88</v>
      </c>
      <c r="AW218" s="14" t="s">
        <v>39</v>
      </c>
      <c r="AX218" s="14" t="s">
        <v>78</v>
      </c>
      <c r="AY218" s="247" t="s">
        <v>153</v>
      </c>
    </row>
    <row r="219" s="15" customFormat="1">
      <c r="A219" s="15"/>
      <c r="B219" s="248"/>
      <c r="C219" s="249"/>
      <c r="D219" s="228" t="s">
        <v>167</v>
      </c>
      <c r="E219" s="250" t="s">
        <v>32</v>
      </c>
      <c r="F219" s="251" t="s">
        <v>170</v>
      </c>
      <c r="G219" s="249"/>
      <c r="H219" s="252">
        <v>0.23999999999999999</v>
      </c>
      <c r="I219" s="253"/>
      <c r="J219" s="249"/>
      <c r="K219" s="249"/>
      <c r="L219" s="254"/>
      <c r="M219" s="255"/>
      <c r="N219" s="256"/>
      <c r="O219" s="256"/>
      <c r="P219" s="256"/>
      <c r="Q219" s="256"/>
      <c r="R219" s="256"/>
      <c r="S219" s="256"/>
      <c r="T219" s="257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58" t="s">
        <v>167</v>
      </c>
      <c r="AU219" s="258" t="s">
        <v>88</v>
      </c>
      <c r="AV219" s="15" t="s">
        <v>159</v>
      </c>
      <c r="AW219" s="15" t="s">
        <v>39</v>
      </c>
      <c r="AX219" s="15" t="s">
        <v>86</v>
      </c>
      <c r="AY219" s="258" t="s">
        <v>153</v>
      </c>
    </row>
    <row r="220" s="12" customFormat="1" ht="22.8" customHeight="1">
      <c r="A220" s="12"/>
      <c r="B220" s="192"/>
      <c r="C220" s="193"/>
      <c r="D220" s="194" t="s">
        <v>77</v>
      </c>
      <c r="E220" s="206" t="s">
        <v>159</v>
      </c>
      <c r="F220" s="206" t="s">
        <v>339</v>
      </c>
      <c r="G220" s="193"/>
      <c r="H220" s="193"/>
      <c r="I220" s="196"/>
      <c r="J220" s="207">
        <f>BK220</f>
        <v>0</v>
      </c>
      <c r="K220" s="193"/>
      <c r="L220" s="198"/>
      <c r="M220" s="199"/>
      <c r="N220" s="200"/>
      <c r="O220" s="200"/>
      <c r="P220" s="201">
        <f>SUM(P221:P225)</f>
        <v>0</v>
      </c>
      <c r="Q220" s="200"/>
      <c r="R220" s="201">
        <f>SUM(R221:R225)</f>
        <v>0</v>
      </c>
      <c r="S220" s="200"/>
      <c r="T220" s="202">
        <f>SUM(T221:T225)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3" t="s">
        <v>86</v>
      </c>
      <c r="AT220" s="204" t="s">
        <v>77</v>
      </c>
      <c r="AU220" s="204" t="s">
        <v>86</v>
      </c>
      <c r="AY220" s="203" t="s">
        <v>153</v>
      </c>
      <c r="BK220" s="205">
        <f>SUM(BK221:BK225)</f>
        <v>0</v>
      </c>
    </row>
    <row r="221" s="2" customFormat="1" ht="16.5" customHeight="1">
      <c r="A221" s="41"/>
      <c r="B221" s="42"/>
      <c r="C221" s="208" t="s">
        <v>340</v>
      </c>
      <c r="D221" s="208" t="s">
        <v>155</v>
      </c>
      <c r="E221" s="209" t="s">
        <v>341</v>
      </c>
      <c r="F221" s="210" t="s">
        <v>342</v>
      </c>
      <c r="G221" s="211" t="s">
        <v>98</v>
      </c>
      <c r="H221" s="212">
        <v>16.050000000000001</v>
      </c>
      <c r="I221" s="213"/>
      <c r="J221" s="214">
        <f>ROUND(I221*H221,2)</f>
        <v>0</v>
      </c>
      <c r="K221" s="210" t="s">
        <v>158</v>
      </c>
      <c r="L221" s="47"/>
      <c r="M221" s="215" t="s">
        <v>32</v>
      </c>
      <c r="N221" s="216" t="s">
        <v>49</v>
      </c>
      <c r="O221" s="87"/>
      <c r="P221" s="217">
        <f>O221*H221</f>
        <v>0</v>
      </c>
      <c r="Q221" s="217">
        <v>0</v>
      </c>
      <c r="R221" s="217">
        <f>Q221*H221</f>
        <v>0</v>
      </c>
      <c r="S221" s="217">
        <v>0</v>
      </c>
      <c r="T221" s="218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9" t="s">
        <v>159</v>
      </c>
      <c r="AT221" s="219" t="s">
        <v>155</v>
      </c>
      <c r="AU221" s="219" t="s">
        <v>88</v>
      </c>
      <c r="AY221" s="19" t="s">
        <v>153</v>
      </c>
      <c r="BE221" s="220">
        <f>IF(N221="základní",J221,0)</f>
        <v>0</v>
      </c>
      <c r="BF221" s="220">
        <f>IF(N221="snížená",J221,0)</f>
        <v>0</v>
      </c>
      <c r="BG221" s="220">
        <f>IF(N221="zákl. přenesená",J221,0)</f>
        <v>0</v>
      </c>
      <c r="BH221" s="220">
        <f>IF(N221="sníž. přenesená",J221,0)</f>
        <v>0</v>
      </c>
      <c r="BI221" s="220">
        <f>IF(N221="nulová",J221,0)</f>
        <v>0</v>
      </c>
      <c r="BJ221" s="19" t="s">
        <v>86</v>
      </c>
      <c r="BK221" s="220">
        <f>ROUND(I221*H221,2)</f>
        <v>0</v>
      </c>
      <c r="BL221" s="19" t="s">
        <v>159</v>
      </c>
      <c r="BM221" s="219" t="s">
        <v>343</v>
      </c>
    </row>
    <row r="222" s="2" customFormat="1">
      <c r="A222" s="41"/>
      <c r="B222" s="42"/>
      <c r="C222" s="43"/>
      <c r="D222" s="221" t="s">
        <v>161</v>
      </c>
      <c r="E222" s="43"/>
      <c r="F222" s="222" t="s">
        <v>344</v>
      </c>
      <c r="G222" s="43"/>
      <c r="H222" s="43"/>
      <c r="I222" s="223"/>
      <c r="J222" s="43"/>
      <c r="K222" s="43"/>
      <c r="L222" s="47"/>
      <c r="M222" s="224"/>
      <c r="N222" s="225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19" t="s">
        <v>161</v>
      </c>
      <c r="AU222" s="19" t="s">
        <v>88</v>
      </c>
    </row>
    <row r="223" s="13" customFormat="1">
      <c r="A223" s="13"/>
      <c r="B223" s="226"/>
      <c r="C223" s="227"/>
      <c r="D223" s="228" t="s">
        <v>167</v>
      </c>
      <c r="E223" s="229" t="s">
        <v>32</v>
      </c>
      <c r="F223" s="230" t="s">
        <v>306</v>
      </c>
      <c r="G223" s="227"/>
      <c r="H223" s="229" t="s">
        <v>32</v>
      </c>
      <c r="I223" s="231"/>
      <c r="J223" s="227"/>
      <c r="K223" s="227"/>
      <c r="L223" s="232"/>
      <c r="M223" s="233"/>
      <c r="N223" s="234"/>
      <c r="O223" s="234"/>
      <c r="P223" s="234"/>
      <c r="Q223" s="234"/>
      <c r="R223" s="234"/>
      <c r="S223" s="234"/>
      <c r="T223" s="23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6" t="s">
        <v>167</v>
      </c>
      <c r="AU223" s="236" t="s">
        <v>88</v>
      </c>
      <c r="AV223" s="13" t="s">
        <v>86</v>
      </c>
      <c r="AW223" s="13" t="s">
        <v>39</v>
      </c>
      <c r="AX223" s="13" t="s">
        <v>78</v>
      </c>
      <c r="AY223" s="236" t="s">
        <v>153</v>
      </c>
    </row>
    <row r="224" s="14" customFormat="1">
      <c r="A224" s="14"/>
      <c r="B224" s="237"/>
      <c r="C224" s="238"/>
      <c r="D224" s="228" t="s">
        <v>167</v>
      </c>
      <c r="E224" s="239" t="s">
        <v>32</v>
      </c>
      <c r="F224" s="240" t="s">
        <v>345</v>
      </c>
      <c r="G224" s="238"/>
      <c r="H224" s="241">
        <v>16.050000000000001</v>
      </c>
      <c r="I224" s="242"/>
      <c r="J224" s="238"/>
      <c r="K224" s="238"/>
      <c r="L224" s="243"/>
      <c r="M224" s="244"/>
      <c r="N224" s="245"/>
      <c r="O224" s="245"/>
      <c r="P224" s="245"/>
      <c r="Q224" s="245"/>
      <c r="R224" s="245"/>
      <c r="S224" s="245"/>
      <c r="T224" s="24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7" t="s">
        <v>167</v>
      </c>
      <c r="AU224" s="247" t="s">
        <v>88</v>
      </c>
      <c r="AV224" s="14" t="s">
        <v>88</v>
      </c>
      <c r="AW224" s="14" t="s">
        <v>39</v>
      </c>
      <c r="AX224" s="14" t="s">
        <v>78</v>
      </c>
      <c r="AY224" s="247" t="s">
        <v>153</v>
      </c>
    </row>
    <row r="225" s="15" customFormat="1">
      <c r="A225" s="15"/>
      <c r="B225" s="248"/>
      <c r="C225" s="249"/>
      <c r="D225" s="228" t="s">
        <v>167</v>
      </c>
      <c r="E225" s="250" t="s">
        <v>32</v>
      </c>
      <c r="F225" s="251" t="s">
        <v>170</v>
      </c>
      <c r="G225" s="249"/>
      <c r="H225" s="252">
        <v>16.050000000000001</v>
      </c>
      <c r="I225" s="253"/>
      <c r="J225" s="249"/>
      <c r="K225" s="249"/>
      <c r="L225" s="254"/>
      <c r="M225" s="255"/>
      <c r="N225" s="256"/>
      <c r="O225" s="256"/>
      <c r="P225" s="256"/>
      <c r="Q225" s="256"/>
      <c r="R225" s="256"/>
      <c r="S225" s="256"/>
      <c r="T225" s="257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58" t="s">
        <v>167</v>
      </c>
      <c r="AU225" s="258" t="s">
        <v>88</v>
      </c>
      <c r="AV225" s="15" t="s">
        <v>159</v>
      </c>
      <c r="AW225" s="15" t="s">
        <v>39</v>
      </c>
      <c r="AX225" s="15" t="s">
        <v>86</v>
      </c>
      <c r="AY225" s="258" t="s">
        <v>153</v>
      </c>
    </row>
    <row r="226" s="12" customFormat="1" ht="22.8" customHeight="1">
      <c r="A226" s="12"/>
      <c r="B226" s="192"/>
      <c r="C226" s="193"/>
      <c r="D226" s="194" t="s">
        <v>77</v>
      </c>
      <c r="E226" s="206" t="s">
        <v>180</v>
      </c>
      <c r="F226" s="206" t="s">
        <v>346</v>
      </c>
      <c r="G226" s="193"/>
      <c r="H226" s="193"/>
      <c r="I226" s="196"/>
      <c r="J226" s="207">
        <f>BK226</f>
        <v>0</v>
      </c>
      <c r="K226" s="193"/>
      <c r="L226" s="198"/>
      <c r="M226" s="199"/>
      <c r="N226" s="200"/>
      <c r="O226" s="200"/>
      <c r="P226" s="201">
        <f>SUM(P227:P255)</f>
        <v>0</v>
      </c>
      <c r="Q226" s="200"/>
      <c r="R226" s="201">
        <f>SUM(R227:R255)</f>
        <v>100.55678099999999</v>
      </c>
      <c r="S226" s="200"/>
      <c r="T226" s="202">
        <f>SUM(T227:T255)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3" t="s">
        <v>86</v>
      </c>
      <c r="AT226" s="204" t="s">
        <v>77</v>
      </c>
      <c r="AU226" s="204" t="s">
        <v>86</v>
      </c>
      <c r="AY226" s="203" t="s">
        <v>153</v>
      </c>
      <c r="BK226" s="205">
        <f>SUM(BK227:BK255)</f>
        <v>0</v>
      </c>
    </row>
    <row r="227" s="2" customFormat="1" ht="33" customHeight="1">
      <c r="A227" s="41"/>
      <c r="B227" s="42"/>
      <c r="C227" s="208" t="s">
        <v>347</v>
      </c>
      <c r="D227" s="208" t="s">
        <v>155</v>
      </c>
      <c r="E227" s="209" t="s">
        <v>348</v>
      </c>
      <c r="F227" s="210" t="s">
        <v>349</v>
      </c>
      <c r="G227" s="211" t="s">
        <v>102</v>
      </c>
      <c r="H227" s="212">
        <v>407.27999999999997</v>
      </c>
      <c r="I227" s="213"/>
      <c r="J227" s="214">
        <f>ROUND(I227*H227,2)</f>
        <v>0</v>
      </c>
      <c r="K227" s="210" t="s">
        <v>158</v>
      </c>
      <c r="L227" s="47"/>
      <c r="M227" s="215" t="s">
        <v>32</v>
      </c>
      <c r="N227" s="216" t="s">
        <v>49</v>
      </c>
      <c r="O227" s="87"/>
      <c r="P227" s="217">
        <f>O227*H227</f>
        <v>0</v>
      </c>
      <c r="Q227" s="217">
        <v>0</v>
      </c>
      <c r="R227" s="217">
        <f>Q227*H227</f>
        <v>0</v>
      </c>
      <c r="S227" s="217">
        <v>0</v>
      </c>
      <c r="T227" s="218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19" t="s">
        <v>159</v>
      </c>
      <c r="AT227" s="219" t="s">
        <v>155</v>
      </c>
      <c r="AU227" s="219" t="s">
        <v>88</v>
      </c>
      <c r="AY227" s="19" t="s">
        <v>153</v>
      </c>
      <c r="BE227" s="220">
        <f>IF(N227="základní",J227,0)</f>
        <v>0</v>
      </c>
      <c r="BF227" s="220">
        <f>IF(N227="snížená",J227,0)</f>
        <v>0</v>
      </c>
      <c r="BG227" s="220">
        <f>IF(N227="zákl. přenesená",J227,0)</f>
        <v>0</v>
      </c>
      <c r="BH227" s="220">
        <f>IF(N227="sníž. přenesená",J227,0)</f>
        <v>0</v>
      </c>
      <c r="BI227" s="220">
        <f>IF(N227="nulová",J227,0)</f>
        <v>0</v>
      </c>
      <c r="BJ227" s="19" t="s">
        <v>86</v>
      </c>
      <c r="BK227" s="220">
        <f>ROUND(I227*H227,2)</f>
        <v>0</v>
      </c>
      <c r="BL227" s="19" t="s">
        <v>159</v>
      </c>
      <c r="BM227" s="219" t="s">
        <v>350</v>
      </c>
    </row>
    <row r="228" s="2" customFormat="1">
      <c r="A228" s="41"/>
      <c r="B228" s="42"/>
      <c r="C228" s="43"/>
      <c r="D228" s="221" t="s">
        <v>161</v>
      </c>
      <c r="E228" s="43"/>
      <c r="F228" s="222" t="s">
        <v>351</v>
      </c>
      <c r="G228" s="43"/>
      <c r="H228" s="43"/>
      <c r="I228" s="223"/>
      <c r="J228" s="43"/>
      <c r="K228" s="43"/>
      <c r="L228" s="47"/>
      <c r="M228" s="224"/>
      <c r="N228" s="225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19" t="s">
        <v>161</v>
      </c>
      <c r="AU228" s="19" t="s">
        <v>88</v>
      </c>
    </row>
    <row r="229" s="14" customFormat="1">
      <c r="A229" s="14"/>
      <c r="B229" s="237"/>
      <c r="C229" s="238"/>
      <c r="D229" s="228" t="s">
        <v>167</v>
      </c>
      <c r="E229" s="239" t="s">
        <v>32</v>
      </c>
      <c r="F229" s="240" t="s">
        <v>352</v>
      </c>
      <c r="G229" s="238"/>
      <c r="H229" s="241">
        <v>407.27999999999997</v>
      </c>
      <c r="I229" s="242"/>
      <c r="J229" s="238"/>
      <c r="K229" s="238"/>
      <c r="L229" s="243"/>
      <c r="M229" s="244"/>
      <c r="N229" s="245"/>
      <c r="O229" s="245"/>
      <c r="P229" s="245"/>
      <c r="Q229" s="245"/>
      <c r="R229" s="245"/>
      <c r="S229" s="245"/>
      <c r="T229" s="24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7" t="s">
        <v>167</v>
      </c>
      <c r="AU229" s="247" t="s">
        <v>88</v>
      </c>
      <c r="AV229" s="14" t="s">
        <v>88</v>
      </c>
      <c r="AW229" s="14" t="s">
        <v>39</v>
      </c>
      <c r="AX229" s="14" t="s">
        <v>86</v>
      </c>
      <c r="AY229" s="247" t="s">
        <v>153</v>
      </c>
    </row>
    <row r="230" s="2" customFormat="1" ht="24.15" customHeight="1">
      <c r="A230" s="41"/>
      <c r="B230" s="42"/>
      <c r="C230" s="208" t="s">
        <v>353</v>
      </c>
      <c r="D230" s="208" t="s">
        <v>155</v>
      </c>
      <c r="E230" s="209" t="s">
        <v>354</v>
      </c>
      <c r="F230" s="210" t="s">
        <v>355</v>
      </c>
      <c r="G230" s="211" t="s">
        <v>102</v>
      </c>
      <c r="H230" s="212">
        <v>555.89999999999998</v>
      </c>
      <c r="I230" s="213"/>
      <c r="J230" s="214">
        <f>ROUND(I230*H230,2)</f>
        <v>0</v>
      </c>
      <c r="K230" s="210" t="s">
        <v>32</v>
      </c>
      <c r="L230" s="47"/>
      <c r="M230" s="215" t="s">
        <v>32</v>
      </c>
      <c r="N230" s="216" t="s">
        <v>49</v>
      </c>
      <c r="O230" s="87"/>
      <c r="P230" s="217">
        <f>O230*H230</f>
        <v>0</v>
      </c>
      <c r="Q230" s="217">
        <v>0</v>
      </c>
      <c r="R230" s="217">
        <f>Q230*H230</f>
        <v>0</v>
      </c>
      <c r="S230" s="217">
        <v>0</v>
      </c>
      <c r="T230" s="218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19" t="s">
        <v>159</v>
      </c>
      <c r="AT230" s="219" t="s">
        <v>155</v>
      </c>
      <c r="AU230" s="219" t="s">
        <v>88</v>
      </c>
      <c r="AY230" s="19" t="s">
        <v>153</v>
      </c>
      <c r="BE230" s="220">
        <f>IF(N230="základní",J230,0)</f>
        <v>0</v>
      </c>
      <c r="BF230" s="220">
        <f>IF(N230="snížená",J230,0)</f>
        <v>0</v>
      </c>
      <c r="BG230" s="220">
        <f>IF(N230="zákl. přenesená",J230,0)</f>
        <v>0</v>
      </c>
      <c r="BH230" s="220">
        <f>IF(N230="sníž. přenesená",J230,0)</f>
        <v>0</v>
      </c>
      <c r="BI230" s="220">
        <f>IF(N230="nulová",J230,0)</f>
        <v>0</v>
      </c>
      <c r="BJ230" s="19" t="s">
        <v>86</v>
      </c>
      <c r="BK230" s="220">
        <f>ROUND(I230*H230,2)</f>
        <v>0</v>
      </c>
      <c r="BL230" s="19" t="s">
        <v>159</v>
      </c>
      <c r="BM230" s="219" t="s">
        <v>356</v>
      </c>
    </row>
    <row r="231" s="14" customFormat="1">
      <c r="A231" s="14"/>
      <c r="B231" s="237"/>
      <c r="C231" s="238"/>
      <c r="D231" s="228" t="s">
        <v>167</v>
      </c>
      <c r="E231" s="239" t="s">
        <v>32</v>
      </c>
      <c r="F231" s="240" t="s">
        <v>109</v>
      </c>
      <c r="G231" s="238"/>
      <c r="H231" s="241">
        <v>555.89999999999998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7" t="s">
        <v>167</v>
      </c>
      <c r="AU231" s="247" t="s">
        <v>88</v>
      </c>
      <c r="AV231" s="14" t="s">
        <v>88</v>
      </c>
      <c r="AW231" s="14" t="s">
        <v>39</v>
      </c>
      <c r="AX231" s="14" t="s">
        <v>86</v>
      </c>
      <c r="AY231" s="247" t="s">
        <v>153</v>
      </c>
    </row>
    <row r="232" s="2" customFormat="1" ht="21.75" customHeight="1">
      <c r="A232" s="41"/>
      <c r="B232" s="42"/>
      <c r="C232" s="208" t="s">
        <v>357</v>
      </c>
      <c r="D232" s="208" t="s">
        <v>155</v>
      </c>
      <c r="E232" s="209" t="s">
        <v>358</v>
      </c>
      <c r="F232" s="210" t="s">
        <v>359</v>
      </c>
      <c r="G232" s="211" t="s">
        <v>102</v>
      </c>
      <c r="H232" s="212">
        <v>8.9000000000000004</v>
      </c>
      <c r="I232" s="213"/>
      <c r="J232" s="214">
        <f>ROUND(I232*H232,2)</f>
        <v>0</v>
      </c>
      <c r="K232" s="210" t="s">
        <v>158</v>
      </c>
      <c r="L232" s="47"/>
      <c r="M232" s="215" t="s">
        <v>32</v>
      </c>
      <c r="N232" s="216" t="s">
        <v>49</v>
      </c>
      <c r="O232" s="87"/>
      <c r="P232" s="217">
        <f>O232*H232</f>
        <v>0</v>
      </c>
      <c r="Q232" s="217">
        <v>0</v>
      </c>
      <c r="R232" s="217">
        <f>Q232*H232</f>
        <v>0</v>
      </c>
      <c r="S232" s="217">
        <v>0</v>
      </c>
      <c r="T232" s="218">
        <f>S232*H232</f>
        <v>0</v>
      </c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R232" s="219" t="s">
        <v>159</v>
      </c>
      <c r="AT232" s="219" t="s">
        <v>155</v>
      </c>
      <c r="AU232" s="219" t="s">
        <v>88</v>
      </c>
      <c r="AY232" s="19" t="s">
        <v>153</v>
      </c>
      <c r="BE232" s="220">
        <f>IF(N232="základní",J232,0)</f>
        <v>0</v>
      </c>
      <c r="BF232" s="220">
        <f>IF(N232="snížená",J232,0)</f>
        <v>0</v>
      </c>
      <c r="BG232" s="220">
        <f>IF(N232="zákl. přenesená",J232,0)</f>
        <v>0</v>
      </c>
      <c r="BH232" s="220">
        <f>IF(N232="sníž. přenesená",J232,0)</f>
        <v>0</v>
      </c>
      <c r="BI232" s="220">
        <f>IF(N232="nulová",J232,0)</f>
        <v>0</v>
      </c>
      <c r="BJ232" s="19" t="s">
        <v>86</v>
      </c>
      <c r="BK232" s="220">
        <f>ROUND(I232*H232,2)</f>
        <v>0</v>
      </c>
      <c r="BL232" s="19" t="s">
        <v>159</v>
      </c>
      <c r="BM232" s="219" t="s">
        <v>360</v>
      </c>
    </row>
    <row r="233" s="2" customFormat="1">
      <c r="A233" s="41"/>
      <c r="B233" s="42"/>
      <c r="C233" s="43"/>
      <c r="D233" s="221" t="s">
        <v>161</v>
      </c>
      <c r="E233" s="43"/>
      <c r="F233" s="222" t="s">
        <v>361</v>
      </c>
      <c r="G233" s="43"/>
      <c r="H233" s="43"/>
      <c r="I233" s="223"/>
      <c r="J233" s="43"/>
      <c r="K233" s="43"/>
      <c r="L233" s="47"/>
      <c r="M233" s="224"/>
      <c r="N233" s="225"/>
      <c r="O233" s="87"/>
      <c r="P233" s="87"/>
      <c r="Q233" s="87"/>
      <c r="R233" s="87"/>
      <c r="S233" s="87"/>
      <c r="T233" s="88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T233" s="19" t="s">
        <v>161</v>
      </c>
      <c r="AU233" s="19" t="s">
        <v>88</v>
      </c>
    </row>
    <row r="234" s="14" customFormat="1">
      <c r="A234" s="14"/>
      <c r="B234" s="237"/>
      <c r="C234" s="238"/>
      <c r="D234" s="228" t="s">
        <v>167</v>
      </c>
      <c r="E234" s="239" t="s">
        <v>32</v>
      </c>
      <c r="F234" s="240" t="s">
        <v>112</v>
      </c>
      <c r="G234" s="238"/>
      <c r="H234" s="241">
        <v>8.9000000000000004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7" t="s">
        <v>167</v>
      </c>
      <c r="AU234" s="247" t="s">
        <v>88</v>
      </c>
      <c r="AV234" s="14" t="s">
        <v>88</v>
      </c>
      <c r="AW234" s="14" t="s">
        <v>39</v>
      </c>
      <c r="AX234" s="14" t="s">
        <v>86</v>
      </c>
      <c r="AY234" s="247" t="s">
        <v>153</v>
      </c>
    </row>
    <row r="235" s="2" customFormat="1" ht="21.75" customHeight="1">
      <c r="A235" s="41"/>
      <c r="B235" s="42"/>
      <c r="C235" s="208" t="s">
        <v>362</v>
      </c>
      <c r="D235" s="208" t="s">
        <v>155</v>
      </c>
      <c r="E235" s="209" t="s">
        <v>363</v>
      </c>
      <c r="F235" s="210" t="s">
        <v>364</v>
      </c>
      <c r="G235" s="211" t="s">
        <v>102</v>
      </c>
      <c r="H235" s="212">
        <v>339.39999999999998</v>
      </c>
      <c r="I235" s="213"/>
      <c r="J235" s="214">
        <f>ROUND(I235*H235,2)</f>
        <v>0</v>
      </c>
      <c r="K235" s="210" t="s">
        <v>32</v>
      </c>
      <c r="L235" s="47"/>
      <c r="M235" s="215" t="s">
        <v>32</v>
      </c>
      <c r="N235" s="216" t="s">
        <v>49</v>
      </c>
      <c r="O235" s="87"/>
      <c r="P235" s="217">
        <f>O235*H235</f>
        <v>0</v>
      </c>
      <c r="Q235" s="217">
        <v>0</v>
      </c>
      <c r="R235" s="217">
        <f>Q235*H235</f>
        <v>0</v>
      </c>
      <c r="S235" s="217">
        <v>0</v>
      </c>
      <c r="T235" s="218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19" t="s">
        <v>159</v>
      </c>
      <c r="AT235" s="219" t="s">
        <v>155</v>
      </c>
      <c r="AU235" s="219" t="s">
        <v>88</v>
      </c>
      <c r="AY235" s="19" t="s">
        <v>153</v>
      </c>
      <c r="BE235" s="220">
        <f>IF(N235="základní",J235,0)</f>
        <v>0</v>
      </c>
      <c r="BF235" s="220">
        <f>IF(N235="snížená",J235,0)</f>
        <v>0</v>
      </c>
      <c r="BG235" s="220">
        <f>IF(N235="zákl. přenesená",J235,0)</f>
        <v>0</v>
      </c>
      <c r="BH235" s="220">
        <f>IF(N235="sníž. přenesená",J235,0)</f>
        <v>0</v>
      </c>
      <c r="BI235" s="220">
        <f>IF(N235="nulová",J235,0)</f>
        <v>0</v>
      </c>
      <c r="BJ235" s="19" t="s">
        <v>86</v>
      </c>
      <c r="BK235" s="220">
        <f>ROUND(I235*H235,2)</f>
        <v>0</v>
      </c>
      <c r="BL235" s="19" t="s">
        <v>159</v>
      </c>
      <c r="BM235" s="219" t="s">
        <v>365</v>
      </c>
    </row>
    <row r="236" s="14" customFormat="1">
      <c r="A236" s="14"/>
      <c r="B236" s="237"/>
      <c r="C236" s="238"/>
      <c r="D236" s="228" t="s">
        <v>167</v>
      </c>
      <c r="E236" s="239" t="s">
        <v>32</v>
      </c>
      <c r="F236" s="240" t="s">
        <v>105</v>
      </c>
      <c r="G236" s="238"/>
      <c r="H236" s="241">
        <v>339.39999999999998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7" t="s">
        <v>167</v>
      </c>
      <c r="AU236" s="247" t="s">
        <v>88</v>
      </c>
      <c r="AV236" s="14" t="s">
        <v>88</v>
      </c>
      <c r="AW236" s="14" t="s">
        <v>39</v>
      </c>
      <c r="AX236" s="14" t="s">
        <v>86</v>
      </c>
      <c r="AY236" s="247" t="s">
        <v>153</v>
      </c>
    </row>
    <row r="237" s="2" customFormat="1" ht="21.75" customHeight="1">
      <c r="A237" s="41"/>
      <c r="B237" s="42"/>
      <c r="C237" s="208" t="s">
        <v>366</v>
      </c>
      <c r="D237" s="208" t="s">
        <v>155</v>
      </c>
      <c r="E237" s="209" t="s">
        <v>367</v>
      </c>
      <c r="F237" s="210" t="s">
        <v>368</v>
      </c>
      <c r="G237" s="211" t="s">
        <v>102</v>
      </c>
      <c r="H237" s="212">
        <v>611.49000000000001</v>
      </c>
      <c r="I237" s="213"/>
      <c r="J237" s="214">
        <f>ROUND(I237*H237,2)</f>
        <v>0</v>
      </c>
      <c r="K237" s="210" t="s">
        <v>32</v>
      </c>
      <c r="L237" s="47"/>
      <c r="M237" s="215" t="s">
        <v>32</v>
      </c>
      <c r="N237" s="216" t="s">
        <v>49</v>
      </c>
      <c r="O237" s="87"/>
      <c r="P237" s="217">
        <f>O237*H237</f>
        <v>0</v>
      </c>
      <c r="Q237" s="217">
        <v>0</v>
      </c>
      <c r="R237" s="217">
        <f>Q237*H237</f>
        <v>0</v>
      </c>
      <c r="S237" s="217">
        <v>0</v>
      </c>
      <c r="T237" s="218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9" t="s">
        <v>159</v>
      </c>
      <c r="AT237" s="219" t="s">
        <v>155</v>
      </c>
      <c r="AU237" s="219" t="s">
        <v>88</v>
      </c>
      <c r="AY237" s="19" t="s">
        <v>153</v>
      </c>
      <c r="BE237" s="220">
        <f>IF(N237="základní",J237,0)</f>
        <v>0</v>
      </c>
      <c r="BF237" s="220">
        <f>IF(N237="snížená",J237,0)</f>
        <v>0</v>
      </c>
      <c r="BG237" s="220">
        <f>IF(N237="zákl. přenesená",J237,0)</f>
        <v>0</v>
      </c>
      <c r="BH237" s="220">
        <f>IF(N237="sníž. přenesená",J237,0)</f>
        <v>0</v>
      </c>
      <c r="BI237" s="220">
        <f>IF(N237="nulová",J237,0)</f>
        <v>0</v>
      </c>
      <c r="BJ237" s="19" t="s">
        <v>86</v>
      </c>
      <c r="BK237" s="220">
        <f>ROUND(I237*H237,2)</f>
        <v>0</v>
      </c>
      <c r="BL237" s="19" t="s">
        <v>159</v>
      </c>
      <c r="BM237" s="219" t="s">
        <v>369</v>
      </c>
    </row>
    <row r="238" s="14" customFormat="1">
      <c r="A238" s="14"/>
      <c r="B238" s="237"/>
      <c r="C238" s="238"/>
      <c r="D238" s="228" t="s">
        <v>167</v>
      </c>
      <c r="E238" s="239" t="s">
        <v>32</v>
      </c>
      <c r="F238" s="240" t="s">
        <v>370</v>
      </c>
      <c r="G238" s="238"/>
      <c r="H238" s="241">
        <v>611.49000000000001</v>
      </c>
      <c r="I238" s="242"/>
      <c r="J238" s="238"/>
      <c r="K238" s="238"/>
      <c r="L238" s="243"/>
      <c r="M238" s="244"/>
      <c r="N238" s="245"/>
      <c r="O238" s="245"/>
      <c r="P238" s="245"/>
      <c r="Q238" s="245"/>
      <c r="R238" s="245"/>
      <c r="S238" s="245"/>
      <c r="T238" s="24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7" t="s">
        <v>167</v>
      </c>
      <c r="AU238" s="247" t="s">
        <v>88</v>
      </c>
      <c r="AV238" s="14" t="s">
        <v>88</v>
      </c>
      <c r="AW238" s="14" t="s">
        <v>39</v>
      </c>
      <c r="AX238" s="14" t="s">
        <v>86</v>
      </c>
      <c r="AY238" s="247" t="s">
        <v>153</v>
      </c>
    </row>
    <row r="239" s="2" customFormat="1" ht="37.8" customHeight="1">
      <c r="A239" s="41"/>
      <c r="B239" s="42"/>
      <c r="C239" s="208" t="s">
        <v>371</v>
      </c>
      <c r="D239" s="208" t="s">
        <v>155</v>
      </c>
      <c r="E239" s="209" t="s">
        <v>372</v>
      </c>
      <c r="F239" s="210" t="s">
        <v>373</v>
      </c>
      <c r="G239" s="211" t="s">
        <v>102</v>
      </c>
      <c r="H239" s="212">
        <v>1.2</v>
      </c>
      <c r="I239" s="213"/>
      <c r="J239" s="214">
        <f>ROUND(I239*H239,2)</f>
        <v>0</v>
      </c>
      <c r="K239" s="210" t="s">
        <v>158</v>
      </c>
      <c r="L239" s="47"/>
      <c r="M239" s="215" t="s">
        <v>32</v>
      </c>
      <c r="N239" s="216" t="s">
        <v>49</v>
      </c>
      <c r="O239" s="87"/>
      <c r="P239" s="217">
        <f>O239*H239</f>
        <v>0</v>
      </c>
      <c r="Q239" s="217">
        <v>0.059089999999999997</v>
      </c>
      <c r="R239" s="217">
        <f>Q239*H239</f>
        <v>0.070907999999999999</v>
      </c>
      <c r="S239" s="217">
        <v>0</v>
      </c>
      <c r="T239" s="218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19" t="s">
        <v>159</v>
      </c>
      <c r="AT239" s="219" t="s">
        <v>155</v>
      </c>
      <c r="AU239" s="219" t="s">
        <v>88</v>
      </c>
      <c r="AY239" s="19" t="s">
        <v>153</v>
      </c>
      <c r="BE239" s="220">
        <f>IF(N239="základní",J239,0)</f>
        <v>0</v>
      </c>
      <c r="BF239" s="220">
        <f>IF(N239="snížená",J239,0)</f>
        <v>0</v>
      </c>
      <c r="BG239" s="220">
        <f>IF(N239="zákl. přenesená",J239,0)</f>
        <v>0</v>
      </c>
      <c r="BH239" s="220">
        <f>IF(N239="sníž. přenesená",J239,0)</f>
        <v>0</v>
      </c>
      <c r="BI239" s="220">
        <f>IF(N239="nulová",J239,0)</f>
        <v>0</v>
      </c>
      <c r="BJ239" s="19" t="s">
        <v>86</v>
      </c>
      <c r="BK239" s="220">
        <f>ROUND(I239*H239,2)</f>
        <v>0</v>
      </c>
      <c r="BL239" s="19" t="s">
        <v>159</v>
      </c>
      <c r="BM239" s="219" t="s">
        <v>374</v>
      </c>
    </row>
    <row r="240" s="2" customFormat="1">
      <c r="A240" s="41"/>
      <c r="B240" s="42"/>
      <c r="C240" s="43"/>
      <c r="D240" s="221" t="s">
        <v>161</v>
      </c>
      <c r="E240" s="43"/>
      <c r="F240" s="222" t="s">
        <v>375</v>
      </c>
      <c r="G240" s="43"/>
      <c r="H240" s="43"/>
      <c r="I240" s="223"/>
      <c r="J240" s="43"/>
      <c r="K240" s="43"/>
      <c r="L240" s="47"/>
      <c r="M240" s="224"/>
      <c r="N240" s="225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19" t="s">
        <v>161</v>
      </c>
      <c r="AU240" s="19" t="s">
        <v>88</v>
      </c>
    </row>
    <row r="241" s="2" customFormat="1" ht="37.8" customHeight="1">
      <c r="A241" s="41"/>
      <c r="B241" s="42"/>
      <c r="C241" s="208" t="s">
        <v>376</v>
      </c>
      <c r="D241" s="208" t="s">
        <v>155</v>
      </c>
      <c r="E241" s="209" t="s">
        <v>377</v>
      </c>
      <c r="F241" s="210" t="s">
        <v>378</v>
      </c>
      <c r="G241" s="211" t="s">
        <v>102</v>
      </c>
      <c r="H241" s="212">
        <v>10.1</v>
      </c>
      <c r="I241" s="213"/>
      <c r="J241" s="214">
        <f>ROUND(I241*H241,2)</f>
        <v>0</v>
      </c>
      <c r="K241" s="210" t="s">
        <v>158</v>
      </c>
      <c r="L241" s="47"/>
      <c r="M241" s="215" t="s">
        <v>32</v>
      </c>
      <c r="N241" s="216" t="s">
        <v>49</v>
      </c>
      <c r="O241" s="87"/>
      <c r="P241" s="217">
        <f>O241*H241</f>
        <v>0</v>
      </c>
      <c r="Q241" s="217">
        <v>0.089219999999999994</v>
      </c>
      <c r="R241" s="217">
        <f>Q241*H241</f>
        <v>0.90112199999999987</v>
      </c>
      <c r="S241" s="217">
        <v>0</v>
      </c>
      <c r="T241" s="218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19" t="s">
        <v>159</v>
      </c>
      <c r="AT241" s="219" t="s">
        <v>155</v>
      </c>
      <c r="AU241" s="219" t="s">
        <v>88</v>
      </c>
      <c r="AY241" s="19" t="s">
        <v>153</v>
      </c>
      <c r="BE241" s="220">
        <f>IF(N241="základní",J241,0)</f>
        <v>0</v>
      </c>
      <c r="BF241" s="220">
        <f>IF(N241="snížená",J241,0)</f>
        <v>0</v>
      </c>
      <c r="BG241" s="220">
        <f>IF(N241="zákl. přenesená",J241,0)</f>
        <v>0</v>
      </c>
      <c r="BH241" s="220">
        <f>IF(N241="sníž. přenesená",J241,0)</f>
        <v>0</v>
      </c>
      <c r="BI241" s="220">
        <f>IF(N241="nulová",J241,0)</f>
        <v>0</v>
      </c>
      <c r="BJ241" s="19" t="s">
        <v>86</v>
      </c>
      <c r="BK241" s="220">
        <f>ROUND(I241*H241,2)</f>
        <v>0</v>
      </c>
      <c r="BL241" s="19" t="s">
        <v>159</v>
      </c>
      <c r="BM241" s="219" t="s">
        <v>379</v>
      </c>
    </row>
    <row r="242" s="2" customFormat="1">
      <c r="A242" s="41"/>
      <c r="B242" s="42"/>
      <c r="C242" s="43"/>
      <c r="D242" s="221" t="s">
        <v>161</v>
      </c>
      <c r="E242" s="43"/>
      <c r="F242" s="222" t="s">
        <v>380</v>
      </c>
      <c r="G242" s="43"/>
      <c r="H242" s="43"/>
      <c r="I242" s="223"/>
      <c r="J242" s="43"/>
      <c r="K242" s="43"/>
      <c r="L242" s="47"/>
      <c r="M242" s="224"/>
      <c r="N242" s="225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19" t="s">
        <v>161</v>
      </c>
      <c r="AU242" s="19" t="s">
        <v>88</v>
      </c>
    </row>
    <row r="243" s="2" customFormat="1" ht="16.5" customHeight="1">
      <c r="A243" s="41"/>
      <c r="B243" s="42"/>
      <c r="C243" s="259" t="s">
        <v>381</v>
      </c>
      <c r="D243" s="259" t="s">
        <v>238</v>
      </c>
      <c r="E243" s="260" t="s">
        <v>382</v>
      </c>
      <c r="F243" s="261" t="s">
        <v>383</v>
      </c>
      <c r="G243" s="262" t="s">
        <v>102</v>
      </c>
      <c r="H243" s="263">
        <v>4.0170000000000003</v>
      </c>
      <c r="I243" s="264"/>
      <c r="J243" s="265">
        <f>ROUND(I243*H243,2)</f>
        <v>0</v>
      </c>
      <c r="K243" s="261" t="s">
        <v>158</v>
      </c>
      <c r="L243" s="266"/>
      <c r="M243" s="267" t="s">
        <v>32</v>
      </c>
      <c r="N243" s="268" t="s">
        <v>49</v>
      </c>
      <c r="O243" s="87"/>
      <c r="P243" s="217">
        <f>O243*H243</f>
        <v>0</v>
      </c>
      <c r="Q243" s="217">
        <v>0.13100000000000001</v>
      </c>
      <c r="R243" s="217">
        <f>Q243*H243</f>
        <v>0.52622700000000011</v>
      </c>
      <c r="S243" s="217">
        <v>0</v>
      </c>
      <c r="T243" s="218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19" t="s">
        <v>201</v>
      </c>
      <c r="AT243" s="219" t="s">
        <v>238</v>
      </c>
      <c r="AU243" s="219" t="s">
        <v>88</v>
      </c>
      <c r="AY243" s="19" t="s">
        <v>153</v>
      </c>
      <c r="BE243" s="220">
        <f>IF(N243="základní",J243,0)</f>
        <v>0</v>
      </c>
      <c r="BF243" s="220">
        <f>IF(N243="snížená",J243,0)</f>
        <v>0</v>
      </c>
      <c r="BG243" s="220">
        <f>IF(N243="zákl. přenesená",J243,0)</f>
        <v>0</v>
      </c>
      <c r="BH243" s="220">
        <f>IF(N243="sníž. přenesená",J243,0)</f>
        <v>0</v>
      </c>
      <c r="BI243" s="220">
        <f>IF(N243="nulová",J243,0)</f>
        <v>0</v>
      </c>
      <c r="BJ243" s="19" t="s">
        <v>86</v>
      </c>
      <c r="BK243" s="220">
        <f>ROUND(I243*H243,2)</f>
        <v>0</v>
      </c>
      <c r="BL243" s="19" t="s">
        <v>159</v>
      </c>
      <c r="BM243" s="219" t="s">
        <v>384</v>
      </c>
    </row>
    <row r="244" s="14" customFormat="1">
      <c r="A244" s="14"/>
      <c r="B244" s="237"/>
      <c r="C244" s="238"/>
      <c r="D244" s="228" t="s">
        <v>167</v>
      </c>
      <c r="E244" s="239" t="s">
        <v>32</v>
      </c>
      <c r="F244" s="240" t="s">
        <v>385</v>
      </c>
      <c r="G244" s="238"/>
      <c r="H244" s="241">
        <v>1.2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7" t="s">
        <v>167</v>
      </c>
      <c r="AU244" s="247" t="s">
        <v>88</v>
      </c>
      <c r="AV244" s="14" t="s">
        <v>88</v>
      </c>
      <c r="AW244" s="14" t="s">
        <v>39</v>
      </c>
      <c r="AX244" s="14" t="s">
        <v>78</v>
      </c>
      <c r="AY244" s="247" t="s">
        <v>153</v>
      </c>
    </row>
    <row r="245" s="14" customFormat="1">
      <c r="A245" s="14"/>
      <c r="B245" s="237"/>
      <c r="C245" s="238"/>
      <c r="D245" s="228" t="s">
        <v>167</v>
      </c>
      <c r="E245" s="239" t="s">
        <v>32</v>
      </c>
      <c r="F245" s="240" t="s">
        <v>386</v>
      </c>
      <c r="G245" s="238"/>
      <c r="H245" s="241">
        <v>2.7000000000000002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7" t="s">
        <v>167</v>
      </c>
      <c r="AU245" s="247" t="s">
        <v>88</v>
      </c>
      <c r="AV245" s="14" t="s">
        <v>88</v>
      </c>
      <c r="AW245" s="14" t="s">
        <v>39</v>
      </c>
      <c r="AX245" s="14" t="s">
        <v>78</v>
      </c>
      <c r="AY245" s="247" t="s">
        <v>153</v>
      </c>
    </row>
    <row r="246" s="15" customFormat="1">
      <c r="A246" s="15"/>
      <c r="B246" s="248"/>
      <c r="C246" s="249"/>
      <c r="D246" s="228" t="s">
        <v>167</v>
      </c>
      <c r="E246" s="250" t="s">
        <v>32</v>
      </c>
      <c r="F246" s="251" t="s">
        <v>170</v>
      </c>
      <c r="G246" s="249"/>
      <c r="H246" s="252">
        <v>3.8999999999999999</v>
      </c>
      <c r="I246" s="253"/>
      <c r="J246" s="249"/>
      <c r="K246" s="249"/>
      <c r="L246" s="254"/>
      <c r="M246" s="255"/>
      <c r="N246" s="256"/>
      <c r="O246" s="256"/>
      <c r="P246" s="256"/>
      <c r="Q246" s="256"/>
      <c r="R246" s="256"/>
      <c r="S246" s="256"/>
      <c r="T246" s="257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58" t="s">
        <v>167</v>
      </c>
      <c r="AU246" s="258" t="s">
        <v>88</v>
      </c>
      <c r="AV246" s="15" t="s">
        <v>159</v>
      </c>
      <c r="AW246" s="15" t="s">
        <v>39</v>
      </c>
      <c r="AX246" s="15" t="s">
        <v>86</v>
      </c>
      <c r="AY246" s="258" t="s">
        <v>153</v>
      </c>
    </row>
    <row r="247" s="14" customFormat="1">
      <c r="A247" s="14"/>
      <c r="B247" s="237"/>
      <c r="C247" s="238"/>
      <c r="D247" s="228" t="s">
        <v>167</v>
      </c>
      <c r="E247" s="238"/>
      <c r="F247" s="240" t="s">
        <v>387</v>
      </c>
      <c r="G247" s="238"/>
      <c r="H247" s="241">
        <v>4.0170000000000003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7" t="s">
        <v>167</v>
      </c>
      <c r="AU247" s="247" t="s">
        <v>88</v>
      </c>
      <c r="AV247" s="14" t="s">
        <v>88</v>
      </c>
      <c r="AW247" s="14" t="s">
        <v>4</v>
      </c>
      <c r="AX247" s="14" t="s">
        <v>86</v>
      </c>
      <c r="AY247" s="247" t="s">
        <v>153</v>
      </c>
    </row>
    <row r="248" s="2" customFormat="1" ht="16.5" customHeight="1">
      <c r="A248" s="41"/>
      <c r="B248" s="42"/>
      <c r="C248" s="259" t="s">
        <v>388</v>
      </c>
      <c r="D248" s="259" t="s">
        <v>238</v>
      </c>
      <c r="E248" s="260" t="s">
        <v>389</v>
      </c>
      <c r="F248" s="261" t="s">
        <v>390</v>
      </c>
      <c r="G248" s="262" t="s">
        <v>102</v>
      </c>
      <c r="H248" s="263">
        <v>6.3860000000000001</v>
      </c>
      <c r="I248" s="264"/>
      <c r="J248" s="265">
        <f>ROUND(I248*H248,2)</f>
        <v>0</v>
      </c>
      <c r="K248" s="261" t="s">
        <v>158</v>
      </c>
      <c r="L248" s="266"/>
      <c r="M248" s="267" t="s">
        <v>32</v>
      </c>
      <c r="N248" s="268" t="s">
        <v>49</v>
      </c>
      <c r="O248" s="87"/>
      <c r="P248" s="217">
        <f>O248*H248</f>
        <v>0</v>
      </c>
      <c r="Q248" s="217">
        <v>0.13200000000000001</v>
      </c>
      <c r="R248" s="217">
        <f>Q248*H248</f>
        <v>0.84295200000000003</v>
      </c>
      <c r="S248" s="217">
        <v>0</v>
      </c>
      <c r="T248" s="218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9" t="s">
        <v>201</v>
      </c>
      <c r="AT248" s="219" t="s">
        <v>238</v>
      </c>
      <c r="AU248" s="219" t="s">
        <v>88</v>
      </c>
      <c r="AY248" s="19" t="s">
        <v>153</v>
      </c>
      <c r="BE248" s="220">
        <f>IF(N248="základní",J248,0)</f>
        <v>0</v>
      </c>
      <c r="BF248" s="220">
        <f>IF(N248="snížená",J248,0)</f>
        <v>0</v>
      </c>
      <c r="BG248" s="220">
        <f>IF(N248="zákl. přenesená",J248,0)</f>
        <v>0</v>
      </c>
      <c r="BH248" s="220">
        <f>IF(N248="sníž. přenesená",J248,0)</f>
        <v>0</v>
      </c>
      <c r="BI248" s="220">
        <f>IF(N248="nulová",J248,0)</f>
        <v>0</v>
      </c>
      <c r="BJ248" s="19" t="s">
        <v>86</v>
      </c>
      <c r="BK248" s="220">
        <f>ROUND(I248*H248,2)</f>
        <v>0</v>
      </c>
      <c r="BL248" s="19" t="s">
        <v>159</v>
      </c>
      <c r="BM248" s="219" t="s">
        <v>391</v>
      </c>
    </row>
    <row r="249" s="14" customFormat="1">
      <c r="A249" s="14"/>
      <c r="B249" s="237"/>
      <c r="C249" s="238"/>
      <c r="D249" s="228" t="s">
        <v>167</v>
      </c>
      <c r="E249" s="239" t="s">
        <v>32</v>
      </c>
      <c r="F249" s="240" t="s">
        <v>115</v>
      </c>
      <c r="G249" s="238"/>
      <c r="H249" s="241">
        <v>6.2000000000000002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7" t="s">
        <v>167</v>
      </c>
      <c r="AU249" s="247" t="s">
        <v>88</v>
      </c>
      <c r="AV249" s="14" t="s">
        <v>88</v>
      </c>
      <c r="AW249" s="14" t="s">
        <v>39</v>
      </c>
      <c r="AX249" s="14" t="s">
        <v>86</v>
      </c>
      <c r="AY249" s="247" t="s">
        <v>153</v>
      </c>
    </row>
    <row r="250" s="14" customFormat="1">
      <c r="A250" s="14"/>
      <c r="B250" s="237"/>
      <c r="C250" s="238"/>
      <c r="D250" s="228" t="s">
        <v>167</v>
      </c>
      <c r="E250" s="238"/>
      <c r="F250" s="240" t="s">
        <v>392</v>
      </c>
      <c r="G250" s="238"/>
      <c r="H250" s="241">
        <v>6.3860000000000001</v>
      </c>
      <c r="I250" s="242"/>
      <c r="J250" s="238"/>
      <c r="K250" s="238"/>
      <c r="L250" s="243"/>
      <c r="M250" s="244"/>
      <c r="N250" s="245"/>
      <c r="O250" s="245"/>
      <c r="P250" s="245"/>
      <c r="Q250" s="245"/>
      <c r="R250" s="245"/>
      <c r="S250" s="245"/>
      <c r="T250" s="24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7" t="s">
        <v>167</v>
      </c>
      <c r="AU250" s="247" t="s">
        <v>88</v>
      </c>
      <c r="AV250" s="14" t="s">
        <v>88</v>
      </c>
      <c r="AW250" s="14" t="s">
        <v>4</v>
      </c>
      <c r="AX250" s="14" t="s">
        <v>86</v>
      </c>
      <c r="AY250" s="247" t="s">
        <v>153</v>
      </c>
    </row>
    <row r="251" s="2" customFormat="1" ht="37.8" customHeight="1">
      <c r="A251" s="41"/>
      <c r="B251" s="42"/>
      <c r="C251" s="208" t="s">
        <v>393</v>
      </c>
      <c r="D251" s="208" t="s">
        <v>155</v>
      </c>
      <c r="E251" s="209" t="s">
        <v>394</v>
      </c>
      <c r="F251" s="210" t="s">
        <v>395</v>
      </c>
      <c r="G251" s="211" t="s">
        <v>102</v>
      </c>
      <c r="H251" s="212">
        <v>339.39999999999998</v>
      </c>
      <c r="I251" s="213"/>
      <c r="J251" s="214">
        <f>ROUND(I251*H251,2)</f>
        <v>0</v>
      </c>
      <c r="K251" s="210" t="s">
        <v>158</v>
      </c>
      <c r="L251" s="47"/>
      <c r="M251" s="215" t="s">
        <v>32</v>
      </c>
      <c r="N251" s="216" t="s">
        <v>49</v>
      </c>
      <c r="O251" s="87"/>
      <c r="P251" s="217">
        <f>O251*H251</f>
        <v>0</v>
      </c>
      <c r="Q251" s="217">
        <v>0.11162</v>
      </c>
      <c r="R251" s="217">
        <f>Q251*H251</f>
        <v>37.883827999999994</v>
      </c>
      <c r="S251" s="217">
        <v>0</v>
      </c>
      <c r="T251" s="218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19" t="s">
        <v>159</v>
      </c>
      <c r="AT251" s="219" t="s">
        <v>155</v>
      </c>
      <c r="AU251" s="219" t="s">
        <v>88</v>
      </c>
      <c r="AY251" s="19" t="s">
        <v>153</v>
      </c>
      <c r="BE251" s="220">
        <f>IF(N251="základní",J251,0)</f>
        <v>0</v>
      </c>
      <c r="BF251" s="220">
        <f>IF(N251="snížená",J251,0)</f>
        <v>0</v>
      </c>
      <c r="BG251" s="220">
        <f>IF(N251="zákl. přenesená",J251,0)</f>
        <v>0</v>
      </c>
      <c r="BH251" s="220">
        <f>IF(N251="sníž. přenesená",J251,0)</f>
        <v>0</v>
      </c>
      <c r="BI251" s="220">
        <f>IF(N251="nulová",J251,0)</f>
        <v>0</v>
      </c>
      <c r="BJ251" s="19" t="s">
        <v>86</v>
      </c>
      <c r="BK251" s="220">
        <f>ROUND(I251*H251,2)</f>
        <v>0</v>
      </c>
      <c r="BL251" s="19" t="s">
        <v>159</v>
      </c>
      <c r="BM251" s="219" t="s">
        <v>396</v>
      </c>
    </row>
    <row r="252" s="2" customFormat="1">
      <c r="A252" s="41"/>
      <c r="B252" s="42"/>
      <c r="C252" s="43"/>
      <c r="D252" s="221" t="s">
        <v>161</v>
      </c>
      <c r="E252" s="43"/>
      <c r="F252" s="222" t="s">
        <v>397</v>
      </c>
      <c r="G252" s="43"/>
      <c r="H252" s="43"/>
      <c r="I252" s="223"/>
      <c r="J252" s="43"/>
      <c r="K252" s="43"/>
      <c r="L252" s="47"/>
      <c r="M252" s="224"/>
      <c r="N252" s="225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19" t="s">
        <v>161</v>
      </c>
      <c r="AU252" s="19" t="s">
        <v>88</v>
      </c>
    </row>
    <row r="253" s="14" customFormat="1">
      <c r="A253" s="14"/>
      <c r="B253" s="237"/>
      <c r="C253" s="238"/>
      <c r="D253" s="228" t="s">
        <v>167</v>
      </c>
      <c r="E253" s="239" t="s">
        <v>32</v>
      </c>
      <c r="F253" s="240" t="s">
        <v>105</v>
      </c>
      <c r="G253" s="238"/>
      <c r="H253" s="241">
        <v>339.39999999999998</v>
      </c>
      <c r="I253" s="242"/>
      <c r="J253" s="238"/>
      <c r="K253" s="238"/>
      <c r="L253" s="243"/>
      <c r="M253" s="244"/>
      <c r="N253" s="245"/>
      <c r="O253" s="245"/>
      <c r="P253" s="245"/>
      <c r="Q253" s="245"/>
      <c r="R253" s="245"/>
      <c r="S253" s="245"/>
      <c r="T253" s="24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7" t="s">
        <v>167</v>
      </c>
      <c r="AU253" s="247" t="s">
        <v>88</v>
      </c>
      <c r="AV253" s="14" t="s">
        <v>88</v>
      </c>
      <c r="AW253" s="14" t="s">
        <v>39</v>
      </c>
      <c r="AX253" s="14" t="s">
        <v>86</v>
      </c>
      <c r="AY253" s="247" t="s">
        <v>153</v>
      </c>
    </row>
    <row r="254" s="2" customFormat="1" ht="16.5" customHeight="1">
      <c r="A254" s="41"/>
      <c r="B254" s="42"/>
      <c r="C254" s="259" t="s">
        <v>398</v>
      </c>
      <c r="D254" s="259" t="s">
        <v>238</v>
      </c>
      <c r="E254" s="260" t="s">
        <v>399</v>
      </c>
      <c r="F254" s="261" t="s">
        <v>400</v>
      </c>
      <c r="G254" s="262" t="s">
        <v>102</v>
      </c>
      <c r="H254" s="263">
        <v>342.79399999999998</v>
      </c>
      <c r="I254" s="264"/>
      <c r="J254" s="265">
        <f>ROUND(I254*H254,2)</f>
        <v>0</v>
      </c>
      <c r="K254" s="261" t="s">
        <v>158</v>
      </c>
      <c r="L254" s="266"/>
      <c r="M254" s="267" t="s">
        <v>32</v>
      </c>
      <c r="N254" s="268" t="s">
        <v>49</v>
      </c>
      <c r="O254" s="87"/>
      <c r="P254" s="217">
        <f>O254*H254</f>
        <v>0</v>
      </c>
      <c r="Q254" s="217">
        <v>0.17599999999999999</v>
      </c>
      <c r="R254" s="217">
        <f>Q254*H254</f>
        <v>60.331743999999993</v>
      </c>
      <c r="S254" s="217">
        <v>0</v>
      </c>
      <c r="T254" s="218">
        <f>S254*H254</f>
        <v>0</v>
      </c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R254" s="219" t="s">
        <v>201</v>
      </c>
      <c r="AT254" s="219" t="s">
        <v>238</v>
      </c>
      <c r="AU254" s="219" t="s">
        <v>88</v>
      </c>
      <c r="AY254" s="19" t="s">
        <v>153</v>
      </c>
      <c r="BE254" s="220">
        <f>IF(N254="základní",J254,0)</f>
        <v>0</v>
      </c>
      <c r="BF254" s="220">
        <f>IF(N254="snížená",J254,0)</f>
        <v>0</v>
      </c>
      <c r="BG254" s="220">
        <f>IF(N254="zákl. přenesená",J254,0)</f>
        <v>0</v>
      </c>
      <c r="BH254" s="220">
        <f>IF(N254="sníž. přenesená",J254,0)</f>
        <v>0</v>
      </c>
      <c r="BI254" s="220">
        <f>IF(N254="nulová",J254,0)</f>
        <v>0</v>
      </c>
      <c r="BJ254" s="19" t="s">
        <v>86</v>
      </c>
      <c r="BK254" s="220">
        <f>ROUND(I254*H254,2)</f>
        <v>0</v>
      </c>
      <c r="BL254" s="19" t="s">
        <v>159</v>
      </c>
      <c r="BM254" s="219" t="s">
        <v>401</v>
      </c>
    </row>
    <row r="255" s="14" customFormat="1">
      <c r="A255" s="14"/>
      <c r="B255" s="237"/>
      <c r="C255" s="238"/>
      <c r="D255" s="228" t="s">
        <v>167</v>
      </c>
      <c r="E255" s="238"/>
      <c r="F255" s="240" t="s">
        <v>402</v>
      </c>
      <c r="G255" s="238"/>
      <c r="H255" s="241">
        <v>342.79399999999998</v>
      </c>
      <c r="I255" s="242"/>
      <c r="J255" s="238"/>
      <c r="K255" s="238"/>
      <c r="L255" s="243"/>
      <c r="M255" s="244"/>
      <c r="N255" s="245"/>
      <c r="O255" s="245"/>
      <c r="P255" s="245"/>
      <c r="Q255" s="245"/>
      <c r="R255" s="245"/>
      <c r="S255" s="245"/>
      <c r="T255" s="246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7" t="s">
        <v>167</v>
      </c>
      <c r="AU255" s="247" t="s">
        <v>88</v>
      </c>
      <c r="AV255" s="14" t="s">
        <v>88</v>
      </c>
      <c r="AW255" s="14" t="s">
        <v>4</v>
      </c>
      <c r="AX255" s="14" t="s">
        <v>86</v>
      </c>
      <c r="AY255" s="247" t="s">
        <v>153</v>
      </c>
    </row>
    <row r="256" s="12" customFormat="1" ht="22.8" customHeight="1">
      <c r="A256" s="12"/>
      <c r="B256" s="192"/>
      <c r="C256" s="193"/>
      <c r="D256" s="194" t="s">
        <v>77</v>
      </c>
      <c r="E256" s="206" t="s">
        <v>206</v>
      </c>
      <c r="F256" s="206" t="s">
        <v>403</v>
      </c>
      <c r="G256" s="193"/>
      <c r="H256" s="193"/>
      <c r="I256" s="196"/>
      <c r="J256" s="207">
        <f>BK256</f>
        <v>0</v>
      </c>
      <c r="K256" s="193"/>
      <c r="L256" s="198"/>
      <c r="M256" s="199"/>
      <c r="N256" s="200"/>
      <c r="O256" s="200"/>
      <c r="P256" s="201">
        <f>SUM(P257:P303)</f>
        <v>0</v>
      </c>
      <c r="Q256" s="200"/>
      <c r="R256" s="201">
        <f>SUM(R257:R303)</f>
        <v>45.662146</v>
      </c>
      <c r="S256" s="200"/>
      <c r="T256" s="202">
        <f>SUM(T257:T303)</f>
        <v>2.6720000000000002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3" t="s">
        <v>86</v>
      </c>
      <c r="AT256" s="204" t="s">
        <v>77</v>
      </c>
      <c r="AU256" s="204" t="s">
        <v>86</v>
      </c>
      <c r="AY256" s="203" t="s">
        <v>153</v>
      </c>
      <c r="BK256" s="205">
        <f>SUM(BK257:BK303)</f>
        <v>0</v>
      </c>
    </row>
    <row r="257" s="2" customFormat="1" ht="16.5" customHeight="1">
      <c r="A257" s="41"/>
      <c r="B257" s="42"/>
      <c r="C257" s="208" t="s">
        <v>404</v>
      </c>
      <c r="D257" s="208" t="s">
        <v>155</v>
      </c>
      <c r="E257" s="209" t="s">
        <v>405</v>
      </c>
      <c r="F257" s="210" t="s">
        <v>406</v>
      </c>
      <c r="G257" s="211" t="s">
        <v>407</v>
      </c>
      <c r="H257" s="212">
        <v>1</v>
      </c>
      <c r="I257" s="213"/>
      <c r="J257" s="214">
        <f>ROUND(I257*H257,2)</f>
        <v>0</v>
      </c>
      <c r="K257" s="210" t="s">
        <v>158</v>
      </c>
      <c r="L257" s="47"/>
      <c r="M257" s="215" t="s">
        <v>32</v>
      </c>
      <c r="N257" s="216" t="s">
        <v>49</v>
      </c>
      <c r="O257" s="87"/>
      <c r="P257" s="217">
        <f>O257*H257</f>
        <v>0</v>
      </c>
      <c r="Q257" s="217">
        <v>0.00040000000000000002</v>
      </c>
      <c r="R257" s="217">
        <f>Q257*H257</f>
        <v>0.00040000000000000002</v>
      </c>
      <c r="S257" s="217">
        <v>0</v>
      </c>
      <c r="T257" s="218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19" t="s">
        <v>159</v>
      </c>
      <c r="AT257" s="219" t="s">
        <v>155</v>
      </c>
      <c r="AU257" s="219" t="s">
        <v>88</v>
      </c>
      <c r="AY257" s="19" t="s">
        <v>153</v>
      </c>
      <c r="BE257" s="220">
        <f>IF(N257="základní",J257,0)</f>
        <v>0</v>
      </c>
      <c r="BF257" s="220">
        <f>IF(N257="snížená",J257,0)</f>
        <v>0</v>
      </c>
      <c r="BG257" s="220">
        <f>IF(N257="zákl. přenesená",J257,0)</f>
        <v>0</v>
      </c>
      <c r="BH257" s="220">
        <f>IF(N257="sníž. přenesená",J257,0)</f>
        <v>0</v>
      </c>
      <c r="BI257" s="220">
        <f>IF(N257="nulová",J257,0)</f>
        <v>0</v>
      </c>
      <c r="BJ257" s="19" t="s">
        <v>86</v>
      </c>
      <c r="BK257" s="220">
        <f>ROUND(I257*H257,2)</f>
        <v>0</v>
      </c>
      <c r="BL257" s="19" t="s">
        <v>159</v>
      </c>
      <c r="BM257" s="219" t="s">
        <v>408</v>
      </c>
    </row>
    <row r="258" s="2" customFormat="1">
      <c r="A258" s="41"/>
      <c r="B258" s="42"/>
      <c r="C258" s="43"/>
      <c r="D258" s="221" t="s">
        <v>161</v>
      </c>
      <c r="E258" s="43"/>
      <c r="F258" s="222" t="s">
        <v>409</v>
      </c>
      <c r="G258" s="43"/>
      <c r="H258" s="43"/>
      <c r="I258" s="223"/>
      <c r="J258" s="43"/>
      <c r="K258" s="43"/>
      <c r="L258" s="47"/>
      <c r="M258" s="224"/>
      <c r="N258" s="225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19" t="s">
        <v>161</v>
      </c>
      <c r="AU258" s="19" t="s">
        <v>88</v>
      </c>
    </row>
    <row r="259" s="2" customFormat="1" ht="16.5" customHeight="1">
      <c r="A259" s="41"/>
      <c r="B259" s="42"/>
      <c r="C259" s="259" t="s">
        <v>410</v>
      </c>
      <c r="D259" s="259" t="s">
        <v>238</v>
      </c>
      <c r="E259" s="260" t="s">
        <v>411</v>
      </c>
      <c r="F259" s="261" t="s">
        <v>412</v>
      </c>
      <c r="G259" s="262" t="s">
        <v>407</v>
      </c>
      <c r="H259" s="263">
        <v>1</v>
      </c>
      <c r="I259" s="264"/>
      <c r="J259" s="265">
        <f>ROUND(I259*H259,2)</f>
        <v>0</v>
      </c>
      <c r="K259" s="261" t="s">
        <v>158</v>
      </c>
      <c r="L259" s="266"/>
      <c r="M259" s="267" t="s">
        <v>32</v>
      </c>
      <c r="N259" s="268" t="s">
        <v>49</v>
      </c>
      <c r="O259" s="87"/>
      <c r="P259" s="217">
        <f>O259*H259</f>
        <v>0</v>
      </c>
      <c r="Q259" s="217">
        <v>0.0060000000000000001</v>
      </c>
      <c r="R259" s="217">
        <f>Q259*H259</f>
        <v>0.0060000000000000001</v>
      </c>
      <c r="S259" s="217">
        <v>0</v>
      </c>
      <c r="T259" s="218">
        <f>S259*H259</f>
        <v>0</v>
      </c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R259" s="219" t="s">
        <v>201</v>
      </c>
      <c r="AT259" s="219" t="s">
        <v>238</v>
      </c>
      <c r="AU259" s="219" t="s">
        <v>88</v>
      </c>
      <c r="AY259" s="19" t="s">
        <v>153</v>
      </c>
      <c r="BE259" s="220">
        <f>IF(N259="základní",J259,0)</f>
        <v>0</v>
      </c>
      <c r="BF259" s="220">
        <f>IF(N259="snížená",J259,0)</f>
        <v>0</v>
      </c>
      <c r="BG259" s="220">
        <f>IF(N259="zákl. přenesená",J259,0)</f>
        <v>0</v>
      </c>
      <c r="BH259" s="220">
        <f>IF(N259="sníž. přenesená",J259,0)</f>
        <v>0</v>
      </c>
      <c r="BI259" s="220">
        <f>IF(N259="nulová",J259,0)</f>
        <v>0</v>
      </c>
      <c r="BJ259" s="19" t="s">
        <v>86</v>
      </c>
      <c r="BK259" s="220">
        <f>ROUND(I259*H259,2)</f>
        <v>0</v>
      </c>
      <c r="BL259" s="19" t="s">
        <v>159</v>
      </c>
      <c r="BM259" s="219" t="s">
        <v>413</v>
      </c>
    </row>
    <row r="260" s="2" customFormat="1" ht="16.5" customHeight="1">
      <c r="A260" s="41"/>
      <c r="B260" s="42"/>
      <c r="C260" s="208" t="s">
        <v>414</v>
      </c>
      <c r="D260" s="208" t="s">
        <v>155</v>
      </c>
      <c r="E260" s="209" t="s">
        <v>415</v>
      </c>
      <c r="F260" s="210" t="s">
        <v>416</v>
      </c>
      <c r="G260" s="211" t="s">
        <v>407</v>
      </c>
      <c r="H260" s="212">
        <v>4</v>
      </c>
      <c r="I260" s="213"/>
      <c r="J260" s="214">
        <f>ROUND(I260*H260,2)</f>
        <v>0</v>
      </c>
      <c r="K260" s="210" t="s">
        <v>158</v>
      </c>
      <c r="L260" s="47"/>
      <c r="M260" s="215" t="s">
        <v>32</v>
      </c>
      <c r="N260" s="216" t="s">
        <v>49</v>
      </c>
      <c r="O260" s="87"/>
      <c r="P260" s="217">
        <f>O260*H260</f>
        <v>0</v>
      </c>
      <c r="Q260" s="217">
        <v>0.00069999999999999999</v>
      </c>
      <c r="R260" s="217">
        <f>Q260*H260</f>
        <v>0.0028</v>
      </c>
      <c r="S260" s="217">
        <v>0</v>
      </c>
      <c r="T260" s="218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9" t="s">
        <v>159</v>
      </c>
      <c r="AT260" s="219" t="s">
        <v>155</v>
      </c>
      <c r="AU260" s="219" t="s">
        <v>88</v>
      </c>
      <c r="AY260" s="19" t="s">
        <v>153</v>
      </c>
      <c r="BE260" s="220">
        <f>IF(N260="základní",J260,0)</f>
        <v>0</v>
      </c>
      <c r="BF260" s="220">
        <f>IF(N260="snížená",J260,0)</f>
        <v>0</v>
      </c>
      <c r="BG260" s="220">
        <f>IF(N260="zákl. přenesená",J260,0)</f>
        <v>0</v>
      </c>
      <c r="BH260" s="220">
        <f>IF(N260="sníž. přenesená",J260,0)</f>
        <v>0</v>
      </c>
      <c r="BI260" s="220">
        <f>IF(N260="nulová",J260,0)</f>
        <v>0</v>
      </c>
      <c r="BJ260" s="19" t="s">
        <v>86</v>
      </c>
      <c r="BK260" s="220">
        <f>ROUND(I260*H260,2)</f>
        <v>0</v>
      </c>
      <c r="BL260" s="19" t="s">
        <v>159</v>
      </c>
      <c r="BM260" s="219" t="s">
        <v>417</v>
      </c>
    </row>
    <row r="261" s="2" customFormat="1">
      <c r="A261" s="41"/>
      <c r="B261" s="42"/>
      <c r="C261" s="43"/>
      <c r="D261" s="221" t="s">
        <v>161</v>
      </c>
      <c r="E261" s="43"/>
      <c r="F261" s="222" t="s">
        <v>418</v>
      </c>
      <c r="G261" s="43"/>
      <c r="H261" s="43"/>
      <c r="I261" s="223"/>
      <c r="J261" s="43"/>
      <c r="K261" s="43"/>
      <c r="L261" s="47"/>
      <c r="M261" s="224"/>
      <c r="N261" s="225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19" t="s">
        <v>161</v>
      </c>
      <c r="AU261" s="19" t="s">
        <v>88</v>
      </c>
    </row>
    <row r="262" s="2" customFormat="1" ht="16.5" customHeight="1">
      <c r="A262" s="41"/>
      <c r="B262" s="42"/>
      <c r="C262" s="259" t="s">
        <v>419</v>
      </c>
      <c r="D262" s="259" t="s">
        <v>238</v>
      </c>
      <c r="E262" s="260" t="s">
        <v>420</v>
      </c>
      <c r="F262" s="261" t="s">
        <v>421</v>
      </c>
      <c r="G262" s="262" t="s">
        <v>407</v>
      </c>
      <c r="H262" s="263">
        <v>2</v>
      </c>
      <c r="I262" s="264"/>
      <c r="J262" s="265">
        <f>ROUND(I262*H262,2)</f>
        <v>0</v>
      </c>
      <c r="K262" s="261" t="s">
        <v>158</v>
      </c>
      <c r="L262" s="266"/>
      <c r="M262" s="267" t="s">
        <v>32</v>
      </c>
      <c r="N262" s="268" t="s">
        <v>49</v>
      </c>
      <c r="O262" s="87"/>
      <c r="P262" s="217">
        <f>O262*H262</f>
        <v>0</v>
      </c>
      <c r="Q262" s="217">
        <v>0.0025000000000000001</v>
      </c>
      <c r="R262" s="217">
        <f>Q262*H262</f>
        <v>0.0050000000000000001</v>
      </c>
      <c r="S262" s="217">
        <v>0</v>
      </c>
      <c r="T262" s="218">
        <f>S262*H262</f>
        <v>0</v>
      </c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R262" s="219" t="s">
        <v>201</v>
      </c>
      <c r="AT262" s="219" t="s">
        <v>238</v>
      </c>
      <c r="AU262" s="219" t="s">
        <v>88</v>
      </c>
      <c r="AY262" s="19" t="s">
        <v>153</v>
      </c>
      <c r="BE262" s="220">
        <f>IF(N262="základní",J262,0)</f>
        <v>0</v>
      </c>
      <c r="BF262" s="220">
        <f>IF(N262="snížená",J262,0)</f>
        <v>0</v>
      </c>
      <c r="BG262" s="220">
        <f>IF(N262="zákl. přenesená",J262,0)</f>
        <v>0</v>
      </c>
      <c r="BH262" s="220">
        <f>IF(N262="sníž. přenesená",J262,0)</f>
        <v>0</v>
      </c>
      <c r="BI262" s="220">
        <f>IF(N262="nulová",J262,0)</f>
        <v>0</v>
      </c>
      <c r="BJ262" s="19" t="s">
        <v>86</v>
      </c>
      <c r="BK262" s="220">
        <f>ROUND(I262*H262,2)</f>
        <v>0</v>
      </c>
      <c r="BL262" s="19" t="s">
        <v>159</v>
      </c>
      <c r="BM262" s="219" t="s">
        <v>422</v>
      </c>
    </row>
    <row r="263" s="14" customFormat="1">
      <c r="A263" s="14"/>
      <c r="B263" s="237"/>
      <c r="C263" s="238"/>
      <c r="D263" s="228" t="s">
        <v>167</v>
      </c>
      <c r="E263" s="239" t="s">
        <v>32</v>
      </c>
      <c r="F263" s="240" t="s">
        <v>423</v>
      </c>
      <c r="G263" s="238"/>
      <c r="H263" s="241">
        <v>2</v>
      </c>
      <c r="I263" s="242"/>
      <c r="J263" s="238"/>
      <c r="K263" s="238"/>
      <c r="L263" s="243"/>
      <c r="M263" s="244"/>
      <c r="N263" s="245"/>
      <c r="O263" s="245"/>
      <c r="P263" s="245"/>
      <c r="Q263" s="245"/>
      <c r="R263" s="245"/>
      <c r="S263" s="245"/>
      <c r="T263" s="24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7" t="s">
        <v>167</v>
      </c>
      <c r="AU263" s="247" t="s">
        <v>88</v>
      </c>
      <c r="AV263" s="14" t="s">
        <v>88</v>
      </c>
      <c r="AW263" s="14" t="s">
        <v>39</v>
      </c>
      <c r="AX263" s="14" t="s">
        <v>78</v>
      </c>
      <c r="AY263" s="247" t="s">
        <v>153</v>
      </c>
    </row>
    <row r="264" s="15" customFormat="1">
      <c r="A264" s="15"/>
      <c r="B264" s="248"/>
      <c r="C264" s="249"/>
      <c r="D264" s="228" t="s">
        <v>167</v>
      </c>
      <c r="E264" s="250" t="s">
        <v>32</v>
      </c>
      <c r="F264" s="251" t="s">
        <v>170</v>
      </c>
      <c r="G264" s="249"/>
      <c r="H264" s="252">
        <v>2</v>
      </c>
      <c r="I264" s="253"/>
      <c r="J264" s="249"/>
      <c r="K264" s="249"/>
      <c r="L264" s="254"/>
      <c r="M264" s="255"/>
      <c r="N264" s="256"/>
      <c r="O264" s="256"/>
      <c r="P264" s="256"/>
      <c r="Q264" s="256"/>
      <c r="R264" s="256"/>
      <c r="S264" s="256"/>
      <c r="T264" s="257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58" t="s">
        <v>167</v>
      </c>
      <c r="AU264" s="258" t="s">
        <v>88</v>
      </c>
      <c r="AV264" s="15" t="s">
        <v>159</v>
      </c>
      <c r="AW264" s="15" t="s">
        <v>39</v>
      </c>
      <c r="AX264" s="15" t="s">
        <v>86</v>
      </c>
      <c r="AY264" s="258" t="s">
        <v>153</v>
      </c>
    </row>
    <row r="265" s="2" customFormat="1" ht="16.5" customHeight="1">
      <c r="A265" s="41"/>
      <c r="B265" s="42"/>
      <c r="C265" s="259" t="s">
        <v>424</v>
      </c>
      <c r="D265" s="259" t="s">
        <v>238</v>
      </c>
      <c r="E265" s="260" t="s">
        <v>425</v>
      </c>
      <c r="F265" s="261" t="s">
        <v>426</v>
      </c>
      <c r="G265" s="262" t="s">
        <v>407</v>
      </c>
      <c r="H265" s="263">
        <v>2</v>
      </c>
      <c r="I265" s="264"/>
      <c r="J265" s="265">
        <f>ROUND(I265*H265,2)</f>
        <v>0</v>
      </c>
      <c r="K265" s="261" t="s">
        <v>158</v>
      </c>
      <c r="L265" s="266"/>
      <c r="M265" s="267" t="s">
        <v>32</v>
      </c>
      <c r="N265" s="268" t="s">
        <v>49</v>
      </c>
      <c r="O265" s="87"/>
      <c r="P265" s="217">
        <f>O265*H265</f>
        <v>0</v>
      </c>
      <c r="Q265" s="217">
        <v>0.0016999999999999999</v>
      </c>
      <c r="R265" s="217">
        <f>Q265*H265</f>
        <v>0.0033999999999999998</v>
      </c>
      <c r="S265" s="217">
        <v>0</v>
      </c>
      <c r="T265" s="218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19" t="s">
        <v>201</v>
      </c>
      <c r="AT265" s="219" t="s">
        <v>238</v>
      </c>
      <c r="AU265" s="219" t="s">
        <v>88</v>
      </c>
      <c r="AY265" s="19" t="s">
        <v>153</v>
      </c>
      <c r="BE265" s="220">
        <f>IF(N265="základní",J265,0)</f>
        <v>0</v>
      </c>
      <c r="BF265" s="220">
        <f>IF(N265="snížená",J265,0)</f>
        <v>0</v>
      </c>
      <c r="BG265" s="220">
        <f>IF(N265="zákl. přenesená",J265,0)</f>
        <v>0</v>
      </c>
      <c r="BH265" s="220">
        <f>IF(N265="sníž. přenesená",J265,0)</f>
        <v>0</v>
      </c>
      <c r="BI265" s="220">
        <f>IF(N265="nulová",J265,0)</f>
        <v>0</v>
      </c>
      <c r="BJ265" s="19" t="s">
        <v>86</v>
      </c>
      <c r="BK265" s="220">
        <f>ROUND(I265*H265,2)</f>
        <v>0</v>
      </c>
      <c r="BL265" s="19" t="s">
        <v>159</v>
      </c>
      <c r="BM265" s="219" t="s">
        <v>427</v>
      </c>
    </row>
    <row r="266" s="14" customFormat="1">
      <c r="A266" s="14"/>
      <c r="B266" s="237"/>
      <c r="C266" s="238"/>
      <c r="D266" s="228" t="s">
        <v>167</v>
      </c>
      <c r="E266" s="239" t="s">
        <v>32</v>
      </c>
      <c r="F266" s="240" t="s">
        <v>428</v>
      </c>
      <c r="G266" s="238"/>
      <c r="H266" s="241">
        <v>2</v>
      </c>
      <c r="I266" s="242"/>
      <c r="J266" s="238"/>
      <c r="K266" s="238"/>
      <c r="L266" s="243"/>
      <c r="M266" s="244"/>
      <c r="N266" s="245"/>
      <c r="O266" s="245"/>
      <c r="P266" s="245"/>
      <c r="Q266" s="245"/>
      <c r="R266" s="245"/>
      <c r="S266" s="245"/>
      <c r="T266" s="24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7" t="s">
        <v>167</v>
      </c>
      <c r="AU266" s="247" t="s">
        <v>88</v>
      </c>
      <c r="AV266" s="14" t="s">
        <v>88</v>
      </c>
      <c r="AW266" s="14" t="s">
        <v>39</v>
      </c>
      <c r="AX266" s="14" t="s">
        <v>86</v>
      </c>
      <c r="AY266" s="247" t="s">
        <v>153</v>
      </c>
    </row>
    <row r="267" s="2" customFormat="1" ht="16.5" customHeight="1">
      <c r="A267" s="41"/>
      <c r="B267" s="42"/>
      <c r="C267" s="208" t="s">
        <v>429</v>
      </c>
      <c r="D267" s="208" t="s">
        <v>155</v>
      </c>
      <c r="E267" s="209" t="s">
        <v>430</v>
      </c>
      <c r="F267" s="210" t="s">
        <v>431</v>
      </c>
      <c r="G267" s="211" t="s">
        <v>407</v>
      </c>
      <c r="H267" s="212">
        <v>2</v>
      </c>
      <c r="I267" s="213"/>
      <c r="J267" s="214">
        <f>ROUND(I267*H267,2)</f>
        <v>0</v>
      </c>
      <c r="K267" s="210" t="s">
        <v>158</v>
      </c>
      <c r="L267" s="47"/>
      <c r="M267" s="215" t="s">
        <v>32</v>
      </c>
      <c r="N267" s="216" t="s">
        <v>49</v>
      </c>
      <c r="O267" s="87"/>
      <c r="P267" s="217">
        <f>O267*H267</f>
        <v>0</v>
      </c>
      <c r="Q267" s="217">
        <v>0.10940999999999999</v>
      </c>
      <c r="R267" s="217">
        <f>Q267*H267</f>
        <v>0.21881999999999999</v>
      </c>
      <c r="S267" s="217">
        <v>0</v>
      </c>
      <c r="T267" s="218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19" t="s">
        <v>159</v>
      </c>
      <c r="AT267" s="219" t="s">
        <v>155</v>
      </c>
      <c r="AU267" s="219" t="s">
        <v>88</v>
      </c>
      <c r="AY267" s="19" t="s">
        <v>153</v>
      </c>
      <c r="BE267" s="220">
        <f>IF(N267="základní",J267,0)</f>
        <v>0</v>
      </c>
      <c r="BF267" s="220">
        <f>IF(N267="snížená",J267,0)</f>
        <v>0</v>
      </c>
      <c r="BG267" s="220">
        <f>IF(N267="zákl. přenesená",J267,0)</f>
        <v>0</v>
      </c>
      <c r="BH267" s="220">
        <f>IF(N267="sníž. přenesená",J267,0)</f>
        <v>0</v>
      </c>
      <c r="BI267" s="220">
        <f>IF(N267="nulová",J267,0)</f>
        <v>0</v>
      </c>
      <c r="BJ267" s="19" t="s">
        <v>86</v>
      </c>
      <c r="BK267" s="220">
        <f>ROUND(I267*H267,2)</f>
        <v>0</v>
      </c>
      <c r="BL267" s="19" t="s">
        <v>159</v>
      </c>
      <c r="BM267" s="219" t="s">
        <v>432</v>
      </c>
    </row>
    <row r="268" s="2" customFormat="1">
      <c r="A268" s="41"/>
      <c r="B268" s="42"/>
      <c r="C268" s="43"/>
      <c r="D268" s="221" t="s">
        <v>161</v>
      </c>
      <c r="E268" s="43"/>
      <c r="F268" s="222" t="s">
        <v>433</v>
      </c>
      <c r="G268" s="43"/>
      <c r="H268" s="43"/>
      <c r="I268" s="223"/>
      <c r="J268" s="43"/>
      <c r="K268" s="43"/>
      <c r="L268" s="47"/>
      <c r="M268" s="224"/>
      <c r="N268" s="225"/>
      <c r="O268" s="87"/>
      <c r="P268" s="87"/>
      <c r="Q268" s="87"/>
      <c r="R268" s="87"/>
      <c r="S268" s="87"/>
      <c r="T268" s="88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19" t="s">
        <v>161</v>
      </c>
      <c r="AU268" s="19" t="s">
        <v>88</v>
      </c>
    </row>
    <row r="269" s="2" customFormat="1" ht="16.5" customHeight="1">
      <c r="A269" s="41"/>
      <c r="B269" s="42"/>
      <c r="C269" s="259" t="s">
        <v>434</v>
      </c>
      <c r="D269" s="259" t="s">
        <v>238</v>
      </c>
      <c r="E269" s="260" t="s">
        <v>435</v>
      </c>
      <c r="F269" s="261" t="s">
        <v>436</v>
      </c>
      <c r="G269" s="262" t="s">
        <v>407</v>
      </c>
      <c r="H269" s="263">
        <v>2</v>
      </c>
      <c r="I269" s="264"/>
      <c r="J269" s="265">
        <f>ROUND(I269*H269,2)</f>
        <v>0</v>
      </c>
      <c r="K269" s="261" t="s">
        <v>158</v>
      </c>
      <c r="L269" s="266"/>
      <c r="M269" s="267" t="s">
        <v>32</v>
      </c>
      <c r="N269" s="268" t="s">
        <v>49</v>
      </c>
      <c r="O269" s="87"/>
      <c r="P269" s="217">
        <f>O269*H269</f>
        <v>0</v>
      </c>
      <c r="Q269" s="217">
        <v>0.0061000000000000004</v>
      </c>
      <c r="R269" s="217">
        <f>Q269*H269</f>
        <v>0.012200000000000001</v>
      </c>
      <c r="S269" s="217">
        <v>0</v>
      </c>
      <c r="T269" s="218">
        <f>S269*H269</f>
        <v>0</v>
      </c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R269" s="219" t="s">
        <v>201</v>
      </c>
      <c r="AT269" s="219" t="s">
        <v>238</v>
      </c>
      <c r="AU269" s="219" t="s">
        <v>88</v>
      </c>
      <c r="AY269" s="19" t="s">
        <v>153</v>
      </c>
      <c r="BE269" s="220">
        <f>IF(N269="základní",J269,0)</f>
        <v>0</v>
      </c>
      <c r="BF269" s="220">
        <f>IF(N269="snížená",J269,0)</f>
        <v>0</v>
      </c>
      <c r="BG269" s="220">
        <f>IF(N269="zákl. přenesená",J269,0)</f>
        <v>0</v>
      </c>
      <c r="BH269" s="220">
        <f>IF(N269="sníž. přenesená",J269,0)</f>
        <v>0</v>
      </c>
      <c r="BI269" s="220">
        <f>IF(N269="nulová",J269,0)</f>
        <v>0</v>
      </c>
      <c r="BJ269" s="19" t="s">
        <v>86</v>
      </c>
      <c r="BK269" s="220">
        <f>ROUND(I269*H269,2)</f>
        <v>0</v>
      </c>
      <c r="BL269" s="19" t="s">
        <v>159</v>
      </c>
      <c r="BM269" s="219" t="s">
        <v>437</v>
      </c>
    </row>
    <row r="270" s="2" customFormat="1" ht="24.15" customHeight="1">
      <c r="A270" s="41"/>
      <c r="B270" s="42"/>
      <c r="C270" s="208" t="s">
        <v>438</v>
      </c>
      <c r="D270" s="208" t="s">
        <v>155</v>
      </c>
      <c r="E270" s="209" t="s">
        <v>439</v>
      </c>
      <c r="F270" s="210" t="s">
        <v>440</v>
      </c>
      <c r="G270" s="211" t="s">
        <v>173</v>
      </c>
      <c r="H270" s="212">
        <v>5</v>
      </c>
      <c r="I270" s="213"/>
      <c r="J270" s="214">
        <f>ROUND(I270*H270,2)</f>
        <v>0</v>
      </c>
      <c r="K270" s="210" t="s">
        <v>158</v>
      </c>
      <c r="L270" s="47"/>
      <c r="M270" s="215" t="s">
        <v>32</v>
      </c>
      <c r="N270" s="216" t="s">
        <v>49</v>
      </c>
      <c r="O270" s="87"/>
      <c r="P270" s="217">
        <f>O270*H270</f>
        <v>0</v>
      </c>
      <c r="Q270" s="217">
        <v>0.16850000000000001</v>
      </c>
      <c r="R270" s="217">
        <f>Q270*H270</f>
        <v>0.84250000000000003</v>
      </c>
      <c r="S270" s="217">
        <v>0</v>
      </c>
      <c r="T270" s="218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19" t="s">
        <v>159</v>
      </c>
      <c r="AT270" s="219" t="s">
        <v>155</v>
      </c>
      <c r="AU270" s="219" t="s">
        <v>88</v>
      </c>
      <c r="AY270" s="19" t="s">
        <v>153</v>
      </c>
      <c r="BE270" s="220">
        <f>IF(N270="základní",J270,0)</f>
        <v>0</v>
      </c>
      <c r="BF270" s="220">
        <f>IF(N270="snížená",J270,0)</f>
        <v>0</v>
      </c>
      <c r="BG270" s="220">
        <f>IF(N270="zákl. přenesená",J270,0)</f>
        <v>0</v>
      </c>
      <c r="BH270" s="220">
        <f>IF(N270="sníž. přenesená",J270,0)</f>
        <v>0</v>
      </c>
      <c r="BI270" s="220">
        <f>IF(N270="nulová",J270,0)</f>
        <v>0</v>
      </c>
      <c r="BJ270" s="19" t="s">
        <v>86</v>
      </c>
      <c r="BK270" s="220">
        <f>ROUND(I270*H270,2)</f>
        <v>0</v>
      </c>
      <c r="BL270" s="19" t="s">
        <v>159</v>
      </c>
      <c r="BM270" s="219" t="s">
        <v>441</v>
      </c>
    </row>
    <row r="271" s="2" customFormat="1">
      <c r="A271" s="41"/>
      <c r="B271" s="42"/>
      <c r="C271" s="43"/>
      <c r="D271" s="221" t="s">
        <v>161</v>
      </c>
      <c r="E271" s="43"/>
      <c r="F271" s="222" t="s">
        <v>442</v>
      </c>
      <c r="G271" s="43"/>
      <c r="H271" s="43"/>
      <c r="I271" s="223"/>
      <c r="J271" s="43"/>
      <c r="K271" s="43"/>
      <c r="L271" s="47"/>
      <c r="M271" s="224"/>
      <c r="N271" s="225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19" t="s">
        <v>161</v>
      </c>
      <c r="AU271" s="19" t="s">
        <v>88</v>
      </c>
    </row>
    <row r="272" s="2" customFormat="1" ht="16.5" customHeight="1">
      <c r="A272" s="41"/>
      <c r="B272" s="42"/>
      <c r="C272" s="259" t="s">
        <v>443</v>
      </c>
      <c r="D272" s="259" t="s">
        <v>238</v>
      </c>
      <c r="E272" s="260" t="s">
        <v>444</v>
      </c>
      <c r="F272" s="261" t="s">
        <v>445</v>
      </c>
      <c r="G272" s="262" t="s">
        <v>173</v>
      </c>
      <c r="H272" s="263">
        <v>3.0600000000000001</v>
      </c>
      <c r="I272" s="264"/>
      <c r="J272" s="265">
        <f>ROUND(I272*H272,2)</f>
        <v>0</v>
      </c>
      <c r="K272" s="261" t="s">
        <v>158</v>
      </c>
      <c r="L272" s="266"/>
      <c r="M272" s="267" t="s">
        <v>32</v>
      </c>
      <c r="N272" s="268" t="s">
        <v>49</v>
      </c>
      <c r="O272" s="87"/>
      <c r="P272" s="217">
        <f>O272*H272</f>
        <v>0</v>
      </c>
      <c r="Q272" s="217">
        <v>0.080000000000000002</v>
      </c>
      <c r="R272" s="217">
        <f>Q272*H272</f>
        <v>0.24480000000000002</v>
      </c>
      <c r="S272" s="217">
        <v>0</v>
      </c>
      <c r="T272" s="218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19" t="s">
        <v>201</v>
      </c>
      <c r="AT272" s="219" t="s">
        <v>238</v>
      </c>
      <c r="AU272" s="219" t="s">
        <v>88</v>
      </c>
      <c r="AY272" s="19" t="s">
        <v>153</v>
      </c>
      <c r="BE272" s="220">
        <f>IF(N272="základní",J272,0)</f>
        <v>0</v>
      </c>
      <c r="BF272" s="220">
        <f>IF(N272="snížená",J272,0)</f>
        <v>0</v>
      </c>
      <c r="BG272" s="220">
        <f>IF(N272="zákl. přenesená",J272,0)</f>
        <v>0</v>
      </c>
      <c r="BH272" s="220">
        <f>IF(N272="sníž. přenesená",J272,0)</f>
        <v>0</v>
      </c>
      <c r="BI272" s="220">
        <f>IF(N272="nulová",J272,0)</f>
        <v>0</v>
      </c>
      <c r="BJ272" s="19" t="s">
        <v>86</v>
      </c>
      <c r="BK272" s="220">
        <f>ROUND(I272*H272,2)</f>
        <v>0</v>
      </c>
      <c r="BL272" s="19" t="s">
        <v>159</v>
      </c>
      <c r="BM272" s="219" t="s">
        <v>446</v>
      </c>
    </row>
    <row r="273" s="14" customFormat="1">
      <c r="A273" s="14"/>
      <c r="B273" s="237"/>
      <c r="C273" s="238"/>
      <c r="D273" s="228" t="s">
        <v>167</v>
      </c>
      <c r="E273" s="238"/>
      <c r="F273" s="240" t="s">
        <v>447</v>
      </c>
      <c r="G273" s="238"/>
      <c r="H273" s="241">
        <v>3.0600000000000001</v>
      </c>
      <c r="I273" s="242"/>
      <c r="J273" s="238"/>
      <c r="K273" s="238"/>
      <c r="L273" s="243"/>
      <c r="M273" s="244"/>
      <c r="N273" s="245"/>
      <c r="O273" s="245"/>
      <c r="P273" s="245"/>
      <c r="Q273" s="245"/>
      <c r="R273" s="245"/>
      <c r="S273" s="245"/>
      <c r="T273" s="24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7" t="s">
        <v>167</v>
      </c>
      <c r="AU273" s="247" t="s">
        <v>88</v>
      </c>
      <c r="AV273" s="14" t="s">
        <v>88</v>
      </c>
      <c r="AW273" s="14" t="s">
        <v>4</v>
      </c>
      <c r="AX273" s="14" t="s">
        <v>86</v>
      </c>
      <c r="AY273" s="247" t="s">
        <v>153</v>
      </c>
    </row>
    <row r="274" s="2" customFormat="1" ht="16.5" customHeight="1">
      <c r="A274" s="41"/>
      <c r="B274" s="42"/>
      <c r="C274" s="259" t="s">
        <v>448</v>
      </c>
      <c r="D274" s="259" t="s">
        <v>238</v>
      </c>
      <c r="E274" s="260" t="s">
        <v>449</v>
      </c>
      <c r="F274" s="261" t="s">
        <v>450</v>
      </c>
      <c r="G274" s="262" t="s">
        <v>173</v>
      </c>
      <c r="H274" s="263">
        <v>2.04</v>
      </c>
      <c r="I274" s="264"/>
      <c r="J274" s="265">
        <f>ROUND(I274*H274,2)</f>
        <v>0</v>
      </c>
      <c r="K274" s="261" t="s">
        <v>158</v>
      </c>
      <c r="L274" s="266"/>
      <c r="M274" s="267" t="s">
        <v>32</v>
      </c>
      <c r="N274" s="268" t="s">
        <v>49</v>
      </c>
      <c r="O274" s="87"/>
      <c r="P274" s="217">
        <f>O274*H274</f>
        <v>0</v>
      </c>
      <c r="Q274" s="217">
        <v>0.085999999999999993</v>
      </c>
      <c r="R274" s="217">
        <f>Q274*H274</f>
        <v>0.17543999999999999</v>
      </c>
      <c r="S274" s="217">
        <v>0</v>
      </c>
      <c r="T274" s="218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19" t="s">
        <v>201</v>
      </c>
      <c r="AT274" s="219" t="s">
        <v>238</v>
      </c>
      <c r="AU274" s="219" t="s">
        <v>88</v>
      </c>
      <c r="AY274" s="19" t="s">
        <v>153</v>
      </c>
      <c r="BE274" s="220">
        <f>IF(N274="základní",J274,0)</f>
        <v>0</v>
      </c>
      <c r="BF274" s="220">
        <f>IF(N274="snížená",J274,0)</f>
        <v>0</v>
      </c>
      <c r="BG274" s="220">
        <f>IF(N274="zákl. přenesená",J274,0)</f>
        <v>0</v>
      </c>
      <c r="BH274" s="220">
        <f>IF(N274="sníž. přenesená",J274,0)</f>
        <v>0</v>
      </c>
      <c r="BI274" s="220">
        <f>IF(N274="nulová",J274,0)</f>
        <v>0</v>
      </c>
      <c r="BJ274" s="19" t="s">
        <v>86</v>
      </c>
      <c r="BK274" s="220">
        <f>ROUND(I274*H274,2)</f>
        <v>0</v>
      </c>
      <c r="BL274" s="19" t="s">
        <v>159</v>
      </c>
      <c r="BM274" s="219" t="s">
        <v>451</v>
      </c>
    </row>
    <row r="275" s="14" customFormat="1">
      <c r="A275" s="14"/>
      <c r="B275" s="237"/>
      <c r="C275" s="238"/>
      <c r="D275" s="228" t="s">
        <v>167</v>
      </c>
      <c r="E275" s="238"/>
      <c r="F275" s="240" t="s">
        <v>452</v>
      </c>
      <c r="G275" s="238"/>
      <c r="H275" s="241">
        <v>2.04</v>
      </c>
      <c r="I275" s="242"/>
      <c r="J275" s="238"/>
      <c r="K275" s="238"/>
      <c r="L275" s="243"/>
      <c r="M275" s="244"/>
      <c r="N275" s="245"/>
      <c r="O275" s="245"/>
      <c r="P275" s="245"/>
      <c r="Q275" s="245"/>
      <c r="R275" s="245"/>
      <c r="S275" s="245"/>
      <c r="T275" s="24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7" t="s">
        <v>167</v>
      </c>
      <c r="AU275" s="247" t="s">
        <v>88</v>
      </c>
      <c r="AV275" s="14" t="s">
        <v>88</v>
      </c>
      <c r="AW275" s="14" t="s">
        <v>4</v>
      </c>
      <c r="AX275" s="14" t="s">
        <v>86</v>
      </c>
      <c r="AY275" s="247" t="s">
        <v>153</v>
      </c>
    </row>
    <row r="276" s="2" customFormat="1" ht="24.15" customHeight="1">
      <c r="A276" s="41"/>
      <c r="B276" s="42"/>
      <c r="C276" s="208" t="s">
        <v>453</v>
      </c>
      <c r="D276" s="208" t="s">
        <v>155</v>
      </c>
      <c r="E276" s="209" t="s">
        <v>454</v>
      </c>
      <c r="F276" s="210" t="s">
        <v>455</v>
      </c>
      <c r="G276" s="211" t="s">
        <v>173</v>
      </c>
      <c r="H276" s="212">
        <v>247</v>
      </c>
      <c r="I276" s="213"/>
      <c r="J276" s="214">
        <f>ROUND(I276*H276,2)</f>
        <v>0</v>
      </c>
      <c r="K276" s="210" t="s">
        <v>158</v>
      </c>
      <c r="L276" s="47"/>
      <c r="M276" s="215" t="s">
        <v>32</v>
      </c>
      <c r="N276" s="216" t="s">
        <v>49</v>
      </c>
      <c r="O276" s="87"/>
      <c r="P276" s="217">
        <f>O276*H276</f>
        <v>0</v>
      </c>
      <c r="Q276" s="217">
        <v>0.14041999999999999</v>
      </c>
      <c r="R276" s="217">
        <f>Q276*H276</f>
        <v>34.68374</v>
      </c>
      <c r="S276" s="217">
        <v>0</v>
      </c>
      <c r="T276" s="218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19" t="s">
        <v>159</v>
      </c>
      <c r="AT276" s="219" t="s">
        <v>155</v>
      </c>
      <c r="AU276" s="219" t="s">
        <v>88</v>
      </c>
      <c r="AY276" s="19" t="s">
        <v>153</v>
      </c>
      <c r="BE276" s="220">
        <f>IF(N276="základní",J276,0)</f>
        <v>0</v>
      </c>
      <c r="BF276" s="220">
        <f>IF(N276="snížená",J276,0)</f>
        <v>0</v>
      </c>
      <c r="BG276" s="220">
        <f>IF(N276="zákl. přenesená",J276,0)</f>
        <v>0</v>
      </c>
      <c r="BH276" s="220">
        <f>IF(N276="sníž. přenesená",J276,0)</f>
        <v>0</v>
      </c>
      <c r="BI276" s="220">
        <f>IF(N276="nulová",J276,0)</f>
        <v>0</v>
      </c>
      <c r="BJ276" s="19" t="s">
        <v>86</v>
      </c>
      <c r="BK276" s="220">
        <f>ROUND(I276*H276,2)</f>
        <v>0</v>
      </c>
      <c r="BL276" s="19" t="s">
        <v>159</v>
      </c>
      <c r="BM276" s="219" t="s">
        <v>456</v>
      </c>
    </row>
    <row r="277" s="2" customFormat="1">
      <c r="A277" s="41"/>
      <c r="B277" s="42"/>
      <c r="C277" s="43"/>
      <c r="D277" s="221" t="s">
        <v>161</v>
      </c>
      <c r="E277" s="43"/>
      <c r="F277" s="222" t="s">
        <v>457</v>
      </c>
      <c r="G277" s="43"/>
      <c r="H277" s="43"/>
      <c r="I277" s="223"/>
      <c r="J277" s="43"/>
      <c r="K277" s="43"/>
      <c r="L277" s="47"/>
      <c r="M277" s="224"/>
      <c r="N277" s="225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19" t="s">
        <v>161</v>
      </c>
      <c r="AU277" s="19" t="s">
        <v>88</v>
      </c>
    </row>
    <row r="278" s="13" customFormat="1">
      <c r="A278" s="13"/>
      <c r="B278" s="226"/>
      <c r="C278" s="227"/>
      <c r="D278" s="228" t="s">
        <v>167</v>
      </c>
      <c r="E278" s="229" t="s">
        <v>32</v>
      </c>
      <c r="F278" s="230" t="s">
        <v>458</v>
      </c>
      <c r="G278" s="227"/>
      <c r="H278" s="229" t="s">
        <v>32</v>
      </c>
      <c r="I278" s="231"/>
      <c r="J278" s="227"/>
      <c r="K278" s="227"/>
      <c r="L278" s="232"/>
      <c r="M278" s="233"/>
      <c r="N278" s="234"/>
      <c r="O278" s="234"/>
      <c r="P278" s="234"/>
      <c r="Q278" s="234"/>
      <c r="R278" s="234"/>
      <c r="S278" s="234"/>
      <c r="T278" s="23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6" t="s">
        <v>167</v>
      </c>
      <c r="AU278" s="236" t="s">
        <v>88</v>
      </c>
      <c r="AV278" s="13" t="s">
        <v>86</v>
      </c>
      <c r="AW278" s="13" t="s">
        <v>39</v>
      </c>
      <c r="AX278" s="13" t="s">
        <v>78</v>
      </c>
      <c r="AY278" s="236" t="s">
        <v>153</v>
      </c>
    </row>
    <row r="279" s="14" customFormat="1">
      <c r="A279" s="14"/>
      <c r="B279" s="237"/>
      <c r="C279" s="238"/>
      <c r="D279" s="228" t="s">
        <v>167</v>
      </c>
      <c r="E279" s="239" t="s">
        <v>32</v>
      </c>
      <c r="F279" s="240" t="s">
        <v>459</v>
      </c>
      <c r="G279" s="238"/>
      <c r="H279" s="241">
        <v>247</v>
      </c>
      <c r="I279" s="242"/>
      <c r="J279" s="238"/>
      <c r="K279" s="238"/>
      <c r="L279" s="243"/>
      <c r="M279" s="244"/>
      <c r="N279" s="245"/>
      <c r="O279" s="245"/>
      <c r="P279" s="245"/>
      <c r="Q279" s="245"/>
      <c r="R279" s="245"/>
      <c r="S279" s="245"/>
      <c r="T279" s="24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7" t="s">
        <v>167</v>
      </c>
      <c r="AU279" s="247" t="s">
        <v>88</v>
      </c>
      <c r="AV279" s="14" t="s">
        <v>88</v>
      </c>
      <c r="AW279" s="14" t="s">
        <v>39</v>
      </c>
      <c r="AX279" s="14" t="s">
        <v>78</v>
      </c>
      <c r="AY279" s="247" t="s">
        <v>153</v>
      </c>
    </row>
    <row r="280" s="15" customFormat="1">
      <c r="A280" s="15"/>
      <c r="B280" s="248"/>
      <c r="C280" s="249"/>
      <c r="D280" s="228" t="s">
        <v>167</v>
      </c>
      <c r="E280" s="250" t="s">
        <v>32</v>
      </c>
      <c r="F280" s="251" t="s">
        <v>170</v>
      </c>
      <c r="G280" s="249"/>
      <c r="H280" s="252">
        <v>247</v>
      </c>
      <c r="I280" s="253"/>
      <c r="J280" s="249"/>
      <c r="K280" s="249"/>
      <c r="L280" s="254"/>
      <c r="M280" s="255"/>
      <c r="N280" s="256"/>
      <c r="O280" s="256"/>
      <c r="P280" s="256"/>
      <c r="Q280" s="256"/>
      <c r="R280" s="256"/>
      <c r="S280" s="256"/>
      <c r="T280" s="257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58" t="s">
        <v>167</v>
      </c>
      <c r="AU280" s="258" t="s">
        <v>88</v>
      </c>
      <c r="AV280" s="15" t="s">
        <v>159</v>
      </c>
      <c r="AW280" s="15" t="s">
        <v>39</v>
      </c>
      <c r="AX280" s="15" t="s">
        <v>86</v>
      </c>
      <c r="AY280" s="258" t="s">
        <v>153</v>
      </c>
    </row>
    <row r="281" s="2" customFormat="1" ht="16.5" customHeight="1">
      <c r="A281" s="41"/>
      <c r="B281" s="42"/>
      <c r="C281" s="259" t="s">
        <v>460</v>
      </c>
      <c r="D281" s="259" t="s">
        <v>238</v>
      </c>
      <c r="E281" s="260" t="s">
        <v>461</v>
      </c>
      <c r="F281" s="261" t="s">
        <v>462</v>
      </c>
      <c r="G281" s="262" t="s">
        <v>173</v>
      </c>
      <c r="H281" s="263">
        <v>251.94</v>
      </c>
      <c r="I281" s="264"/>
      <c r="J281" s="265">
        <f>ROUND(I281*H281,2)</f>
        <v>0</v>
      </c>
      <c r="K281" s="261" t="s">
        <v>158</v>
      </c>
      <c r="L281" s="266"/>
      <c r="M281" s="267" t="s">
        <v>32</v>
      </c>
      <c r="N281" s="268" t="s">
        <v>49</v>
      </c>
      <c r="O281" s="87"/>
      <c r="P281" s="217">
        <f>O281*H281</f>
        <v>0</v>
      </c>
      <c r="Q281" s="217">
        <v>0.035999999999999997</v>
      </c>
      <c r="R281" s="217">
        <f>Q281*H281</f>
        <v>9.0698399999999992</v>
      </c>
      <c r="S281" s="217">
        <v>0</v>
      </c>
      <c r="T281" s="218">
        <f>S281*H281</f>
        <v>0</v>
      </c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R281" s="219" t="s">
        <v>201</v>
      </c>
      <c r="AT281" s="219" t="s">
        <v>238</v>
      </c>
      <c r="AU281" s="219" t="s">
        <v>88</v>
      </c>
      <c r="AY281" s="19" t="s">
        <v>153</v>
      </c>
      <c r="BE281" s="220">
        <f>IF(N281="základní",J281,0)</f>
        <v>0</v>
      </c>
      <c r="BF281" s="220">
        <f>IF(N281="snížená",J281,0)</f>
        <v>0</v>
      </c>
      <c r="BG281" s="220">
        <f>IF(N281="zákl. přenesená",J281,0)</f>
        <v>0</v>
      </c>
      <c r="BH281" s="220">
        <f>IF(N281="sníž. přenesená",J281,0)</f>
        <v>0</v>
      </c>
      <c r="BI281" s="220">
        <f>IF(N281="nulová",J281,0)</f>
        <v>0</v>
      </c>
      <c r="BJ281" s="19" t="s">
        <v>86</v>
      </c>
      <c r="BK281" s="220">
        <f>ROUND(I281*H281,2)</f>
        <v>0</v>
      </c>
      <c r="BL281" s="19" t="s">
        <v>159</v>
      </c>
      <c r="BM281" s="219" t="s">
        <v>463</v>
      </c>
    </row>
    <row r="282" s="14" customFormat="1">
      <c r="A282" s="14"/>
      <c r="B282" s="237"/>
      <c r="C282" s="238"/>
      <c r="D282" s="228" t="s">
        <v>167</v>
      </c>
      <c r="E282" s="238"/>
      <c r="F282" s="240" t="s">
        <v>464</v>
      </c>
      <c r="G282" s="238"/>
      <c r="H282" s="241">
        <v>251.94</v>
      </c>
      <c r="I282" s="242"/>
      <c r="J282" s="238"/>
      <c r="K282" s="238"/>
      <c r="L282" s="243"/>
      <c r="M282" s="244"/>
      <c r="N282" s="245"/>
      <c r="O282" s="245"/>
      <c r="P282" s="245"/>
      <c r="Q282" s="245"/>
      <c r="R282" s="245"/>
      <c r="S282" s="245"/>
      <c r="T282" s="24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7" t="s">
        <v>167</v>
      </c>
      <c r="AU282" s="247" t="s">
        <v>88</v>
      </c>
      <c r="AV282" s="14" t="s">
        <v>88</v>
      </c>
      <c r="AW282" s="14" t="s">
        <v>4</v>
      </c>
      <c r="AX282" s="14" t="s">
        <v>86</v>
      </c>
      <c r="AY282" s="247" t="s">
        <v>153</v>
      </c>
    </row>
    <row r="283" s="2" customFormat="1" ht="16.5" customHeight="1">
      <c r="A283" s="41"/>
      <c r="B283" s="42"/>
      <c r="C283" s="208" t="s">
        <v>465</v>
      </c>
      <c r="D283" s="208" t="s">
        <v>155</v>
      </c>
      <c r="E283" s="209" t="s">
        <v>466</v>
      </c>
      <c r="F283" s="210" t="s">
        <v>467</v>
      </c>
      <c r="G283" s="211" t="s">
        <v>173</v>
      </c>
      <c r="H283" s="212">
        <v>372.60000000000002</v>
      </c>
      <c r="I283" s="213"/>
      <c r="J283" s="214">
        <f>ROUND(I283*H283,2)</f>
        <v>0</v>
      </c>
      <c r="K283" s="210" t="s">
        <v>158</v>
      </c>
      <c r="L283" s="47"/>
      <c r="M283" s="215" t="s">
        <v>32</v>
      </c>
      <c r="N283" s="216" t="s">
        <v>49</v>
      </c>
      <c r="O283" s="87"/>
      <c r="P283" s="217">
        <f>O283*H283</f>
        <v>0</v>
      </c>
      <c r="Q283" s="217">
        <v>4.0000000000000003E-05</v>
      </c>
      <c r="R283" s="217">
        <f>Q283*H283</f>
        <v>0.014904000000000002</v>
      </c>
      <c r="S283" s="217">
        <v>0</v>
      </c>
      <c r="T283" s="218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9" t="s">
        <v>159</v>
      </c>
      <c r="AT283" s="219" t="s">
        <v>155</v>
      </c>
      <c r="AU283" s="219" t="s">
        <v>88</v>
      </c>
      <c r="AY283" s="19" t="s">
        <v>153</v>
      </c>
      <c r="BE283" s="220">
        <f>IF(N283="základní",J283,0)</f>
        <v>0</v>
      </c>
      <c r="BF283" s="220">
        <f>IF(N283="snížená",J283,0)</f>
        <v>0</v>
      </c>
      <c r="BG283" s="220">
        <f>IF(N283="zákl. přenesená",J283,0)</f>
        <v>0</v>
      </c>
      <c r="BH283" s="220">
        <f>IF(N283="sníž. přenesená",J283,0)</f>
        <v>0</v>
      </c>
      <c r="BI283" s="220">
        <f>IF(N283="nulová",J283,0)</f>
        <v>0</v>
      </c>
      <c r="BJ283" s="19" t="s">
        <v>86</v>
      </c>
      <c r="BK283" s="220">
        <f>ROUND(I283*H283,2)</f>
        <v>0</v>
      </c>
      <c r="BL283" s="19" t="s">
        <v>159</v>
      </c>
      <c r="BM283" s="219" t="s">
        <v>468</v>
      </c>
    </row>
    <row r="284" s="2" customFormat="1">
      <c r="A284" s="41"/>
      <c r="B284" s="42"/>
      <c r="C284" s="43"/>
      <c r="D284" s="221" t="s">
        <v>161</v>
      </c>
      <c r="E284" s="43"/>
      <c r="F284" s="222" t="s">
        <v>469</v>
      </c>
      <c r="G284" s="43"/>
      <c r="H284" s="43"/>
      <c r="I284" s="223"/>
      <c r="J284" s="43"/>
      <c r="K284" s="43"/>
      <c r="L284" s="47"/>
      <c r="M284" s="224"/>
      <c r="N284" s="225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19" t="s">
        <v>161</v>
      </c>
      <c r="AU284" s="19" t="s">
        <v>88</v>
      </c>
    </row>
    <row r="285" s="13" customFormat="1">
      <c r="A285" s="13"/>
      <c r="B285" s="226"/>
      <c r="C285" s="227"/>
      <c r="D285" s="228" t="s">
        <v>167</v>
      </c>
      <c r="E285" s="229" t="s">
        <v>32</v>
      </c>
      <c r="F285" s="230" t="s">
        <v>470</v>
      </c>
      <c r="G285" s="227"/>
      <c r="H285" s="229" t="s">
        <v>32</v>
      </c>
      <c r="I285" s="231"/>
      <c r="J285" s="227"/>
      <c r="K285" s="227"/>
      <c r="L285" s="232"/>
      <c r="M285" s="233"/>
      <c r="N285" s="234"/>
      <c r="O285" s="234"/>
      <c r="P285" s="234"/>
      <c r="Q285" s="234"/>
      <c r="R285" s="234"/>
      <c r="S285" s="234"/>
      <c r="T285" s="23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6" t="s">
        <v>167</v>
      </c>
      <c r="AU285" s="236" t="s">
        <v>88</v>
      </c>
      <c r="AV285" s="13" t="s">
        <v>86</v>
      </c>
      <c r="AW285" s="13" t="s">
        <v>39</v>
      </c>
      <c r="AX285" s="13" t="s">
        <v>78</v>
      </c>
      <c r="AY285" s="236" t="s">
        <v>153</v>
      </c>
    </row>
    <row r="286" s="14" customFormat="1">
      <c r="A286" s="14"/>
      <c r="B286" s="237"/>
      <c r="C286" s="238"/>
      <c r="D286" s="228" t="s">
        <v>167</v>
      </c>
      <c r="E286" s="239" t="s">
        <v>32</v>
      </c>
      <c r="F286" s="240" t="s">
        <v>471</v>
      </c>
      <c r="G286" s="238"/>
      <c r="H286" s="241">
        <v>372.60000000000002</v>
      </c>
      <c r="I286" s="242"/>
      <c r="J286" s="238"/>
      <c r="K286" s="238"/>
      <c r="L286" s="243"/>
      <c r="M286" s="244"/>
      <c r="N286" s="245"/>
      <c r="O286" s="245"/>
      <c r="P286" s="245"/>
      <c r="Q286" s="245"/>
      <c r="R286" s="245"/>
      <c r="S286" s="245"/>
      <c r="T286" s="24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7" t="s">
        <v>167</v>
      </c>
      <c r="AU286" s="247" t="s">
        <v>88</v>
      </c>
      <c r="AV286" s="14" t="s">
        <v>88</v>
      </c>
      <c r="AW286" s="14" t="s">
        <v>39</v>
      </c>
      <c r="AX286" s="14" t="s">
        <v>78</v>
      </c>
      <c r="AY286" s="247" t="s">
        <v>153</v>
      </c>
    </row>
    <row r="287" s="15" customFormat="1">
      <c r="A287" s="15"/>
      <c r="B287" s="248"/>
      <c r="C287" s="249"/>
      <c r="D287" s="228" t="s">
        <v>167</v>
      </c>
      <c r="E287" s="250" t="s">
        <v>32</v>
      </c>
      <c r="F287" s="251" t="s">
        <v>170</v>
      </c>
      <c r="G287" s="249"/>
      <c r="H287" s="252">
        <v>372.60000000000002</v>
      </c>
      <c r="I287" s="253"/>
      <c r="J287" s="249"/>
      <c r="K287" s="249"/>
      <c r="L287" s="254"/>
      <c r="M287" s="255"/>
      <c r="N287" s="256"/>
      <c r="O287" s="256"/>
      <c r="P287" s="256"/>
      <c r="Q287" s="256"/>
      <c r="R287" s="256"/>
      <c r="S287" s="256"/>
      <c r="T287" s="257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58" t="s">
        <v>167</v>
      </c>
      <c r="AU287" s="258" t="s">
        <v>88</v>
      </c>
      <c r="AV287" s="15" t="s">
        <v>159</v>
      </c>
      <c r="AW287" s="15" t="s">
        <v>39</v>
      </c>
      <c r="AX287" s="15" t="s">
        <v>86</v>
      </c>
      <c r="AY287" s="258" t="s">
        <v>153</v>
      </c>
    </row>
    <row r="288" s="2" customFormat="1" ht="16.5" customHeight="1">
      <c r="A288" s="41"/>
      <c r="B288" s="42"/>
      <c r="C288" s="259" t="s">
        <v>472</v>
      </c>
      <c r="D288" s="259" t="s">
        <v>238</v>
      </c>
      <c r="E288" s="260" t="s">
        <v>473</v>
      </c>
      <c r="F288" s="261" t="s">
        <v>474</v>
      </c>
      <c r="G288" s="262" t="s">
        <v>173</v>
      </c>
      <c r="H288" s="263">
        <v>380.05200000000002</v>
      </c>
      <c r="I288" s="264"/>
      <c r="J288" s="265">
        <f>ROUND(I288*H288,2)</f>
        <v>0</v>
      </c>
      <c r="K288" s="261" t="s">
        <v>32</v>
      </c>
      <c r="L288" s="266"/>
      <c r="M288" s="267" t="s">
        <v>32</v>
      </c>
      <c r="N288" s="268" t="s">
        <v>49</v>
      </c>
      <c r="O288" s="87"/>
      <c r="P288" s="217">
        <f>O288*H288</f>
        <v>0</v>
      </c>
      <c r="Q288" s="217">
        <v>0.001</v>
      </c>
      <c r="R288" s="217">
        <f>Q288*H288</f>
        <v>0.38005200000000006</v>
      </c>
      <c r="S288" s="217">
        <v>0</v>
      </c>
      <c r="T288" s="218">
        <f>S288*H288</f>
        <v>0</v>
      </c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R288" s="219" t="s">
        <v>201</v>
      </c>
      <c r="AT288" s="219" t="s">
        <v>238</v>
      </c>
      <c r="AU288" s="219" t="s">
        <v>88</v>
      </c>
      <c r="AY288" s="19" t="s">
        <v>153</v>
      </c>
      <c r="BE288" s="220">
        <f>IF(N288="základní",J288,0)</f>
        <v>0</v>
      </c>
      <c r="BF288" s="220">
        <f>IF(N288="snížená",J288,0)</f>
        <v>0</v>
      </c>
      <c r="BG288" s="220">
        <f>IF(N288="zákl. přenesená",J288,0)</f>
        <v>0</v>
      </c>
      <c r="BH288" s="220">
        <f>IF(N288="sníž. přenesená",J288,0)</f>
        <v>0</v>
      </c>
      <c r="BI288" s="220">
        <f>IF(N288="nulová",J288,0)</f>
        <v>0</v>
      </c>
      <c r="BJ288" s="19" t="s">
        <v>86</v>
      </c>
      <c r="BK288" s="220">
        <f>ROUND(I288*H288,2)</f>
        <v>0</v>
      </c>
      <c r="BL288" s="19" t="s">
        <v>159</v>
      </c>
      <c r="BM288" s="219" t="s">
        <v>475</v>
      </c>
    </row>
    <row r="289" s="14" customFormat="1">
      <c r="A289" s="14"/>
      <c r="B289" s="237"/>
      <c r="C289" s="238"/>
      <c r="D289" s="228" t="s">
        <v>167</v>
      </c>
      <c r="E289" s="238"/>
      <c r="F289" s="240" t="s">
        <v>476</v>
      </c>
      <c r="G289" s="238"/>
      <c r="H289" s="241">
        <v>380.05200000000002</v>
      </c>
      <c r="I289" s="242"/>
      <c r="J289" s="238"/>
      <c r="K289" s="238"/>
      <c r="L289" s="243"/>
      <c r="M289" s="244"/>
      <c r="N289" s="245"/>
      <c r="O289" s="245"/>
      <c r="P289" s="245"/>
      <c r="Q289" s="245"/>
      <c r="R289" s="245"/>
      <c r="S289" s="245"/>
      <c r="T289" s="246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7" t="s">
        <v>167</v>
      </c>
      <c r="AU289" s="247" t="s">
        <v>88</v>
      </c>
      <c r="AV289" s="14" t="s">
        <v>88</v>
      </c>
      <c r="AW289" s="14" t="s">
        <v>4</v>
      </c>
      <c r="AX289" s="14" t="s">
        <v>86</v>
      </c>
      <c r="AY289" s="247" t="s">
        <v>153</v>
      </c>
    </row>
    <row r="290" s="2" customFormat="1" ht="21.75" customHeight="1">
      <c r="A290" s="41"/>
      <c r="B290" s="42"/>
      <c r="C290" s="208" t="s">
        <v>477</v>
      </c>
      <c r="D290" s="208" t="s">
        <v>155</v>
      </c>
      <c r="E290" s="209" t="s">
        <v>478</v>
      </c>
      <c r="F290" s="210" t="s">
        <v>479</v>
      </c>
      <c r="G290" s="211" t="s">
        <v>173</v>
      </c>
      <c r="H290" s="212">
        <v>5</v>
      </c>
      <c r="I290" s="213"/>
      <c r="J290" s="214">
        <f>ROUND(I290*H290,2)</f>
        <v>0</v>
      </c>
      <c r="K290" s="210" t="s">
        <v>158</v>
      </c>
      <c r="L290" s="47"/>
      <c r="M290" s="215" t="s">
        <v>32</v>
      </c>
      <c r="N290" s="216" t="s">
        <v>49</v>
      </c>
      <c r="O290" s="87"/>
      <c r="P290" s="217">
        <f>O290*H290</f>
        <v>0</v>
      </c>
      <c r="Q290" s="217">
        <v>0.00044999999999999999</v>
      </c>
      <c r="R290" s="217">
        <f>Q290*H290</f>
        <v>0.0022499999999999998</v>
      </c>
      <c r="S290" s="217">
        <v>0</v>
      </c>
      <c r="T290" s="218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19" t="s">
        <v>159</v>
      </c>
      <c r="AT290" s="219" t="s">
        <v>155</v>
      </c>
      <c r="AU290" s="219" t="s">
        <v>88</v>
      </c>
      <c r="AY290" s="19" t="s">
        <v>153</v>
      </c>
      <c r="BE290" s="220">
        <f>IF(N290="základní",J290,0)</f>
        <v>0</v>
      </c>
      <c r="BF290" s="220">
        <f>IF(N290="snížená",J290,0)</f>
        <v>0</v>
      </c>
      <c r="BG290" s="220">
        <f>IF(N290="zákl. přenesená",J290,0)</f>
        <v>0</v>
      </c>
      <c r="BH290" s="220">
        <f>IF(N290="sníž. přenesená",J290,0)</f>
        <v>0</v>
      </c>
      <c r="BI290" s="220">
        <f>IF(N290="nulová",J290,0)</f>
        <v>0</v>
      </c>
      <c r="BJ290" s="19" t="s">
        <v>86</v>
      </c>
      <c r="BK290" s="220">
        <f>ROUND(I290*H290,2)</f>
        <v>0</v>
      </c>
      <c r="BL290" s="19" t="s">
        <v>159</v>
      </c>
      <c r="BM290" s="219" t="s">
        <v>480</v>
      </c>
    </row>
    <row r="291" s="2" customFormat="1">
      <c r="A291" s="41"/>
      <c r="B291" s="42"/>
      <c r="C291" s="43"/>
      <c r="D291" s="221" t="s">
        <v>161</v>
      </c>
      <c r="E291" s="43"/>
      <c r="F291" s="222" t="s">
        <v>481</v>
      </c>
      <c r="G291" s="43"/>
      <c r="H291" s="43"/>
      <c r="I291" s="223"/>
      <c r="J291" s="43"/>
      <c r="K291" s="43"/>
      <c r="L291" s="47"/>
      <c r="M291" s="224"/>
      <c r="N291" s="225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19" t="s">
        <v>161</v>
      </c>
      <c r="AU291" s="19" t="s">
        <v>88</v>
      </c>
    </row>
    <row r="292" s="14" customFormat="1">
      <c r="A292" s="14"/>
      <c r="B292" s="237"/>
      <c r="C292" s="238"/>
      <c r="D292" s="228" t="s">
        <v>167</v>
      </c>
      <c r="E292" s="239" t="s">
        <v>32</v>
      </c>
      <c r="F292" s="240" t="s">
        <v>482</v>
      </c>
      <c r="G292" s="238"/>
      <c r="H292" s="241">
        <v>5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7" t="s">
        <v>167</v>
      </c>
      <c r="AU292" s="247" t="s">
        <v>88</v>
      </c>
      <c r="AV292" s="14" t="s">
        <v>88</v>
      </c>
      <c r="AW292" s="14" t="s">
        <v>39</v>
      </c>
      <c r="AX292" s="14" t="s">
        <v>86</v>
      </c>
      <c r="AY292" s="247" t="s">
        <v>153</v>
      </c>
    </row>
    <row r="293" s="2" customFormat="1" ht="16.5" customHeight="1">
      <c r="A293" s="41"/>
      <c r="B293" s="42"/>
      <c r="C293" s="208" t="s">
        <v>483</v>
      </c>
      <c r="D293" s="208" t="s">
        <v>155</v>
      </c>
      <c r="E293" s="209" t="s">
        <v>484</v>
      </c>
      <c r="F293" s="210" t="s">
        <v>485</v>
      </c>
      <c r="G293" s="211" t="s">
        <v>98</v>
      </c>
      <c r="H293" s="212">
        <v>1</v>
      </c>
      <c r="I293" s="213"/>
      <c r="J293" s="214">
        <f>ROUND(I293*H293,2)</f>
        <v>0</v>
      </c>
      <c r="K293" s="210" t="s">
        <v>158</v>
      </c>
      <c r="L293" s="47"/>
      <c r="M293" s="215" t="s">
        <v>32</v>
      </c>
      <c r="N293" s="216" t="s">
        <v>49</v>
      </c>
      <c r="O293" s="87"/>
      <c r="P293" s="217">
        <f>O293*H293</f>
        <v>0</v>
      </c>
      <c r="Q293" s="217">
        <v>0</v>
      </c>
      <c r="R293" s="217">
        <f>Q293*H293</f>
        <v>0</v>
      </c>
      <c r="S293" s="217">
        <v>2.5</v>
      </c>
      <c r="T293" s="218">
        <f>S293*H293</f>
        <v>2.5</v>
      </c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R293" s="219" t="s">
        <v>159</v>
      </c>
      <c r="AT293" s="219" t="s">
        <v>155</v>
      </c>
      <c r="AU293" s="219" t="s">
        <v>88</v>
      </c>
      <c r="AY293" s="19" t="s">
        <v>153</v>
      </c>
      <c r="BE293" s="220">
        <f>IF(N293="základní",J293,0)</f>
        <v>0</v>
      </c>
      <c r="BF293" s="220">
        <f>IF(N293="snížená",J293,0)</f>
        <v>0</v>
      </c>
      <c r="BG293" s="220">
        <f>IF(N293="zákl. přenesená",J293,0)</f>
        <v>0</v>
      </c>
      <c r="BH293" s="220">
        <f>IF(N293="sníž. přenesená",J293,0)</f>
        <v>0</v>
      </c>
      <c r="BI293" s="220">
        <f>IF(N293="nulová",J293,0)</f>
        <v>0</v>
      </c>
      <c r="BJ293" s="19" t="s">
        <v>86</v>
      </c>
      <c r="BK293" s="220">
        <f>ROUND(I293*H293,2)</f>
        <v>0</v>
      </c>
      <c r="BL293" s="19" t="s">
        <v>159</v>
      </c>
      <c r="BM293" s="219" t="s">
        <v>486</v>
      </c>
    </row>
    <row r="294" s="2" customFormat="1">
      <c r="A294" s="41"/>
      <c r="B294" s="42"/>
      <c r="C294" s="43"/>
      <c r="D294" s="221" t="s">
        <v>161</v>
      </c>
      <c r="E294" s="43"/>
      <c r="F294" s="222" t="s">
        <v>487</v>
      </c>
      <c r="G294" s="43"/>
      <c r="H294" s="43"/>
      <c r="I294" s="223"/>
      <c r="J294" s="43"/>
      <c r="K294" s="43"/>
      <c r="L294" s="47"/>
      <c r="M294" s="224"/>
      <c r="N294" s="225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19" t="s">
        <v>161</v>
      </c>
      <c r="AU294" s="19" t="s">
        <v>88</v>
      </c>
    </row>
    <row r="295" s="13" customFormat="1">
      <c r="A295" s="13"/>
      <c r="B295" s="226"/>
      <c r="C295" s="227"/>
      <c r="D295" s="228" t="s">
        <v>167</v>
      </c>
      <c r="E295" s="229" t="s">
        <v>32</v>
      </c>
      <c r="F295" s="230" t="s">
        <v>488</v>
      </c>
      <c r="G295" s="227"/>
      <c r="H295" s="229" t="s">
        <v>32</v>
      </c>
      <c r="I295" s="231"/>
      <c r="J295" s="227"/>
      <c r="K295" s="227"/>
      <c r="L295" s="232"/>
      <c r="M295" s="233"/>
      <c r="N295" s="234"/>
      <c r="O295" s="234"/>
      <c r="P295" s="234"/>
      <c r="Q295" s="234"/>
      <c r="R295" s="234"/>
      <c r="S295" s="234"/>
      <c r="T295" s="23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6" t="s">
        <v>167</v>
      </c>
      <c r="AU295" s="236" t="s">
        <v>88</v>
      </c>
      <c r="AV295" s="13" t="s">
        <v>86</v>
      </c>
      <c r="AW295" s="13" t="s">
        <v>39</v>
      </c>
      <c r="AX295" s="13" t="s">
        <v>78</v>
      </c>
      <c r="AY295" s="236" t="s">
        <v>153</v>
      </c>
    </row>
    <row r="296" s="14" customFormat="1">
      <c r="A296" s="14"/>
      <c r="B296" s="237"/>
      <c r="C296" s="238"/>
      <c r="D296" s="228" t="s">
        <v>167</v>
      </c>
      <c r="E296" s="239" t="s">
        <v>32</v>
      </c>
      <c r="F296" s="240" t="s">
        <v>489</v>
      </c>
      <c r="G296" s="238"/>
      <c r="H296" s="241">
        <v>1</v>
      </c>
      <c r="I296" s="242"/>
      <c r="J296" s="238"/>
      <c r="K296" s="238"/>
      <c r="L296" s="243"/>
      <c r="M296" s="244"/>
      <c r="N296" s="245"/>
      <c r="O296" s="245"/>
      <c r="P296" s="245"/>
      <c r="Q296" s="245"/>
      <c r="R296" s="245"/>
      <c r="S296" s="245"/>
      <c r="T296" s="24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7" t="s">
        <v>167</v>
      </c>
      <c r="AU296" s="247" t="s">
        <v>88</v>
      </c>
      <c r="AV296" s="14" t="s">
        <v>88</v>
      </c>
      <c r="AW296" s="14" t="s">
        <v>39</v>
      </c>
      <c r="AX296" s="14" t="s">
        <v>78</v>
      </c>
      <c r="AY296" s="247" t="s">
        <v>153</v>
      </c>
    </row>
    <row r="297" s="15" customFormat="1">
      <c r="A297" s="15"/>
      <c r="B297" s="248"/>
      <c r="C297" s="249"/>
      <c r="D297" s="228" t="s">
        <v>167</v>
      </c>
      <c r="E297" s="250" t="s">
        <v>32</v>
      </c>
      <c r="F297" s="251" t="s">
        <v>170</v>
      </c>
      <c r="G297" s="249"/>
      <c r="H297" s="252">
        <v>1</v>
      </c>
      <c r="I297" s="253"/>
      <c r="J297" s="249"/>
      <c r="K297" s="249"/>
      <c r="L297" s="254"/>
      <c r="M297" s="255"/>
      <c r="N297" s="256"/>
      <c r="O297" s="256"/>
      <c r="P297" s="256"/>
      <c r="Q297" s="256"/>
      <c r="R297" s="256"/>
      <c r="S297" s="256"/>
      <c r="T297" s="257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58" t="s">
        <v>167</v>
      </c>
      <c r="AU297" s="258" t="s">
        <v>88</v>
      </c>
      <c r="AV297" s="15" t="s">
        <v>159</v>
      </c>
      <c r="AW297" s="15" t="s">
        <v>39</v>
      </c>
      <c r="AX297" s="15" t="s">
        <v>86</v>
      </c>
      <c r="AY297" s="258" t="s">
        <v>153</v>
      </c>
    </row>
    <row r="298" s="2" customFormat="1" ht="33" customHeight="1">
      <c r="A298" s="41"/>
      <c r="B298" s="42"/>
      <c r="C298" s="208" t="s">
        <v>490</v>
      </c>
      <c r="D298" s="208" t="s">
        <v>155</v>
      </c>
      <c r="E298" s="209" t="s">
        <v>491</v>
      </c>
      <c r="F298" s="210" t="s">
        <v>492</v>
      </c>
      <c r="G298" s="211" t="s">
        <v>407</v>
      </c>
      <c r="H298" s="212">
        <v>2</v>
      </c>
      <c r="I298" s="213"/>
      <c r="J298" s="214">
        <f>ROUND(I298*H298,2)</f>
        <v>0</v>
      </c>
      <c r="K298" s="210" t="s">
        <v>158</v>
      </c>
      <c r="L298" s="47"/>
      <c r="M298" s="215" t="s">
        <v>32</v>
      </c>
      <c r="N298" s="216" t="s">
        <v>49</v>
      </c>
      <c r="O298" s="87"/>
      <c r="P298" s="217">
        <f>O298*H298</f>
        <v>0</v>
      </c>
      <c r="Q298" s="217">
        <v>0</v>
      </c>
      <c r="R298" s="217">
        <f>Q298*H298</f>
        <v>0</v>
      </c>
      <c r="S298" s="217">
        <v>0.082000000000000003</v>
      </c>
      <c r="T298" s="218">
        <f>S298*H298</f>
        <v>0.16400000000000001</v>
      </c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R298" s="219" t="s">
        <v>159</v>
      </c>
      <c r="AT298" s="219" t="s">
        <v>155</v>
      </c>
      <c r="AU298" s="219" t="s">
        <v>88</v>
      </c>
      <c r="AY298" s="19" t="s">
        <v>153</v>
      </c>
      <c r="BE298" s="220">
        <f>IF(N298="základní",J298,0)</f>
        <v>0</v>
      </c>
      <c r="BF298" s="220">
        <f>IF(N298="snížená",J298,0)</f>
        <v>0</v>
      </c>
      <c r="BG298" s="220">
        <f>IF(N298="zákl. přenesená",J298,0)</f>
        <v>0</v>
      </c>
      <c r="BH298" s="220">
        <f>IF(N298="sníž. přenesená",J298,0)</f>
        <v>0</v>
      </c>
      <c r="BI298" s="220">
        <f>IF(N298="nulová",J298,0)</f>
        <v>0</v>
      </c>
      <c r="BJ298" s="19" t="s">
        <v>86</v>
      </c>
      <c r="BK298" s="220">
        <f>ROUND(I298*H298,2)</f>
        <v>0</v>
      </c>
      <c r="BL298" s="19" t="s">
        <v>159</v>
      </c>
      <c r="BM298" s="219" t="s">
        <v>493</v>
      </c>
    </row>
    <row r="299" s="2" customFormat="1">
      <c r="A299" s="41"/>
      <c r="B299" s="42"/>
      <c r="C299" s="43"/>
      <c r="D299" s="221" t="s">
        <v>161</v>
      </c>
      <c r="E299" s="43"/>
      <c r="F299" s="222" t="s">
        <v>494</v>
      </c>
      <c r="G299" s="43"/>
      <c r="H299" s="43"/>
      <c r="I299" s="223"/>
      <c r="J299" s="43"/>
      <c r="K299" s="43"/>
      <c r="L299" s="47"/>
      <c r="M299" s="224"/>
      <c r="N299" s="225"/>
      <c r="O299" s="87"/>
      <c r="P299" s="87"/>
      <c r="Q299" s="87"/>
      <c r="R299" s="87"/>
      <c r="S299" s="87"/>
      <c r="T299" s="88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T299" s="19" t="s">
        <v>161</v>
      </c>
      <c r="AU299" s="19" t="s">
        <v>88</v>
      </c>
    </row>
    <row r="300" s="14" customFormat="1">
      <c r="A300" s="14"/>
      <c r="B300" s="237"/>
      <c r="C300" s="238"/>
      <c r="D300" s="228" t="s">
        <v>167</v>
      </c>
      <c r="E300" s="239" t="s">
        <v>32</v>
      </c>
      <c r="F300" s="240" t="s">
        <v>495</v>
      </c>
      <c r="G300" s="238"/>
      <c r="H300" s="241">
        <v>2</v>
      </c>
      <c r="I300" s="242"/>
      <c r="J300" s="238"/>
      <c r="K300" s="238"/>
      <c r="L300" s="243"/>
      <c r="M300" s="244"/>
      <c r="N300" s="245"/>
      <c r="O300" s="245"/>
      <c r="P300" s="245"/>
      <c r="Q300" s="245"/>
      <c r="R300" s="245"/>
      <c r="S300" s="245"/>
      <c r="T300" s="24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7" t="s">
        <v>167</v>
      </c>
      <c r="AU300" s="247" t="s">
        <v>88</v>
      </c>
      <c r="AV300" s="14" t="s">
        <v>88</v>
      </c>
      <c r="AW300" s="14" t="s">
        <v>39</v>
      </c>
      <c r="AX300" s="14" t="s">
        <v>78</v>
      </c>
      <c r="AY300" s="247" t="s">
        <v>153</v>
      </c>
    </row>
    <row r="301" s="15" customFormat="1">
      <c r="A301" s="15"/>
      <c r="B301" s="248"/>
      <c r="C301" s="249"/>
      <c r="D301" s="228" t="s">
        <v>167</v>
      </c>
      <c r="E301" s="250" t="s">
        <v>32</v>
      </c>
      <c r="F301" s="251" t="s">
        <v>170</v>
      </c>
      <c r="G301" s="249"/>
      <c r="H301" s="252">
        <v>2</v>
      </c>
      <c r="I301" s="253"/>
      <c r="J301" s="249"/>
      <c r="K301" s="249"/>
      <c r="L301" s="254"/>
      <c r="M301" s="255"/>
      <c r="N301" s="256"/>
      <c r="O301" s="256"/>
      <c r="P301" s="256"/>
      <c r="Q301" s="256"/>
      <c r="R301" s="256"/>
      <c r="S301" s="256"/>
      <c r="T301" s="257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58" t="s">
        <v>167</v>
      </c>
      <c r="AU301" s="258" t="s">
        <v>88</v>
      </c>
      <c r="AV301" s="15" t="s">
        <v>159</v>
      </c>
      <c r="AW301" s="15" t="s">
        <v>39</v>
      </c>
      <c r="AX301" s="15" t="s">
        <v>86</v>
      </c>
      <c r="AY301" s="258" t="s">
        <v>153</v>
      </c>
    </row>
    <row r="302" s="2" customFormat="1" ht="24.15" customHeight="1">
      <c r="A302" s="41"/>
      <c r="B302" s="42"/>
      <c r="C302" s="208" t="s">
        <v>496</v>
      </c>
      <c r="D302" s="208" t="s">
        <v>155</v>
      </c>
      <c r="E302" s="209" t="s">
        <v>497</v>
      </c>
      <c r="F302" s="210" t="s">
        <v>498</v>
      </c>
      <c r="G302" s="211" t="s">
        <v>407</v>
      </c>
      <c r="H302" s="212">
        <v>2</v>
      </c>
      <c r="I302" s="213"/>
      <c r="J302" s="214">
        <f>ROUND(I302*H302,2)</f>
        <v>0</v>
      </c>
      <c r="K302" s="210" t="s">
        <v>158</v>
      </c>
      <c r="L302" s="47"/>
      <c r="M302" s="215" t="s">
        <v>32</v>
      </c>
      <c r="N302" s="216" t="s">
        <v>49</v>
      </c>
      <c r="O302" s="87"/>
      <c r="P302" s="217">
        <f>O302*H302</f>
        <v>0</v>
      </c>
      <c r="Q302" s="217">
        <v>0</v>
      </c>
      <c r="R302" s="217">
        <f>Q302*H302</f>
        <v>0</v>
      </c>
      <c r="S302" s="217">
        <v>0.0040000000000000001</v>
      </c>
      <c r="T302" s="218">
        <f>S302*H302</f>
        <v>0.0080000000000000002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19" t="s">
        <v>159</v>
      </c>
      <c r="AT302" s="219" t="s">
        <v>155</v>
      </c>
      <c r="AU302" s="219" t="s">
        <v>88</v>
      </c>
      <c r="AY302" s="19" t="s">
        <v>153</v>
      </c>
      <c r="BE302" s="220">
        <f>IF(N302="základní",J302,0)</f>
        <v>0</v>
      </c>
      <c r="BF302" s="220">
        <f>IF(N302="snížená",J302,0)</f>
        <v>0</v>
      </c>
      <c r="BG302" s="220">
        <f>IF(N302="zákl. přenesená",J302,0)</f>
        <v>0</v>
      </c>
      <c r="BH302" s="220">
        <f>IF(N302="sníž. přenesená",J302,0)</f>
        <v>0</v>
      </c>
      <c r="BI302" s="220">
        <f>IF(N302="nulová",J302,0)</f>
        <v>0</v>
      </c>
      <c r="BJ302" s="19" t="s">
        <v>86</v>
      </c>
      <c r="BK302" s="220">
        <f>ROUND(I302*H302,2)</f>
        <v>0</v>
      </c>
      <c r="BL302" s="19" t="s">
        <v>159</v>
      </c>
      <c r="BM302" s="219" t="s">
        <v>499</v>
      </c>
    </row>
    <row r="303" s="2" customFormat="1">
      <c r="A303" s="41"/>
      <c r="B303" s="42"/>
      <c r="C303" s="43"/>
      <c r="D303" s="221" t="s">
        <v>161</v>
      </c>
      <c r="E303" s="43"/>
      <c r="F303" s="222" t="s">
        <v>500</v>
      </c>
      <c r="G303" s="43"/>
      <c r="H303" s="43"/>
      <c r="I303" s="223"/>
      <c r="J303" s="43"/>
      <c r="K303" s="43"/>
      <c r="L303" s="47"/>
      <c r="M303" s="224"/>
      <c r="N303" s="225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19" t="s">
        <v>161</v>
      </c>
      <c r="AU303" s="19" t="s">
        <v>88</v>
      </c>
    </row>
    <row r="304" s="12" customFormat="1" ht="22.8" customHeight="1">
      <c r="A304" s="12"/>
      <c r="B304" s="192"/>
      <c r="C304" s="193"/>
      <c r="D304" s="194" t="s">
        <v>77</v>
      </c>
      <c r="E304" s="206" t="s">
        <v>501</v>
      </c>
      <c r="F304" s="206" t="s">
        <v>502</v>
      </c>
      <c r="G304" s="193"/>
      <c r="H304" s="193"/>
      <c r="I304" s="196"/>
      <c r="J304" s="207">
        <f>BK304</f>
        <v>0</v>
      </c>
      <c r="K304" s="193"/>
      <c r="L304" s="198"/>
      <c r="M304" s="199"/>
      <c r="N304" s="200"/>
      <c r="O304" s="200"/>
      <c r="P304" s="201">
        <f>SUM(P305:P317)</f>
        <v>0</v>
      </c>
      <c r="Q304" s="200"/>
      <c r="R304" s="201">
        <f>SUM(R305:R317)</f>
        <v>0</v>
      </c>
      <c r="S304" s="200"/>
      <c r="T304" s="202">
        <f>SUM(T305:T317)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3" t="s">
        <v>86</v>
      </c>
      <c r="AT304" s="204" t="s">
        <v>77</v>
      </c>
      <c r="AU304" s="204" t="s">
        <v>86</v>
      </c>
      <c r="AY304" s="203" t="s">
        <v>153</v>
      </c>
      <c r="BK304" s="205">
        <f>SUM(BK305:BK317)</f>
        <v>0</v>
      </c>
    </row>
    <row r="305" s="2" customFormat="1" ht="21.75" customHeight="1">
      <c r="A305" s="41"/>
      <c r="B305" s="42"/>
      <c r="C305" s="208" t="s">
        <v>503</v>
      </c>
      <c r="D305" s="208" t="s">
        <v>155</v>
      </c>
      <c r="E305" s="209" t="s">
        <v>504</v>
      </c>
      <c r="F305" s="210" t="s">
        <v>505</v>
      </c>
      <c r="G305" s="211" t="s">
        <v>241</v>
      </c>
      <c r="H305" s="212">
        <v>4.0090000000000003</v>
      </c>
      <c r="I305" s="213"/>
      <c r="J305" s="214">
        <f>ROUND(I305*H305,2)</f>
        <v>0</v>
      </c>
      <c r="K305" s="210" t="s">
        <v>158</v>
      </c>
      <c r="L305" s="47"/>
      <c r="M305" s="215" t="s">
        <v>32</v>
      </c>
      <c r="N305" s="216" t="s">
        <v>49</v>
      </c>
      <c r="O305" s="87"/>
      <c r="P305" s="217">
        <f>O305*H305</f>
        <v>0</v>
      </c>
      <c r="Q305" s="217">
        <v>0</v>
      </c>
      <c r="R305" s="217">
        <f>Q305*H305</f>
        <v>0</v>
      </c>
      <c r="S305" s="217">
        <v>0</v>
      </c>
      <c r="T305" s="218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19" t="s">
        <v>159</v>
      </c>
      <c r="AT305" s="219" t="s">
        <v>155</v>
      </c>
      <c r="AU305" s="219" t="s">
        <v>88</v>
      </c>
      <c r="AY305" s="19" t="s">
        <v>153</v>
      </c>
      <c r="BE305" s="220">
        <f>IF(N305="základní",J305,0)</f>
        <v>0</v>
      </c>
      <c r="BF305" s="220">
        <f>IF(N305="snížená",J305,0)</f>
        <v>0</v>
      </c>
      <c r="BG305" s="220">
        <f>IF(N305="zákl. přenesená",J305,0)</f>
        <v>0</v>
      </c>
      <c r="BH305" s="220">
        <f>IF(N305="sníž. přenesená",J305,0)</f>
        <v>0</v>
      </c>
      <c r="BI305" s="220">
        <f>IF(N305="nulová",J305,0)</f>
        <v>0</v>
      </c>
      <c r="BJ305" s="19" t="s">
        <v>86</v>
      </c>
      <c r="BK305" s="220">
        <f>ROUND(I305*H305,2)</f>
        <v>0</v>
      </c>
      <c r="BL305" s="19" t="s">
        <v>159</v>
      </c>
      <c r="BM305" s="219" t="s">
        <v>506</v>
      </c>
    </row>
    <row r="306" s="2" customFormat="1">
      <c r="A306" s="41"/>
      <c r="B306" s="42"/>
      <c r="C306" s="43"/>
      <c r="D306" s="221" t="s">
        <v>161</v>
      </c>
      <c r="E306" s="43"/>
      <c r="F306" s="222" t="s">
        <v>507</v>
      </c>
      <c r="G306" s="43"/>
      <c r="H306" s="43"/>
      <c r="I306" s="223"/>
      <c r="J306" s="43"/>
      <c r="K306" s="43"/>
      <c r="L306" s="47"/>
      <c r="M306" s="224"/>
      <c r="N306" s="225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19" t="s">
        <v>161</v>
      </c>
      <c r="AU306" s="19" t="s">
        <v>88</v>
      </c>
    </row>
    <row r="307" s="2" customFormat="1" ht="24.15" customHeight="1">
      <c r="A307" s="41"/>
      <c r="B307" s="42"/>
      <c r="C307" s="208" t="s">
        <v>508</v>
      </c>
      <c r="D307" s="208" t="s">
        <v>155</v>
      </c>
      <c r="E307" s="209" t="s">
        <v>509</v>
      </c>
      <c r="F307" s="210" t="s">
        <v>510</v>
      </c>
      <c r="G307" s="211" t="s">
        <v>241</v>
      </c>
      <c r="H307" s="212">
        <v>76.171000000000006</v>
      </c>
      <c r="I307" s="213"/>
      <c r="J307" s="214">
        <f>ROUND(I307*H307,2)</f>
        <v>0</v>
      </c>
      <c r="K307" s="210" t="s">
        <v>158</v>
      </c>
      <c r="L307" s="47"/>
      <c r="M307" s="215" t="s">
        <v>32</v>
      </c>
      <c r="N307" s="216" t="s">
        <v>49</v>
      </c>
      <c r="O307" s="87"/>
      <c r="P307" s="217">
        <f>O307*H307</f>
        <v>0</v>
      </c>
      <c r="Q307" s="217">
        <v>0</v>
      </c>
      <c r="R307" s="217">
        <f>Q307*H307</f>
        <v>0</v>
      </c>
      <c r="S307" s="217">
        <v>0</v>
      </c>
      <c r="T307" s="218">
        <f>S307*H307</f>
        <v>0</v>
      </c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R307" s="219" t="s">
        <v>159</v>
      </c>
      <c r="AT307" s="219" t="s">
        <v>155</v>
      </c>
      <c r="AU307" s="219" t="s">
        <v>88</v>
      </c>
      <c r="AY307" s="19" t="s">
        <v>153</v>
      </c>
      <c r="BE307" s="220">
        <f>IF(N307="základní",J307,0)</f>
        <v>0</v>
      </c>
      <c r="BF307" s="220">
        <f>IF(N307="snížená",J307,0)</f>
        <v>0</v>
      </c>
      <c r="BG307" s="220">
        <f>IF(N307="zákl. přenesená",J307,0)</f>
        <v>0</v>
      </c>
      <c r="BH307" s="220">
        <f>IF(N307="sníž. přenesená",J307,0)</f>
        <v>0</v>
      </c>
      <c r="BI307" s="220">
        <f>IF(N307="nulová",J307,0)</f>
        <v>0</v>
      </c>
      <c r="BJ307" s="19" t="s">
        <v>86</v>
      </c>
      <c r="BK307" s="220">
        <f>ROUND(I307*H307,2)</f>
        <v>0</v>
      </c>
      <c r="BL307" s="19" t="s">
        <v>159</v>
      </c>
      <c r="BM307" s="219" t="s">
        <v>511</v>
      </c>
    </row>
    <row r="308" s="2" customFormat="1">
      <c r="A308" s="41"/>
      <c r="B308" s="42"/>
      <c r="C308" s="43"/>
      <c r="D308" s="221" t="s">
        <v>161</v>
      </c>
      <c r="E308" s="43"/>
      <c r="F308" s="222" t="s">
        <v>512</v>
      </c>
      <c r="G308" s="43"/>
      <c r="H308" s="43"/>
      <c r="I308" s="223"/>
      <c r="J308" s="43"/>
      <c r="K308" s="43"/>
      <c r="L308" s="47"/>
      <c r="M308" s="224"/>
      <c r="N308" s="225"/>
      <c r="O308" s="87"/>
      <c r="P308" s="87"/>
      <c r="Q308" s="87"/>
      <c r="R308" s="87"/>
      <c r="S308" s="87"/>
      <c r="T308" s="88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T308" s="19" t="s">
        <v>161</v>
      </c>
      <c r="AU308" s="19" t="s">
        <v>88</v>
      </c>
    </row>
    <row r="309" s="14" customFormat="1">
      <c r="A309" s="14"/>
      <c r="B309" s="237"/>
      <c r="C309" s="238"/>
      <c r="D309" s="228" t="s">
        <v>167</v>
      </c>
      <c r="E309" s="238"/>
      <c r="F309" s="240" t="s">
        <v>513</v>
      </c>
      <c r="G309" s="238"/>
      <c r="H309" s="241">
        <v>76.171000000000006</v>
      </c>
      <c r="I309" s="242"/>
      <c r="J309" s="238"/>
      <c r="K309" s="238"/>
      <c r="L309" s="243"/>
      <c r="M309" s="244"/>
      <c r="N309" s="245"/>
      <c r="O309" s="245"/>
      <c r="P309" s="245"/>
      <c r="Q309" s="245"/>
      <c r="R309" s="245"/>
      <c r="S309" s="245"/>
      <c r="T309" s="246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7" t="s">
        <v>167</v>
      </c>
      <c r="AU309" s="247" t="s">
        <v>88</v>
      </c>
      <c r="AV309" s="14" t="s">
        <v>88</v>
      </c>
      <c r="AW309" s="14" t="s">
        <v>4</v>
      </c>
      <c r="AX309" s="14" t="s">
        <v>86</v>
      </c>
      <c r="AY309" s="247" t="s">
        <v>153</v>
      </c>
    </row>
    <row r="310" s="2" customFormat="1" ht="24.15" customHeight="1">
      <c r="A310" s="41"/>
      <c r="B310" s="42"/>
      <c r="C310" s="208" t="s">
        <v>514</v>
      </c>
      <c r="D310" s="208" t="s">
        <v>155</v>
      </c>
      <c r="E310" s="209" t="s">
        <v>515</v>
      </c>
      <c r="F310" s="210" t="s">
        <v>516</v>
      </c>
      <c r="G310" s="211" t="s">
        <v>241</v>
      </c>
      <c r="H310" s="212">
        <v>0.17199999999999999</v>
      </c>
      <c r="I310" s="213"/>
      <c r="J310" s="214">
        <f>ROUND(I310*H310,2)</f>
        <v>0</v>
      </c>
      <c r="K310" s="210" t="s">
        <v>158</v>
      </c>
      <c r="L310" s="47"/>
      <c r="M310" s="215" t="s">
        <v>32</v>
      </c>
      <c r="N310" s="216" t="s">
        <v>49</v>
      </c>
      <c r="O310" s="87"/>
      <c r="P310" s="217">
        <f>O310*H310</f>
        <v>0</v>
      </c>
      <c r="Q310" s="217">
        <v>0</v>
      </c>
      <c r="R310" s="217">
        <f>Q310*H310</f>
        <v>0</v>
      </c>
      <c r="S310" s="217">
        <v>0</v>
      </c>
      <c r="T310" s="218">
        <f>S310*H310</f>
        <v>0</v>
      </c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R310" s="219" t="s">
        <v>159</v>
      </c>
      <c r="AT310" s="219" t="s">
        <v>155</v>
      </c>
      <c r="AU310" s="219" t="s">
        <v>88</v>
      </c>
      <c r="AY310" s="19" t="s">
        <v>153</v>
      </c>
      <c r="BE310" s="220">
        <f>IF(N310="základní",J310,0)</f>
        <v>0</v>
      </c>
      <c r="BF310" s="220">
        <f>IF(N310="snížená",J310,0)</f>
        <v>0</v>
      </c>
      <c r="BG310" s="220">
        <f>IF(N310="zákl. přenesená",J310,0)</f>
        <v>0</v>
      </c>
      <c r="BH310" s="220">
        <f>IF(N310="sníž. přenesená",J310,0)</f>
        <v>0</v>
      </c>
      <c r="BI310" s="220">
        <f>IF(N310="nulová",J310,0)</f>
        <v>0</v>
      </c>
      <c r="BJ310" s="19" t="s">
        <v>86</v>
      </c>
      <c r="BK310" s="220">
        <f>ROUND(I310*H310,2)</f>
        <v>0</v>
      </c>
      <c r="BL310" s="19" t="s">
        <v>159</v>
      </c>
      <c r="BM310" s="219" t="s">
        <v>517</v>
      </c>
    </row>
    <row r="311" s="2" customFormat="1">
      <c r="A311" s="41"/>
      <c r="B311" s="42"/>
      <c r="C311" s="43"/>
      <c r="D311" s="221" t="s">
        <v>161</v>
      </c>
      <c r="E311" s="43"/>
      <c r="F311" s="222" t="s">
        <v>518</v>
      </c>
      <c r="G311" s="43"/>
      <c r="H311" s="43"/>
      <c r="I311" s="223"/>
      <c r="J311" s="43"/>
      <c r="K311" s="43"/>
      <c r="L311" s="47"/>
      <c r="M311" s="224"/>
      <c r="N311" s="225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19" t="s">
        <v>161</v>
      </c>
      <c r="AU311" s="19" t="s">
        <v>88</v>
      </c>
    </row>
    <row r="312" s="14" customFormat="1">
      <c r="A312" s="14"/>
      <c r="B312" s="237"/>
      <c r="C312" s="238"/>
      <c r="D312" s="228" t="s">
        <v>167</v>
      </c>
      <c r="E312" s="239" t="s">
        <v>32</v>
      </c>
      <c r="F312" s="240" t="s">
        <v>519</v>
      </c>
      <c r="G312" s="238"/>
      <c r="H312" s="241">
        <v>0.17199999999999999</v>
      </c>
      <c r="I312" s="242"/>
      <c r="J312" s="238"/>
      <c r="K312" s="238"/>
      <c r="L312" s="243"/>
      <c r="M312" s="244"/>
      <c r="N312" s="245"/>
      <c r="O312" s="245"/>
      <c r="P312" s="245"/>
      <c r="Q312" s="245"/>
      <c r="R312" s="245"/>
      <c r="S312" s="245"/>
      <c r="T312" s="246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7" t="s">
        <v>167</v>
      </c>
      <c r="AU312" s="247" t="s">
        <v>88</v>
      </c>
      <c r="AV312" s="14" t="s">
        <v>88</v>
      </c>
      <c r="AW312" s="14" t="s">
        <v>39</v>
      </c>
      <c r="AX312" s="14" t="s">
        <v>86</v>
      </c>
      <c r="AY312" s="247" t="s">
        <v>153</v>
      </c>
    </row>
    <row r="313" s="2" customFormat="1" ht="24.15" customHeight="1">
      <c r="A313" s="41"/>
      <c r="B313" s="42"/>
      <c r="C313" s="208" t="s">
        <v>520</v>
      </c>
      <c r="D313" s="208" t="s">
        <v>155</v>
      </c>
      <c r="E313" s="209" t="s">
        <v>521</v>
      </c>
      <c r="F313" s="210" t="s">
        <v>522</v>
      </c>
      <c r="G313" s="211" t="s">
        <v>241</v>
      </c>
      <c r="H313" s="212">
        <v>1.337</v>
      </c>
      <c r="I313" s="213"/>
      <c r="J313" s="214">
        <f>ROUND(I313*H313,2)</f>
        <v>0</v>
      </c>
      <c r="K313" s="210" t="s">
        <v>158</v>
      </c>
      <c r="L313" s="47"/>
      <c r="M313" s="215" t="s">
        <v>32</v>
      </c>
      <c r="N313" s="216" t="s">
        <v>49</v>
      </c>
      <c r="O313" s="87"/>
      <c r="P313" s="217">
        <f>O313*H313</f>
        <v>0</v>
      </c>
      <c r="Q313" s="217">
        <v>0</v>
      </c>
      <c r="R313" s="217">
        <f>Q313*H313</f>
        <v>0</v>
      </c>
      <c r="S313" s="217">
        <v>0</v>
      </c>
      <c r="T313" s="218">
        <f>S313*H313</f>
        <v>0</v>
      </c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R313" s="219" t="s">
        <v>159</v>
      </c>
      <c r="AT313" s="219" t="s">
        <v>155</v>
      </c>
      <c r="AU313" s="219" t="s">
        <v>88</v>
      </c>
      <c r="AY313" s="19" t="s">
        <v>153</v>
      </c>
      <c r="BE313" s="220">
        <f>IF(N313="základní",J313,0)</f>
        <v>0</v>
      </c>
      <c r="BF313" s="220">
        <f>IF(N313="snížená",J313,0)</f>
        <v>0</v>
      </c>
      <c r="BG313" s="220">
        <f>IF(N313="zákl. přenesená",J313,0)</f>
        <v>0</v>
      </c>
      <c r="BH313" s="220">
        <f>IF(N313="sníž. přenesená",J313,0)</f>
        <v>0</v>
      </c>
      <c r="BI313" s="220">
        <f>IF(N313="nulová",J313,0)</f>
        <v>0</v>
      </c>
      <c r="BJ313" s="19" t="s">
        <v>86</v>
      </c>
      <c r="BK313" s="220">
        <f>ROUND(I313*H313,2)</f>
        <v>0</v>
      </c>
      <c r="BL313" s="19" t="s">
        <v>159</v>
      </c>
      <c r="BM313" s="219" t="s">
        <v>523</v>
      </c>
    </row>
    <row r="314" s="2" customFormat="1">
      <c r="A314" s="41"/>
      <c r="B314" s="42"/>
      <c r="C314" s="43"/>
      <c r="D314" s="221" t="s">
        <v>161</v>
      </c>
      <c r="E314" s="43"/>
      <c r="F314" s="222" t="s">
        <v>524</v>
      </c>
      <c r="G314" s="43"/>
      <c r="H314" s="43"/>
      <c r="I314" s="223"/>
      <c r="J314" s="43"/>
      <c r="K314" s="43"/>
      <c r="L314" s="47"/>
      <c r="M314" s="224"/>
      <c r="N314" s="225"/>
      <c r="O314" s="87"/>
      <c r="P314" s="87"/>
      <c r="Q314" s="87"/>
      <c r="R314" s="87"/>
      <c r="S314" s="87"/>
      <c r="T314" s="88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T314" s="19" t="s">
        <v>161</v>
      </c>
      <c r="AU314" s="19" t="s">
        <v>88</v>
      </c>
    </row>
    <row r="315" s="14" customFormat="1">
      <c r="A315" s="14"/>
      <c r="B315" s="237"/>
      <c r="C315" s="238"/>
      <c r="D315" s="228" t="s">
        <v>167</v>
      </c>
      <c r="E315" s="239" t="s">
        <v>32</v>
      </c>
      <c r="F315" s="240" t="s">
        <v>525</v>
      </c>
      <c r="G315" s="238"/>
      <c r="H315" s="241">
        <v>1.337</v>
      </c>
      <c r="I315" s="242"/>
      <c r="J315" s="238"/>
      <c r="K315" s="238"/>
      <c r="L315" s="243"/>
      <c r="M315" s="244"/>
      <c r="N315" s="245"/>
      <c r="O315" s="245"/>
      <c r="P315" s="245"/>
      <c r="Q315" s="245"/>
      <c r="R315" s="245"/>
      <c r="S315" s="245"/>
      <c r="T315" s="24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7" t="s">
        <v>167</v>
      </c>
      <c r="AU315" s="247" t="s">
        <v>88</v>
      </c>
      <c r="AV315" s="14" t="s">
        <v>88</v>
      </c>
      <c r="AW315" s="14" t="s">
        <v>39</v>
      </c>
      <c r="AX315" s="14" t="s">
        <v>86</v>
      </c>
      <c r="AY315" s="247" t="s">
        <v>153</v>
      </c>
    </row>
    <row r="316" s="2" customFormat="1" ht="24.15" customHeight="1">
      <c r="A316" s="41"/>
      <c r="B316" s="42"/>
      <c r="C316" s="208" t="s">
        <v>526</v>
      </c>
      <c r="D316" s="208" t="s">
        <v>155</v>
      </c>
      <c r="E316" s="209" t="s">
        <v>527</v>
      </c>
      <c r="F316" s="210" t="s">
        <v>528</v>
      </c>
      <c r="G316" s="211" t="s">
        <v>241</v>
      </c>
      <c r="H316" s="212">
        <v>2.5</v>
      </c>
      <c r="I316" s="213"/>
      <c r="J316" s="214">
        <f>ROUND(I316*H316,2)</f>
        <v>0</v>
      </c>
      <c r="K316" s="210" t="s">
        <v>158</v>
      </c>
      <c r="L316" s="47"/>
      <c r="M316" s="215" t="s">
        <v>32</v>
      </c>
      <c r="N316" s="216" t="s">
        <v>49</v>
      </c>
      <c r="O316" s="87"/>
      <c r="P316" s="217">
        <f>O316*H316</f>
        <v>0</v>
      </c>
      <c r="Q316" s="217">
        <v>0</v>
      </c>
      <c r="R316" s="217">
        <f>Q316*H316</f>
        <v>0</v>
      </c>
      <c r="S316" s="217">
        <v>0</v>
      </c>
      <c r="T316" s="218">
        <f>S316*H316</f>
        <v>0</v>
      </c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R316" s="219" t="s">
        <v>159</v>
      </c>
      <c r="AT316" s="219" t="s">
        <v>155</v>
      </c>
      <c r="AU316" s="219" t="s">
        <v>88</v>
      </c>
      <c r="AY316" s="19" t="s">
        <v>153</v>
      </c>
      <c r="BE316" s="220">
        <f>IF(N316="základní",J316,0)</f>
        <v>0</v>
      </c>
      <c r="BF316" s="220">
        <f>IF(N316="snížená",J316,0)</f>
        <v>0</v>
      </c>
      <c r="BG316" s="220">
        <f>IF(N316="zákl. přenesená",J316,0)</f>
        <v>0</v>
      </c>
      <c r="BH316" s="220">
        <f>IF(N316="sníž. přenesená",J316,0)</f>
        <v>0</v>
      </c>
      <c r="BI316" s="220">
        <f>IF(N316="nulová",J316,0)</f>
        <v>0</v>
      </c>
      <c r="BJ316" s="19" t="s">
        <v>86</v>
      </c>
      <c r="BK316" s="220">
        <f>ROUND(I316*H316,2)</f>
        <v>0</v>
      </c>
      <c r="BL316" s="19" t="s">
        <v>159</v>
      </c>
      <c r="BM316" s="219" t="s">
        <v>529</v>
      </c>
    </row>
    <row r="317" s="2" customFormat="1">
      <c r="A317" s="41"/>
      <c r="B317" s="42"/>
      <c r="C317" s="43"/>
      <c r="D317" s="221" t="s">
        <v>161</v>
      </c>
      <c r="E317" s="43"/>
      <c r="F317" s="222" t="s">
        <v>530</v>
      </c>
      <c r="G317" s="43"/>
      <c r="H317" s="43"/>
      <c r="I317" s="223"/>
      <c r="J317" s="43"/>
      <c r="K317" s="43"/>
      <c r="L317" s="47"/>
      <c r="M317" s="224"/>
      <c r="N317" s="225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19" t="s">
        <v>161</v>
      </c>
      <c r="AU317" s="19" t="s">
        <v>88</v>
      </c>
    </row>
    <row r="318" s="12" customFormat="1" ht="22.8" customHeight="1">
      <c r="A318" s="12"/>
      <c r="B318" s="192"/>
      <c r="C318" s="193"/>
      <c r="D318" s="194" t="s">
        <v>77</v>
      </c>
      <c r="E318" s="206" t="s">
        <v>531</v>
      </c>
      <c r="F318" s="206" t="s">
        <v>532</v>
      </c>
      <c r="G318" s="193"/>
      <c r="H318" s="193"/>
      <c r="I318" s="196"/>
      <c r="J318" s="207">
        <f>BK318</f>
        <v>0</v>
      </c>
      <c r="K318" s="193"/>
      <c r="L318" s="198"/>
      <c r="M318" s="199"/>
      <c r="N318" s="200"/>
      <c r="O318" s="200"/>
      <c r="P318" s="201">
        <f>SUM(P319:P320)</f>
        <v>0</v>
      </c>
      <c r="Q318" s="200"/>
      <c r="R318" s="201">
        <f>SUM(R319:R320)</f>
        <v>0</v>
      </c>
      <c r="S318" s="200"/>
      <c r="T318" s="202">
        <f>SUM(T319:T320)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03" t="s">
        <v>86</v>
      </c>
      <c r="AT318" s="204" t="s">
        <v>77</v>
      </c>
      <c r="AU318" s="204" t="s">
        <v>86</v>
      </c>
      <c r="AY318" s="203" t="s">
        <v>153</v>
      </c>
      <c r="BK318" s="205">
        <f>SUM(BK319:BK320)</f>
        <v>0</v>
      </c>
    </row>
    <row r="319" s="2" customFormat="1" ht="24.15" customHeight="1">
      <c r="A319" s="41"/>
      <c r="B319" s="42"/>
      <c r="C319" s="208" t="s">
        <v>533</v>
      </c>
      <c r="D319" s="208" t="s">
        <v>155</v>
      </c>
      <c r="E319" s="209" t="s">
        <v>534</v>
      </c>
      <c r="F319" s="210" t="s">
        <v>535</v>
      </c>
      <c r="G319" s="211" t="s">
        <v>241</v>
      </c>
      <c r="H319" s="212">
        <v>429.53399999999999</v>
      </c>
      <c r="I319" s="213"/>
      <c r="J319" s="214">
        <f>ROUND(I319*H319,2)</f>
        <v>0</v>
      </c>
      <c r="K319" s="210" t="s">
        <v>158</v>
      </c>
      <c r="L319" s="47"/>
      <c r="M319" s="215" t="s">
        <v>32</v>
      </c>
      <c r="N319" s="216" t="s">
        <v>49</v>
      </c>
      <c r="O319" s="87"/>
      <c r="P319" s="217">
        <f>O319*H319</f>
        <v>0</v>
      </c>
      <c r="Q319" s="217">
        <v>0</v>
      </c>
      <c r="R319" s="217">
        <f>Q319*H319</f>
        <v>0</v>
      </c>
      <c r="S319" s="217">
        <v>0</v>
      </c>
      <c r="T319" s="218">
        <f>S319*H319</f>
        <v>0</v>
      </c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R319" s="219" t="s">
        <v>159</v>
      </c>
      <c r="AT319" s="219" t="s">
        <v>155</v>
      </c>
      <c r="AU319" s="219" t="s">
        <v>88</v>
      </c>
      <c r="AY319" s="19" t="s">
        <v>153</v>
      </c>
      <c r="BE319" s="220">
        <f>IF(N319="základní",J319,0)</f>
        <v>0</v>
      </c>
      <c r="BF319" s="220">
        <f>IF(N319="snížená",J319,0)</f>
        <v>0</v>
      </c>
      <c r="BG319" s="220">
        <f>IF(N319="zákl. přenesená",J319,0)</f>
        <v>0</v>
      </c>
      <c r="BH319" s="220">
        <f>IF(N319="sníž. přenesená",J319,0)</f>
        <v>0</v>
      </c>
      <c r="BI319" s="220">
        <f>IF(N319="nulová",J319,0)</f>
        <v>0</v>
      </c>
      <c r="BJ319" s="19" t="s">
        <v>86</v>
      </c>
      <c r="BK319" s="220">
        <f>ROUND(I319*H319,2)</f>
        <v>0</v>
      </c>
      <c r="BL319" s="19" t="s">
        <v>159</v>
      </c>
      <c r="BM319" s="219" t="s">
        <v>536</v>
      </c>
    </row>
    <row r="320" s="2" customFormat="1">
      <c r="A320" s="41"/>
      <c r="B320" s="42"/>
      <c r="C320" s="43"/>
      <c r="D320" s="221" t="s">
        <v>161</v>
      </c>
      <c r="E320" s="43"/>
      <c r="F320" s="222" t="s">
        <v>537</v>
      </c>
      <c r="G320" s="43"/>
      <c r="H320" s="43"/>
      <c r="I320" s="223"/>
      <c r="J320" s="43"/>
      <c r="K320" s="43"/>
      <c r="L320" s="47"/>
      <c r="M320" s="224"/>
      <c r="N320" s="225"/>
      <c r="O320" s="87"/>
      <c r="P320" s="87"/>
      <c r="Q320" s="87"/>
      <c r="R320" s="87"/>
      <c r="S320" s="87"/>
      <c r="T320" s="88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19" t="s">
        <v>161</v>
      </c>
      <c r="AU320" s="19" t="s">
        <v>88</v>
      </c>
    </row>
    <row r="321" s="12" customFormat="1" ht="25.92" customHeight="1">
      <c r="A321" s="12"/>
      <c r="B321" s="192"/>
      <c r="C321" s="193"/>
      <c r="D321" s="194" t="s">
        <v>77</v>
      </c>
      <c r="E321" s="195" t="s">
        <v>538</v>
      </c>
      <c r="F321" s="195" t="s">
        <v>539</v>
      </c>
      <c r="G321" s="193"/>
      <c r="H321" s="193"/>
      <c r="I321" s="196"/>
      <c r="J321" s="197">
        <f>BK321</f>
        <v>0</v>
      </c>
      <c r="K321" s="193"/>
      <c r="L321" s="198"/>
      <c r="M321" s="199"/>
      <c r="N321" s="200"/>
      <c r="O321" s="200"/>
      <c r="P321" s="201">
        <f>P322</f>
        <v>0</v>
      </c>
      <c r="Q321" s="200"/>
      <c r="R321" s="201">
        <f>R322</f>
        <v>0.012</v>
      </c>
      <c r="S321" s="200"/>
      <c r="T321" s="202">
        <f>T322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3" t="s">
        <v>88</v>
      </c>
      <c r="AT321" s="204" t="s">
        <v>77</v>
      </c>
      <c r="AU321" s="204" t="s">
        <v>78</v>
      </c>
      <c r="AY321" s="203" t="s">
        <v>153</v>
      </c>
      <c r="BK321" s="205">
        <f>BK322</f>
        <v>0</v>
      </c>
    </row>
    <row r="322" s="12" customFormat="1" ht="22.8" customHeight="1">
      <c r="A322" s="12"/>
      <c r="B322" s="192"/>
      <c r="C322" s="193"/>
      <c r="D322" s="194" t="s">
        <v>77</v>
      </c>
      <c r="E322" s="206" t="s">
        <v>540</v>
      </c>
      <c r="F322" s="206" t="s">
        <v>541</v>
      </c>
      <c r="G322" s="193"/>
      <c r="H322" s="193"/>
      <c r="I322" s="196"/>
      <c r="J322" s="207">
        <f>BK322</f>
        <v>0</v>
      </c>
      <c r="K322" s="193"/>
      <c r="L322" s="198"/>
      <c r="M322" s="199"/>
      <c r="N322" s="200"/>
      <c r="O322" s="200"/>
      <c r="P322" s="201">
        <f>SUM(P323:P329)</f>
        <v>0</v>
      </c>
      <c r="Q322" s="200"/>
      <c r="R322" s="201">
        <f>SUM(R323:R329)</f>
        <v>0.012</v>
      </c>
      <c r="S322" s="200"/>
      <c r="T322" s="202">
        <f>SUM(T323:T329)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03" t="s">
        <v>88</v>
      </c>
      <c r="AT322" s="204" t="s">
        <v>77</v>
      </c>
      <c r="AU322" s="204" t="s">
        <v>86</v>
      </c>
      <c r="AY322" s="203" t="s">
        <v>153</v>
      </c>
      <c r="BK322" s="205">
        <f>SUM(BK323:BK329)</f>
        <v>0</v>
      </c>
    </row>
    <row r="323" s="2" customFormat="1" ht="24.15" customHeight="1">
      <c r="A323" s="41"/>
      <c r="B323" s="42"/>
      <c r="C323" s="208" t="s">
        <v>542</v>
      </c>
      <c r="D323" s="208" t="s">
        <v>155</v>
      </c>
      <c r="E323" s="209" t="s">
        <v>543</v>
      </c>
      <c r="F323" s="210" t="s">
        <v>544</v>
      </c>
      <c r="G323" s="211" t="s">
        <v>102</v>
      </c>
      <c r="H323" s="212">
        <v>30</v>
      </c>
      <c r="I323" s="213"/>
      <c r="J323" s="214">
        <f>ROUND(I323*H323,2)</f>
        <v>0</v>
      </c>
      <c r="K323" s="210" t="s">
        <v>158</v>
      </c>
      <c r="L323" s="47"/>
      <c r="M323" s="215" t="s">
        <v>32</v>
      </c>
      <c r="N323" s="216" t="s">
        <v>49</v>
      </c>
      <c r="O323" s="87"/>
      <c r="P323" s="217">
        <f>O323*H323</f>
        <v>0</v>
      </c>
      <c r="Q323" s="217">
        <v>0.00040000000000000002</v>
      </c>
      <c r="R323" s="217">
        <f>Q323*H323</f>
        <v>0.012</v>
      </c>
      <c r="S323" s="217">
        <v>0</v>
      </c>
      <c r="T323" s="218">
        <f>S323*H323</f>
        <v>0</v>
      </c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R323" s="219" t="s">
        <v>257</v>
      </c>
      <c r="AT323" s="219" t="s">
        <v>155</v>
      </c>
      <c r="AU323" s="219" t="s">
        <v>88</v>
      </c>
      <c r="AY323" s="19" t="s">
        <v>153</v>
      </c>
      <c r="BE323" s="220">
        <f>IF(N323="základní",J323,0)</f>
        <v>0</v>
      </c>
      <c r="BF323" s="220">
        <f>IF(N323="snížená",J323,0)</f>
        <v>0</v>
      </c>
      <c r="BG323" s="220">
        <f>IF(N323="zákl. přenesená",J323,0)</f>
        <v>0</v>
      </c>
      <c r="BH323" s="220">
        <f>IF(N323="sníž. přenesená",J323,0)</f>
        <v>0</v>
      </c>
      <c r="BI323" s="220">
        <f>IF(N323="nulová",J323,0)</f>
        <v>0</v>
      </c>
      <c r="BJ323" s="19" t="s">
        <v>86</v>
      </c>
      <c r="BK323" s="220">
        <f>ROUND(I323*H323,2)</f>
        <v>0</v>
      </c>
      <c r="BL323" s="19" t="s">
        <v>257</v>
      </c>
      <c r="BM323" s="219" t="s">
        <v>545</v>
      </c>
    </row>
    <row r="324" s="2" customFormat="1">
      <c r="A324" s="41"/>
      <c r="B324" s="42"/>
      <c r="C324" s="43"/>
      <c r="D324" s="221" t="s">
        <v>161</v>
      </c>
      <c r="E324" s="43"/>
      <c r="F324" s="222" t="s">
        <v>546</v>
      </c>
      <c r="G324" s="43"/>
      <c r="H324" s="43"/>
      <c r="I324" s="223"/>
      <c r="J324" s="43"/>
      <c r="K324" s="43"/>
      <c r="L324" s="47"/>
      <c r="M324" s="224"/>
      <c r="N324" s="225"/>
      <c r="O324" s="87"/>
      <c r="P324" s="87"/>
      <c r="Q324" s="87"/>
      <c r="R324" s="87"/>
      <c r="S324" s="87"/>
      <c r="T324" s="88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T324" s="19" t="s">
        <v>161</v>
      </c>
      <c r="AU324" s="19" t="s">
        <v>88</v>
      </c>
    </row>
    <row r="325" s="13" customFormat="1">
      <c r="A325" s="13"/>
      <c r="B325" s="226"/>
      <c r="C325" s="227"/>
      <c r="D325" s="228" t="s">
        <v>167</v>
      </c>
      <c r="E325" s="229" t="s">
        <v>32</v>
      </c>
      <c r="F325" s="230" t="s">
        <v>547</v>
      </c>
      <c r="G325" s="227"/>
      <c r="H325" s="229" t="s">
        <v>32</v>
      </c>
      <c r="I325" s="231"/>
      <c r="J325" s="227"/>
      <c r="K325" s="227"/>
      <c r="L325" s="232"/>
      <c r="M325" s="233"/>
      <c r="N325" s="234"/>
      <c r="O325" s="234"/>
      <c r="P325" s="234"/>
      <c r="Q325" s="234"/>
      <c r="R325" s="234"/>
      <c r="S325" s="234"/>
      <c r="T325" s="235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6" t="s">
        <v>167</v>
      </c>
      <c r="AU325" s="236" t="s">
        <v>88</v>
      </c>
      <c r="AV325" s="13" t="s">
        <v>86</v>
      </c>
      <c r="AW325" s="13" t="s">
        <v>39</v>
      </c>
      <c r="AX325" s="13" t="s">
        <v>78</v>
      </c>
      <c r="AY325" s="236" t="s">
        <v>153</v>
      </c>
    </row>
    <row r="326" s="14" customFormat="1">
      <c r="A326" s="14"/>
      <c r="B326" s="237"/>
      <c r="C326" s="238"/>
      <c r="D326" s="228" t="s">
        <v>167</v>
      </c>
      <c r="E326" s="239" t="s">
        <v>32</v>
      </c>
      <c r="F326" s="240" t="s">
        <v>548</v>
      </c>
      <c r="G326" s="238"/>
      <c r="H326" s="241">
        <v>30</v>
      </c>
      <c r="I326" s="242"/>
      <c r="J326" s="238"/>
      <c r="K326" s="238"/>
      <c r="L326" s="243"/>
      <c r="M326" s="244"/>
      <c r="N326" s="245"/>
      <c r="O326" s="245"/>
      <c r="P326" s="245"/>
      <c r="Q326" s="245"/>
      <c r="R326" s="245"/>
      <c r="S326" s="245"/>
      <c r="T326" s="246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7" t="s">
        <v>167</v>
      </c>
      <c r="AU326" s="247" t="s">
        <v>88</v>
      </c>
      <c r="AV326" s="14" t="s">
        <v>88</v>
      </c>
      <c r="AW326" s="14" t="s">
        <v>39</v>
      </c>
      <c r="AX326" s="14" t="s">
        <v>78</v>
      </c>
      <c r="AY326" s="247" t="s">
        <v>153</v>
      </c>
    </row>
    <row r="327" s="15" customFormat="1">
      <c r="A327" s="15"/>
      <c r="B327" s="248"/>
      <c r="C327" s="249"/>
      <c r="D327" s="228" t="s">
        <v>167</v>
      </c>
      <c r="E327" s="250" t="s">
        <v>32</v>
      </c>
      <c r="F327" s="251" t="s">
        <v>170</v>
      </c>
      <c r="G327" s="249"/>
      <c r="H327" s="252">
        <v>30</v>
      </c>
      <c r="I327" s="253"/>
      <c r="J327" s="249"/>
      <c r="K327" s="249"/>
      <c r="L327" s="254"/>
      <c r="M327" s="255"/>
      <c r="N327" s="256"/>
      <c r="O327" s="256"/>
      <c r="P327" s="256"/>
      <c r="Q327" s="256"/>
      <c r="R327" s="256"/>
      <c r="S327" s="256"/>
      <c r="T327" s="257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58" t="s">
        <v>167</v>
      </c>
      <c r="AU327" s="258" t="s">
        <v>88</v>
      </c>
      <c r="AV327" s="15" t="s">
        <v>159</v>
      </c>
      <c r="AW327" s="15" t="s">
        <v>39</v>
      </c>
      <c r="AX327" s="15" t="s">
        <v>86</v>
      </c>
      <c r="AY327" s="258" t="s">
        <v>153</v>
      </c>
    </row>
    <row r="328" s="2" customFormat="1" ht="33" customHeight="1">
      <c r="A328" s="41"/>
      <c r="B328" s="42"/>
      <c r="C328" s="208" t="s">
        <v>549</v>
      </c>
      <c r="D328" s="208" t="s">
        <v>155</v>
      </c>
      <c r="E328" s="209" t="s">
        <v>550</v>
      </c>
      <c r="F328" s="210" t="s">
        <v>551</v>
      </c>
      <c r="G328" s="211" t="s">
        <v>241</v>
      </c>
      <c r="H328" s="212">
        <v>0.012</v>
      </c>
      <c r="I328" s="213"/>
      <c r="J328" s="214">
        <f>ROUND(I328*H328,2)</f>
        <v>0</v>
      </c>
      <c r="K328" s="210" t="s">
        <v>158</v>
      </c>
      <c r="L328" s="47"/>
      <c r="M328" s="215" t="s">
        <v>32</v>
      </c>
      <c r="N328" s="216" t="s">
        <v>49</v>
      </c>
      <c r="O328" s="87"/>
      <c r="P328" s="217">
        <f>O328*H328</f>
        <v>0</v>
      </c>
      <c r="Q328" s="217">
        <v>0</v>
      </c>
      <c r="R328" s="217">
        <f>Q328*H328</f>
        <v>0</v>
      </c>
      <c r="S328" s="217">
        <v>0</v>
      </c>
      <c r="T328" s="218">
        <f>S328*H328</f>
        <v>0</v>
      </c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R328" s="219" t="s">
        <v>257</v>
      </c>
      <c r="AT328" s="219" t="s">
        <v>155</v>
      </c>
      <c r="AU328" s="219" t="s">
        <v>88</v>
      </c>
      <c r="AY328" s="19" t="s">
        <v>153</v>
      </c>
      <c r="BE328" s="220">
        <f>IF(N328="základní",J328,0)</f>
        <v>0</v>
      </c>
      <c r="BF328" s="220">
        <f>IF(N328="snížená",J328,0)</f>
        <v>0</v>
      </c>
      <c r="BG328" s="220">
        <f>IF(N328="zákl. přenesená",J328,0)</f>
        <v>0</v>
      </c>
      <c r="BH328" s="220">
        <f>IF(N328="sníž. přenesená",J328,0)</f>
        <v>0</v>
      </c>
      <c r="BI328" s="220">
        <f>IF(N328="nulová",J328,0)</f>
        <v>0</v>
      </c>
      <c r="BJ328" s="19" t="s">
        <v>86</v>
      </c>
      <c r="BK328" s="220">
        <f>ROUND(I328*H328,2)</f>
        <v>0</v>
      </c>
      <c r="BL328" s="19" t="s">
        <v>257</v>
      </c>
      <c r="BM328" s="219" t="s">
        <v>552</v>
      </c>
    </row>
    <row r="329" s="2" customFormat="1">
      <c r="A329" s="41"/>
      <c r="B329" s="42"/>
      <c r="C329" s="43"/>
      <c r="D329" s="221" t="s">
        <v>161</v>
      </c>
      <c r="E329" s="43"/>
      <c r="F329" s="222" t="s">
        <v>553</v>
      </c>
      <c r="G329" s="43"/>
      <c r="H329" s="43"/>
      <c r="I329" s="223"/>
      <c r="J329" s="43"/>
      <c r="K329" s="43"/>
      <c r="L329" s="47"/>
      <c r="M329" s="269"/>
      <c r="N329" s="270"/>
      <c r="O329" s="271"/>
      <c r="P329" s="271"/>
      <c r="Q329" s="271"/>
      <c r="R329" s="271"/>
      <c r="S329" s="271"/>
      <c r="T329" s="272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19" t="s">
        <v>161</v>
      </c>
      <c r="AU329" s="19" t="s">
        <v>88</v>
      </c>
    </row>
    <row r="330" s="2" customFormat="1" ht="6.96" customHeight="1">
      <c r="A330" s="41"/>
      <c r="B330" s="62"/>
      <c r="C330" s="63"/>
      <c r="D330" s="63"/>
      <c r="E330" s="63"/>
      <c r="F330" s="63"/>
      <c r="G330" s="63"/>
      <c r="H330" s="63"/>
      <c r="I330" s="63"/>
      <c r="J330" s="63"/>
      <c r="K330" s="63"/>
      <c r="L330" s="47"/>
      <c r="M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</row>
  </sheetData>
  <sheetProtection sheet="1" autoFilter="0" formatColumns="0" formatRows="0" objects="1" scenarios="1" spinCount="100000" saltValue="CzGVf/JjsTljoSrWdGVt16tuYpXUAT9OIm40Yystf1HywM5f0mBSo5Q0gSXXtqCtdItzWLmtb2MoRVEjVrMYOg==" hashValue="jrzD2GcK6exHpOMljimTu8BLZg4iQQECqtbZ+sC+0VfOHkVbz+MzRNYC3UabSj8W9vDCE1pQxVxIIv7MYd/5DA==" algorithmName="SHA-512" password="CC35"/>
  <autoFilter ref="C89:K329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4" r:id="rId1" display="https://podminky.urs.cz/item/CS_URS_2025_01/111211101"/>
    <hyperlink ref="F96" r:id="rId2" display="https://podminky.urs.cz/item/CS_URS_2025_01/113106123"/>
    <hyperlink ref="F101" r:id="rId3" display="https://podminky.urs.cz/item/CS_URS_2025_01/113202111"/>
    <hyperlink ref="F103" r:id="rId4" display="https://podminky.urs.cz/item/CS_URS_2025_01/121151103"/>
    <hyperlink ref="F105" r:id="rId5" display="https://podminky.urs.cz/item/CS_URS_2025_01/122251103"/>
    <hyperlink ref="F110" r:id="rId6" display="https://podminky.urs.cz/item/CS_URS_2025_01/132251101"/>
    <hyperlink ref="F115" r:id="rId7" display="https://podminky.urs.cz/item/CS_URS_2025_01/132251103"/>
    <hyperlink ref="F120" r:id="rId8" display="https://podminky.urs.cz/item/CS_URS_2025_01/162301501"/>
    <hyperlink ref="F122" r:id="rId9" display="https://podminky.urs.cz/item/CS_URS_2025_01/162301981"/>
    <hyperlink ref="F124" r:id="rId10" display="https://podminky.urs.cz/item/CS_URS_2025_01/162651112"/>
    <hyperlink ref="F137" r:id="rId11" display="https://podminky.urs.cz/item/CS_URS_2025_01/167151101"/>
    <hyperlink ref="F146" r:id="rId12" display="https://podminky.urs.cz/item/CS_URS_2025_01/171152111"/>
    <hyperlink ref="F156" r:id="rId13" display="https://podminky.urs.cz/item/CS_URS_2025_01/171251201"/>
    <hyperlink ref="F158" r:id="rId14" display="https://podminky.urs.cz/item/CS_URS_2025_01/174151101"/>
    <hyperlink ref="F165" r:id="rId15" display="https://podminky.urs.cz/item/CS_URS_2025_01/181351003"/>
    <hyperlink ref="F170" r:id="rId16" display="https://podminky.urs.cz/item/CS_URS_2025_01/181411131"/>
    <hyperlink ref="F176" r:id="rId17" display="https://podminky.urs.cz/item/CS_URS_2025_01/181951111"/>
    <hyperlink ref="F181" r:id="rId18" display="https://podminky.urs.cz/item/CS_URS_2025_01/181252305"/>
    <hyperlink ref="F188" r:id="rId19" display="https://podminky.urs.cz/item/CS_URS_2025_01/185804312"/>
    <hyperlink ref="F191" r:id="rId20" display="https://podminky.urs.cz/item/CS_URS_2025_01/185851121"/>
    <hyperlink ref="F195" r:id="rId21" display="https://podminky.urs.cz/item/CS_URS_2025_01/211971121"/>
    <hyperlink ref="F202" r:id="rId22" display="https://podminky.urs.cz/item/CS_URS_2025_01/212752101"/>
    <hyperlink ref="F204" r:id="rId23" display="https://podminky.urs.cz/item/CS_URS_2025_01/274311611"/>
    <hyperlink ref="F211" r:id="rId24" display="https://podminky.urs.cz/item/CS_URS_2025_01/311113144"/>
    <hyperlink ref="F216" r:id="rId25" display="https://podminky.urs.cz/item/CS_URS_2025_01/311361821"/>
    <hyperlink ref="F222" r:id="rId26" display="https://podminky.urs.cz/item/CS_URS_2025_01/451573111"/>
    <hyperlink ref="F228" r:id="rId27" display="https://podminky.urs.cz/item/CS_URS_2025_01/561121111"/>
    <hyperlink ref="F233" r:id="rId28" display="https://podminky.urs.cz/item/CS_URS_2025_01/564851011"/>
    <hyperlink ref="F240" r:id="rId29" display="https://podminky.urs.cz/item/CS_URS_2025_01/566201111"/>
    <hyperlink ref="F242" r:id="rId30" display="https://podminky.urs.cz/item/CS_URS_2025_01/596211110"/>
    <hyperlink ref="F252" r:id="rId31" display="https://podminky.urs.cz/item/CS_URS_2025_01/596212213"/>
    <hyperlink ref="F258" r:id="rId32" display="https://podminky.urs.cz/item/CS_URS_2025_01/912111113"/>
    <hyperlink ref="F261" r:id="rId33" display="https://podminky.urs.cz/item/CS_URS_2025_01/914111111"/>
    <hyperlink ref="F268" r:id="rId34" display="https://podminky.urs.cz/item/CS_URS_2025_01/914511111"/>
    <hyperlink ref="F271" r:id="rId35" display="https://podminky.urs.cz/item/CS_URS_2025_01/916131213"/>
    <hyperlink ref="F277" r:id="rId36" display="https://podminky.urs.cz/item/CS_URS_2025_01/916231213"/>
    <hyperlink ref="F284" r:id="rId37" display="https://podminky.urs.cz/item/CS_URS_2025_01/916371212"/>
    <hyperlink ref="F291" r:id="rId38" display="https://podminky.urs.cz/item/CS_URS_2025_01/919125111"/>
    <hyperlink ref="F294" r:id="rId39" display="https://podminky.urs.cz/item/CS_URS_2025_01/962022490"/>
    <hyperlink ref="F299" r:id="rId40" display="https://podminky.urs.cz/item/CS_URS_2025_01/966006132"/>
    <hyperlink ref="F303" r:id="rId41" display="https://podminky.urs.cz/item/CS_URS_2025_01/966006211"/>
    <hyperlink ref="F306" r:id="rId42" display="https://podminky.urs.cz/item/CS_URS_2025_01/997013501"/>
    <hyperlink ref="F308" r:id="rId43" display="https://podminky.urs.cz/item/CS_URS_2025_01/997013509"/>
    <hyperlink ref="F311" r:id="rId44" display="https://podminky.urs.cz/item/CS_URS_2025_01/997013631"/>
    <hyperlink ref="F314" r:id="rId45" display="https://podminky.urs.cz/item/CS_URS_2025_01/997013861"/>
    <hyperlink ref="F317" r:id="rId46" display="https://podminky.urs.cz/item/CS_URS_2025_01/997013873"/>
    <hyperlink ref="F320" r:id="rId47" display="https://podminky.urs.cz/item/CS_URS_2025_01/998223011"/>
    <hyperlink ref="F324" r:id="rId48" display="https://podminky.urs.cz/item/CS_URS_2025_01/711161212"/>
    <hyperlink ref="F329" r:id="rId49" display="https://podminky.urs.cz/item/CS_URS_2025_01/99871112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2"/>
      <c r="AT3" s="19" t="s">
        <v>88</v>
      </c>
    </row>
    <row r="4" s="1" customFormat="1" ht="24.96" customHeight="1">
      <c r="B4" s="22"/>
      <c r="D4" s="134" t="s">
        <v>104</v>
      </c>
      <c r="L4" s="22"/>
      <c r="M4" s="135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6" t="s">
        <v>16</v>
      </c>
      <c r="L6" s="22"/>
    </row>
    <row r="7" s="1" customFormat="1" ht="16.5" customHeight="1">
      <c r="B7" s="22"/>
      <c r="E7" s="137" t="str">
        <f>'Rekapitulace stavby'!K6</f>
        <v>Chodník Sluneční - Pražská, Chýně</v>
      </c>
      <c r="F7" s="136"/>
      <c r="G7" s="136"/>
      <c r="H7" s="136"/>
      <c r="L7" s="22"/>
    </row>
    <row r="8" s="2" customFormat="1" ht="12" customHeight="1">
      <c r="A8" s="41"/>
      <c r="B8" s="47"/>
      <c r="C8" s="41"/>
      <c r="D8" s="136" t="s">
        <v>118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554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92</v>
      </c>
      <c r="G11" s="41"/>
      <c r="H11" s="41"/>
      <c r="I11" s="136" t="s">
        <v>20</v>
      </c>
      <c r="J11" s="140" t="s">
        <v>32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28. 4. 2025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30</v>
      </c>
      <c r="E14" s="41"/>
      <c r="F14" s="41"/>
      <c r="G14" s="41"/>
      <c r="H14" s="41"/>
      <c r="I14" s="136" t="s">
        <v>31</v>
      </c>
      <c r="J14" s="140" t="str">
        <f>IF('Rekapitulace stavby'!AN10="","",'Rekapitulace stavby'!AN10)</f>
        <v/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tr">
        <f>IF('Rekapitulace stavby'!E11="","",'Rekapitulace stavby'!E11)</f>
        <v xml:space="preserve"> </v>
      </c>
      <c r="F15" s="41"/>
      <c r="G15" s="41"/>
      <c r="H15" s="41"/>
      <c r="I15" s="136" t="s">
        <v>34</v>
      </c>
      <c r="J15" s="140" t="str">
        <f>IF('Rekapitulace stavby'!AN11="","",'Rekapitulace stavby'!AN11)</f>
        <v/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35</v>
      </c>
      <c r="E17" s="41"/>
      <c r="F17" s="41"/>
      <c r="G17" s="41"/>
      <c r="H17" s="41"/>
      <c r="I17" s="136" t="s">
        <v>31</v>
      </c>
      <c r="J17" s="35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40"/>
      <c r="G18" s="140"/>
      <c r="H18" s="140"/>
      <c r="I18" s="136" t="s">
        <v>34</v>
      </c>
      <c r="J18" s="35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37</v>
      </c>
      <c r="E20" s="41"/>
      <c r="F20" s="41"/>
      <c r="G20" s="41"/>
      <c r="H20" s="41"/>
      <c r="I20" s="136" t="s">
        <v>31</v>
      </c>
      <c r="J20" s="140" t="s">
        <v>32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38</v>
      </c>
      <c r="F21" s="41"/>
      <c r="G21" s="41"/>
      <c r="H21" s="41"/>
      <c r="I21" s="136" t="s">
        <v>34</v>
      </c>
      <c r="J21" s="140" t="s">
        <v>32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40</v>
      </c>
      <c r="E23" s="41"/>
      <c r="F23" s="41"/>
      <c r="G23" s="41"/>
      <c r="H23" s="41"/>
      <c r="I23" s="136" t="s">
        <v>31</v>
      </c>
      <c r="J23" s="140" t="s">
        <v>32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41</v>
      </c>
      <c r="F24" s="41"/>
      <c r="G24" s="41"/>
      <c r="H24" s="41"/>
      <c r="I24" s="136" t="s">
        <v>34</v>
      </c>
      <c r="J24" s="140" t="s">
        <v>32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2"/>
      <c r="B27" s="143"/>
      <c r="C27" s="142"/>
      <c r="D27" s="142"/>
      <c r="E27" s="144" t="s">
        <v>43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ROUND(J84,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ROUND((SUM(BE84:BE160)),  2)</f>
        <v>0</v>
      </c>
      <c r="G33" s="41"/>
      <c r="H33" s="41"/>
      <c r="I33" s="152">
        <v>0.20999999999999999</v>
      </c>
      <c r="J33" s="151">
        <f>ROUND(((SUM(BE84:BE160))*I33),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ROUND((SUM(BF84:BF160)),  2)</f>
        <v>0</v>
      </c>
      <c r="G34" s="41"/>
      <c r="H34" s="41"/>
      <c r="I34" s="152">
        <v>0.12</v>
      </c>
      <c r="J34" s="151">
        <f>ROUND(((SUM(BF84:BF160))*I34),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ROUND((SUM(BG84:BG160)),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ROUND((SUM(BH84:BH160)),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ROUND((SUM(BI84:BI160)),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123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Chodník Sluneční - Pražská, Chýně</v>
      </c>
      <c r="F48" s="34"/>
      <c r="G48" s="34"/>
      <c r="H48" s="34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118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 401 - Veřejné osvětlení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k.ú. Chýně</v>
      </c>
      <c r="G52" s="43"/>
      <c r="H52" s="43"/>
      <c r="I52" s="34" t="s">
        <v>24</v>
      </c>
      <c r="J52" s="75" t="str">
        <f>IF(J12="","",J12)</f>
        <v>28. 4. 2025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 xml:space="preserve"> </v>
      </c>
      <c r="G54" s="43"/>
      <c r="H54" s="43"/>
      <c r="I54" s="34" t="s">
        <v>37</v>
      </c>
      <c r="J54" s="39" t="str">
        <f>E21</f>
        <v>Ragemia,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35</v>
      </c>
      <c r="D55" s="43"/>
      <c r="E55" s="43"/>
      <c r="F55" s="29" t="str">
        <f>IF(E18="","",E18)</f>
        <v>Vyplň údaj</v>
      </c>
      <c r="G55" s="43"/>
      <c r="H55" s="43"/>
      <c r="I55" s="34" t="s">
        <v>40</v>
      </c>
      <c r="J55" s="39" t="str">
        <f>E24</f>
        <v>Ing. Eva Horčičková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124</v>
      </c>
      <c r="D57" s="166"/>
      <c r="E57" s="166"/>
      <c r="F57" s="166"/>
      <c r="G57" s="166"/>
      <c r="H57" s="166"/>
      <c r="I57" s="166"/>
      <c r="J57" s="167" t="s">
        <v>125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126</v>
      </c>
    </row>
    <row r="60" s="9" customFormat="1" ht="24.96" customHeight="1">
      <c r="A60" s="9"/>
      <c r="B60" s="169"/>
      <c r="C60" s="170"/>
      <c r="D60" s="171" t="s">
        <v>136</v>
      </c>
      <c r="E60" s="172"/>
      <c r="F60" s="172"/>
      <c r="G60" s="172"/>
      <c r="H60" s="172"/>
      <c r="I60" s="172"/>
      <c r="J60" s="173">
        <f>J85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555</v>
      </c>
      <c r="E61" s="178"/>
      <c r="F61" s="178"/>
      <c r="G61" s="178"/>
      <c r="H61" s="178"/>
      <c r="I61" s="178"/>
      <c r="J61" s="179">
        <f>J86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9"/>
      <c r="C62" s="170"/>
      <c r="D62" s="171" t="s">
        <v>556</v>
      </c>
      <c r="E62" s="172"/>
      <c r="F62" s="172"/>
      <c r="G62" s="172"/>
      <c r="H62" s="172"/>
      <c r="I62" s="172"/>
      <c r="J62" s="173">
        <f>J92</f>
        <v>0</v>
      </c>
      <c r="K62" s="170"/>
      <c r="L62" s="17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5"/>
      <c r="C63" s="176"/>
      <c r="D63" s="177" t="s">
        <v>557</v>
      </c>
      <c r="E63" s="178"/>
      <c r="F63" s="178"/>
      <c r="G63" s="178"/>
      <c r="H63" s="178"/>
      <c r="I63" s="178"/>
      <c r="J63" s="179">
        <f>J93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558</v>
      </c>
      <c r="E64" s="178"/>
      <c r="F64" s="178"/>
      <c r="G64" s="178"/>
      <c r="H64" s="178"/>
      <c r="I64" s="178"/>
      <c r="J64" s="179">
        <f>J118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5" t="s">
        <v>138</v>
      </c>
      <c r="D71" s="43"/>
      <c r="E71" s="43"/>
      <c r="F71" s="43"/>
      <c r="G71" s="43"/>
      <c r="H71" s="43"/>
      <c r="I71" s="43"/>
      <c r="J71" s="43"/>
      <c r="K71" s="4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4" t="s">
        <v>16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4" t="str">
        <f>E7</f>
        <v>Chodník Sluneční - Pražská, Chýně</v>
      </c>
      <c r="F74" s="34"/>
      <c r="G74" s="34"/>
      <c r="H74" s="34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4" t="s">
        <v>118</v>
      </c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SO 401 - Veřejné osvětlení</v>
      </c>
      <c r="F76" s="43"/>
      <c r="G76" s="43"/>
      <c r="H76" s="43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4" t="s">
        <v>22</v>
      </c>
      <c r="D78" s="43"/>
      <c r="E78" s="43"/>
      <c r="F78" s="29" t="str">
        <f>F12</f>
        <v>k.ú. Chýně</v>
      </c>
      <c r="G78" s="43"/>
      <c r="H78" s="43"/>
      <c r="I78" s="34" t="s">
        <v>24</v>
      </c>
      <c r="J78" s="75" t="str">
        <f>IF(J12="","",J12)</f>
        <v>28. 4. 2025</v>
      </c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4" t="s">
        <v>30</v>
      </c>
      <c r="D80" s="43"/>
      <c r="E80" s="43"/>
      <c r="F80" s="29" t="str">
        <f>E15</f>
        <v xml:space="preserve"> </v>
      </c>
      <c r="G80" s="43"/>
      <c r="H80" s="43"/>
      <c r="I80" s="34" t="s">
        <v>37</v>
      </c>
      <c r="J80" s="39" t="str">
        <f>E21</f>
        <v>Ragemia, s.r.o.</v>
      </c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4" t="s">
        <v>35</v>
      </c>
      <c r="D81" s="43"/>
      <c r="E81" s="43"/>
      <c r="F81" s="29" t="str">
        <f>IF(E18="","",E18)</f>
        <v>Vyplň údaj</v>
      </c>
      <c r="G81" s="43"/>
      <c r="H81" s="43"/>
      <c r="I81" s="34" t="s">
        <v>40</v>
      </c>
      <c r="J81" s="39" t="str">
        <f>E24</f>
        <v>Ing. Eva Horčičková</v>
      </c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1"/>
      <c r="B83" s="182"/>
      <c r="C83" s="183" t="s">
        <v>139</v>
      </c>
      <c r="D83" s="184" t="s">
        <v>63</v>
      </c>
      <c r="E83" s="184" t="s">
        <v>59</v>
      </c>
      <c r="F83" s="184" t="s">
        <v>60</v>
      </c>
      <c r="G83" s="184" t="s">
        <v>140</v>
      </c>
      <c r="H83" s="184" t="s">
        <v>141</v>
      </c>
      <c r="I83" s="184" t="s">
        <v>142</v>
      </c>
      <c r="J83" s="184" t="s">
        <v>125</v>
      </c>
      <c r="K83" s="185" t="s">
        <v>143</v>
      </c>
      <c r="L83" s="186"/>
      <c r="M83" s="95" t="s">
        <v>32</v>
      </c>
      <c r="N83" s="96" t="s">
        <v>48</v>
      </c>
      <c r="O83" s="96" t="s">
        <v>144</v>
      </c>
      <c r="P83" s="96" t="s">
        <v>145</v>
      </c>
      <c r="Q83" s="96" t="s">
        <v>146</v>
      </c>
      <c r="R83" s="96" t="s">
        <v>147</v>
      </c>
      <c r="S83" s="96" t="s">
        <v>148</v>
      </c>
      <c r="T83" s="97" t="s">
        <v>149</v>
      </c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</row>
    <row r="84" s="2" customFormat="1" ht="22.8" customHeight="1">
      <c r="A84" s="41"/>
      <c r="B84" s="42"/>
      <c r="C84" s="102" t="s">
        <v>150</v>
      </c>
      <c r="D84" s="43"/>
      <c r="E84" s="43"/>
      <c r="F84" s="43"/>
      <c r="G84" s="43"/>
      <c r="H84" s="43"/>
      <c r="I84" s="43"/>
      <c r="J84" s="187">
        <f>BK84</f>
        <v>0</v>
      </c>
      <c r="K84" s="43"/>
      <c r="L84" s="47"/>
      <c r="M84" s="98"/>
      <c r="N84" s="188"/>
      <c r="O84" s="99"/>
      <c r="P84" s="189">
        <f>P85+P92</f>
        <v>0</v>
      </c>
      <c r="Q84" s="99"/>
      <c r="R84" s="189">
        <f>R85+R92</f>
        <v>12.224373</v>
      </c>
      <c r="S84" s="99"/>
      <c r="T84" s="190">
        <f>T85+T92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19" t="s">
        <v>77</v>
      </c>
      <c r="AU84" s="19" t="s">
        <v>126</v>
      </c>
      <c r="BK84" s="191">
        <f>BK85+BK92</f>
        <v>0</v>
      </c>
    </row>
    <row r="85" s="12" customFormat="1" ht="25.92" customHeight="1">
      <c r="A85" s="12"/>
      <c r="B85" s="192"/>
      <c r="C85" s="193"/>
      <c r="D85" s="194" t="s">
        <v>77</v>
      </c>
      <c r="E85" s="195" t="s">
        <v>538</v>
      </c>
      <c r="F85" s="195" t="s">
        <v>539</v>
      </c>
      <c r="G85" s="193"/>
      <c r="H85" s="193"/>
      <c r="I85" s="196"/>
      <c r="J85" s="197">
        <f>BK85</f>
        <v>0</v>
      </c>
      <c r="K85" s="193"/>
      <c r="L85" s="198"/>
      <c r="M85" s="199"/>
      <c r="N85" s="200"/>
      <c r="O85" s="200"/>
      <c r="P85" s="201">
        <f>P86</f>
        <v>0</v>
      </c>
      <c r="Q85" s="200"/>
      <c r="R85" s="201">
        <f>R86</f>
        <v>0.0034800000000000005</v>
      </c>
      <c r="S85" s="200"/>
      <c r="T85" s="202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3" t="s">
        <v>88</v>
      </c>
      <c r="AT85" s="204" t="s">
        <v>77</v>
      </c>
      <c r="AU85" s="204" t="s">
        <v>78</v>
      </c>
      <c r="AY85" s="203" t="s">
        <v>153</v>
      </c>
      <c r="BK85" s="205">
        <f>BK86</f>
        <v>0</v>
      </c>
    </row>
    <row r="86" s="12" customFormat="1" ht="22.8" customHeight="1">
      <c r="A86" s="12"/>
      <c r="B86" s="192"/>
      <c r="C86" s="193"/>
      <c r="D86" s="194" t="s">
        <v>77</v>
      </c>
      <c r="E86" s="206" t="s">
        <v>559</v>
      </c>
      <c r="F86" s="206" t="s">
        <v>560</v>
      </c>
      <c r="G86" s="193"/>
      <c r="H86" s="193"/>
      <c r="I86" s="196"/>
      <c r="J86" s="207">
        <f>BK86</f>
        <v>0</v>
      </c>
      <c r="K86" s="193"/>
      <c r="L86" s="198"/>
      <c r="M86" s="199"/>
      <c r="N86" s="200"/>
      <c r="O86" s="200"/>
      <c r="P86" s="201">
        <f>SUM(P87:P91)</f>
        <v>0</v>
      </c>
      <c r="Q86" s="200"/>
      <c r="R86" s="201">
        <f>SUM(R87:R91)</f>
        <v>0.0034800000000000005</v>
      </c>
      <c r="S86" s="200"/>
      <c r="T86" s="202">
        <f>SUM(T87:T91)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3" t="s">
        <v>88</v>
      </c>
      <c r="AT86" s="204" t="s">
        <v>77</v>
      </c>
      <c r="AU86" s="204" t="s">
        <v>86</v>
      </c>
      <c r="AY86" s="203" t="s">
        <v>153</v>
      </c>
      <c r="BK86" s="205">
        <f>SUM(BK87:BK91)</f>
        <v>0</v>
      </c>
    </row>
    <row r="87" s="2" customFormat="1" ht="16.5" customHeight="1">
      <c r="A87" s="41"/>
      <c r="B87" s="42"/>
      <c r="C87" s="208" t="s">
        <v>86</v>
      </c>
      <c r="D87" s="208" t="s">
        <v>155</v>
      </c>
      <c r="E87" s="209" t="s">
        <v>561</v>
      </c>
      <c r="F87" s="210" t="s">
        <v>562</v>
      </c>
      <c r="G87" s="211" t="s">
        <v>173</v>
      </c>
      <c r="H87" s="212">
        <v>290</v>
      </c>
      <c r="I87" s="213"/>
      <c r="J87" s="214">
        <f>ROUND(I87*H87,2)</f>
        <v>0</v>
      </c>
      <c r="K87" s="210" t="s">
        <v>158</v>
      </c>
      <c r="L87" s="47"/>
      <c r="M87" s="215" t="s">
        <v>32</v>
      </c>
      <c r="N87" s="216" t="s">
        <v>49</v>
      </c>
      <c r="O87" s="87"/>
      <c r="P87" s="217">
        <f>O87*H87</f>
        <v>0</v>
      </c>
      <c r="Q87" s="217">
        <v>0</v>
      </c>
      <c r="R87" s="217">
        <f>Q87*H87</f>
        <v>0</v>
      </c>
      <c r="S87" s="217">
        <v>0</v>
      </c>
      <c r="T87" s="218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9" t="s">
        <v>257</v>
      </c>
      <c r="AT87" s="219" t="s">
        <v>155</v>
      </c>
      <c r="AU87" s="219" t="s">
        <v>88</v>
      </c>
      <c r="AY87" s="19" t="s">
        <v>153</v>
      </c>
      <c r="BE87" s="220">
        <f>IF(N87="základní",J87,0)</f>
        <v>0</v>
      </c>
      <c r="BF87" s="220">
        <f>IF(N87="snížená",J87,0)</f>
        <v>0</v>
      </c>
      <c r="BG87" s="220">
        <f>IF(N87="zákl. přenesená",J87,0)</f>
        <v>0</v>
      </c>
      <c r="BH87" s="220">
        <f>IF(N87="sníž. přenesená",J87,0)</f>
        <v>0</v>
      </c>
      <c r="BI87" s="220">
        <f>IF(N87="nulová",J87,0)</f>
        <v>0</v>
      </c>
      <c r="BJ87" s="19" t="s">
        <v>86</v>
      </c>
      <c r="BK87" s="220">
        <f>ROUND(I87*H87,2)</f>
        <v>0</v>
      </c>
      <c r="BL87" s="19" t="s">
        <v>257</v>
      </c>
      <c r="BM87" s="219" t="s">
        <v>563</v>
      </c>
    </row>
    <row r="88" s="2" customFormat="1">
      <c r="A88" s="41"/>
      <c r="B88" s="42"/>
      <c r="C88" s="43"/>
      <c r="D88" s="221" t="s">
        <v>161</v>
      </c>
      <c r="E88" s="43"/>
      <c r="F88" s="222" t="s">
        <v>564</v>
      </c>
      <c r="G88" s="43"/>
      <c r="H88" s="43"/>
      <c r="I88" s="223"/>
      <c r="J88" s="43"/>
      <c r="K88" s="43"/>
      <c r="L88" s="47"/>
      <c r="M88" s="224"/>
      <c r="N88" s="225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19" t="s">
        <v>161</v>
      </c>
      <c r="AU88" s="19" t="s">
        <v>88</v>
      </c>
    </row>
    <row r="89" s="2" customFormat="1" ht="16.5" customHeight="1">
      <c r="A89" s="41"/>
      <c r="B89" s="42"/>
      <c r="C89" s="259" t="s">
        <v>88</v>
      </c>
      <c r="D89" s="259" t="s">
        <v>238</v>
      </c>
      <c r="E89" s="260" t="s">
        <v>565</v>
      </c>
      <c r="F89" s="261" t="s">
        <v>566</v>
      </c>
      <c r="G89" s="262" t="s">
        <v>173</v>
      </c>
      <c r="H89" s="263">
        <v>348</v>
      </c>
      <c r="I89" s="264"/>
      <c r="J89" s="265">
        <f>ROUND(I89*H89,2)</f>
        <v>0</v>
      </c>
      <c r="K89" s="261" t="s">
        <v>32</v>
      </c>
      <c r="L89" s="266"/>
      <c r="M89" s="267" t="s">
        <v>32</v>
      </c>
      <c r="N89" s="268" t="s">
        <v>49</v>
      </c>
      <c r="O89" s="87"/>
      <c r="P89" s="217">
        <f>O89*H89</f>
        <v>0</v>
      </c>
      <c r="Q89" s="217">
        <v>1.0000000000000001E-05</v>
      </c>
      <c r="R89" s="217">
        <f>Q89*H89</f>
        <v>0.0034800000000000005</v>
      </c>
      <c r="S89" s="217">
        <v>0</v>
      </c>
      <c r="T89" s="218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9" t="s">
        <v>353</v>
      </c>
      <c r="AT89" s="219" t="s">
        <v>238</v>
      </c>
      <c r="AU89" s="219" t="s">
        <v>88</v>
      </c>
      <c r="AY89" s="19" t="s">
        <v>153</v>
      </c>
      <c r="BE89" s="220">
        <f>IF(N89="základní",J89,0)</f>
        <v>0</v>
      </c>
      <c r="BF89" s="220">
        <f>IF(N89="snížená",J89,0)</f>
        <v>0</v>
      </c>
      <c r="BG89" s="220">
        <f>IF(N89="zákl. přenesená",J89,0)</f>
        <v>0</v>
      </c>
      <c r="BH89" s="220">
        <f>IF(N89="sníž. přenesená",J89,0)</f>
        <v>0</v>
      </c>
      <c r="BI89" s="220">
        <f>IF(N89="nulová",J89,0)</f>
        <v>0</v>
      </c>
      <c r="BJ89" s="19" t="s">
        <v>86</v>
      </c>
      <c r="BK89" s="220">
        <f>ROUND(I89*H89,2)</f>
        <v>0</v>
      </c>
      <c r="BL89" s="19" t="s">
        <v>257</v>
      </c>
      <c r="BM89" s="219" t="s">
        <v>567</v>
      </c>
    </row>
    <row r="90" s="2" customFormat="1">
      <c r="A90" s="41"/>
      <c r="B90" s="42"/>
      <c r="C90" s="43"/>
      <c r="D90" s="228" t="s">
        <v>568</v>
      </c>
      <c r="E90" s="43"/>
      <c r="F90" s="273" t="s">
        <v>569</v>
      </c>
      <c r="G90" s="43"/>
      <c r="H90" s="43"/>
      <c r="I90" s="223"/>
      <c r="J90" s="43"/>
      <c r="K90" s="43"/>
      <c r="L90" s="47"/>
      <c r="M90" s="224"/>
      <c r="N90" s="225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19" t="s">
        <v>568</v>
      </c>
      <c r="AU90" s="19" t="s">
        <v>88</v>
      </c>
    </row>
    <row r="91" s="14" customFormat="1">
      <c r="A91" s="14"/>
      <c r="B91" s="237"/>
      <c r="C91" s="238"/>
      <c r="D91" s="228" t="s">
        <v>167</v>
      </c>
      <c r="E91" s="238"/>
      <c r="F91" s="240" t="s">
        <v>570</v>
      </c>
      <c r="G91" s="238"/>
      <c r="H91" s="241">
        <v>348</v>
      </c>
      <c r="I91" s="242"/>
      <c r="J91" s="238"/>
      <c r="K91" s="238"/>
      <c r="L91" s="243"/>
      <c r="M91" s="244"/>
      <c r="N91" s="245"/>
      <c r="O91" s="245"/>
      <c r="P91" s="245"/>
      <c r="Q91" s="245"/>
      <c r="R91" s="245"/>
      <c r="S91" s="245"/>
      <c r="T91" s="246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7" t="s">
        <v>167</v>
      </c>
      <c r="AU91" s="247" t="s">
        <v>88</v>
      </c>
      <c r="AV91" s="14" t="s">
        <v>88</v>
      </c>
      <c r="AW91" s="14" t="s">
        <v>4</v>
      </c>
      <c r="AX91" s="14" t="s">
        <v>86</v>
      </c>
      <c r="AY91" s="247" t="s">
        <v>153</v>
      </c>
    </row>
    <row r="92" s="12" customFormat="1" ht="25.92" customHeight="1">
      <c r="A92" s="12"/>
      <c r="B92" s="192"/>
      <c r="C92" s="193"/>
      <c r="D92" s="194" t="s">
        <v>77</v>
      </c>
      <c r="E92" s="195" t="s">
        <v>238</v>
      </c>
      <c r="F92" s="195" t="s">
        <v>571</v>
      </c>
      <c r="G92" s="193"/>
      <c r="H92" s="193"/>
      <c r="I92" s="196"/>
      <c r="J92" s="197">
        <f>BK92</f>
        <v>0</v>
      </c>
      <c r="K92" s="193"/>
      <c r="L92" s="198"/>
      <c r="M92" s="199"/>
      <c r="N92" s="200"/>
      <c r="O92" s="200"/>
      <c r="P92" s="201">
        <f>P93+P118</f>
        <v>0</v>
      </c>
      <c r="Q92" s="200"/>
      <c r="R92" s="201">
        <f>R93+R118</f>
        <v>12.220893</v>
      </c>
      <c r="S92" s="200"/>
      <c r="T92" s="202">
        <f>T93+T118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3" t="s">
        <v>108</v>
      </c>
      <c r="AT92" s="204" t="s">
        <v>77</v>
      </c>
      <c r="AU92" s="204" t="s">
        <v>78</v>
      </c>
      <c r="AY92" s="203" t="s">
        <v>153</v>
      </c>
      <c r="BK92" s="205">
        <f>BK93+BK118</f>
        <v>0</v>
      </c>
    </row>
    <row r="93" s="12" customFormat="1" ht="22.8" customHeight="1">
      <c r="A93" s="12"/>
      <c r="B93" s="192"/>
      <c r="C93" s="193"/>
      <c r="D93" s="194" t="s">
        <v>77</v>
      </c>
      <c r="E93" s="206" t="s">
        <v>572</v>
      </c>
      <c r="F93" s="206" t="s">
        <v>573</v>
      </c>
      <c r="G93" s="193"/>
      <c r="H93" s="193"/>
      <c r="I93" s="196"/>
      <c r="J93" s="207">
        <f>BK93</f>
        <v>0</v>
      </c>
      <c r="K93" s="193"/>
      <c r="L93" s="198"/>
      <c r="M93" s="199"/>
      <c r="N93" s="200"/>
      <c r="O93" s="200"/>
      <c r="P93" s="201">
        <f>SUM(P94:P117)</f>
        <v>0</v>
      </c>
      <c r="Q93" s="200"/>
      <c r="R93" s="201">
        <f>SUM(R94:R117)</f>
        <v>1.09714</v>
      </c>
      <c r="S93" s="200"/>
      <c r="T93" s="202">
        <f>SUM(T94:T117)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3" t="s">
        <v>108</v>
      </c>
      <c r="AT93" s="204" t="s">
        <v>77</v>
      </c>
      <c r="AU93" s="204" t="s">
        <v>86</v>
      </c>
      <c r="AY93" s="203" t="s">
        <v>153</v>
      </c>
      <c r="BK93" s="205">
        <f>SUM(BK94:BK117)</f>
        <v>0</v>
      </c>
    </row>
    <row r="94" s="2" customFormat="1" ht="24.15" customHeight="1">
      <c r="A94" s="41"/>
      <c r="B94" s="42"/>
      <c r="C94" s="208" t="s">
        <v>108</v>
      </c>
      <c r="D94" s="208" t="s">
        <v>155</v>
      </c>
      <c r="E94" s="209" t="s">
        <v>574</v>
      </c>
      <c r="F94" s="210" t="s">
        <v>575</v>
      </c>
      <c r="G94" s="211" t="s">
        <v>407</v>
      </c>
      <c r="H94" s="212">
        <v>1</v>
      </c>
      <c r="I94" s="213"/>
      <c r="J94" s="214">
        <f>ROUND(I94*H94,2)</f>
        <v>0</v>
      </c>
      <c r="K94" s="210" t="s">
        <v>158</v>
      </c>
      <c r="L94" s="47"/>
      <c r="M94" s="215" t="s">
        <v>32</v>
      </c>
      <c r="N94" s="216" t="s">
        <v>49</v>
      </c>
      <c r="O94" s="87"/>
      <c r="P94" s="217">
        <f>O94*H94</f>
        <v>0</v>
      </c>
      <c r="Q94" s="217">
        <v>0</v>
      </c>
      <c r="R94" s="217">
        <f>Q94*H94</f>
        <v>0</v>
      </c>
      <c r="S94" s="217">
        <v>0</v>
      </c>
      <c r="T94" s="218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9" t="s">
        <v>526</v>
      </c>
      <c r="AT94" s="219" t="s">
        <v>155</v>
      </c>
      <c r="AU94" s="219" t="s">
        <v>88</v>
      </c>
      <c r="AY94" s="19" t="s">
        <v>153</v>
      </c>
      <c r="BE94" s="220">
        <f>IF(N94="základní",J94,0)</f>
        <v>0</v>
      </c>
      <c r="BF94" s="220">
        <f>IF(N94="snížená",J94,0)</f>
        <v>0</v>
      </c>
      <c r="BG94" s="220">
        <f>IF(N94="zákl. přenesená",J94,0)</f>
        <v>0</v>
      </c>
      <c r="BH94" s="220">
        <f>IF(N94="sníž. přenesená",J94,0)</f>
        <v>0</v>
      </c>
      <c r="BI94" s="220">
        <f>IF(N94="nulová",J94,0)</f>
        <v>0</v>
      </c>
      <c r="BJ94" s="19" t="s">
        <v>86</v>
      </c>
      <c r="BK94" s="220">
        <f>ROUND(I94*H94,2)</f>
        <v>0</v>
      </c>
      <c r="BL94" s="19" t="s">
        <v>526</v>
      </c>
      <c r="BM94" s="219" t="s">
        <v>576</v>
      </c>
    </row>
    <row r="95" s="2" customFormat="1">
      <c r="A95" s="41"/>
      <c r="B95" s="42"/>
      <c r="C95" s="43"/>
      <c r="D95" s="221" t="s">
        <v>161</v>
      </c>
      <c r="E95" s="43"/>
      <c r="F95" s="222" t="s">
        <v>577</v>
      </c>
      <c r="G95" s="43"/>
      <c r="H95" s="43"/>
      <c r="I95" s="223"/>
      <c r="J95" s="43"/>
      <c r="K95" s="43"/>
      <c r="L95" s="47"/>
      <c r="M95" s="224"/>
      <c r="N95" s="225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19" t="s">
        <v>161</v>
      </c>
      <c r="AU95" s="19" t="s">
        <v>88</v>
      </c>
    </row>
    <row r="96" s="2" customFormat="1" ht="16.5" customHeight="1">
      <c r="A96" s="41"/>
      <c r="B96" s="42"/>
      <c r="C96" s="259" t="s">
        <v>159</v>
      </c>
      <c r="D96" s="259" t="s">
        <v>238</v>
      </c>
      <c r="E96" s="260" t="s">
        <v>578</v>
      </c>
      <c r="F96" s="261" t="s">
        <v>579</v>
      </c>
      <c r="G96" s="262" t="s">
        <v>407</v>
      </c>
      <c r="H96" s="263">
        <v>1</v>
      </c>
      <c r="I96" s="264"/>
      <c r="J96" s="265">
        <f>ROUND(I96*H96,2)</f>
        <v>0</v>
      </c>
      <c r="K96" s="261" t="s">
        <v>158</v>
      </c>
      <c r="L96" s="266"/>
      <c r="M96" s="267" t="s">
        <v>32</v>
      </c>
      <c r="N96" s="268" t="s">
        <v>49</v>
      </c>
      <c r="O96" s="87"/>
      <c r="P96" s="217">
        <f>O96*H96</f>
        <v>0</v>
      </c>
      <c r="Q96" s="217">
        <v>0.0037000000000000002</v>
      </c>
      <c r="R96" s="217">
        <f>Q96*H96</f>
        <v>0.0037000000000000002</v>
      </c>
      <c r="S96" s="217">
        <v>0</v>
      </c>
      <c r="T96" s="218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9" t="s">
        <v>580</v>
      </c>
      <c r="AT96" s="219" t="s">
        <v>238</v>
      </c>
      <c r="AU96" s="219" t="s">
        <v>88</v>
      </c>
      <c r="AY96" s="19" t="s">
        <v>153</v>
      </c>
      <c r="BE96" s="220">
        <f>IF(N96="základní",J96,0)</f>
        <v>0</v>
      </c>
      <c r="BF96" s="220">
        <f>IF(N96="snížená",J96,0)</f>
        <v>0</v>
      </c>
      <c r="BG96" s="220">
        <f>IF(N96="zákl. přenesená",J96,0)</f>
        <v>0</v>
      </c>
      <c r="BH96" s="220">
        <f>IF(N96="sníž. přenesená",J96,0)</f>
        <v>0</v>
      </c>
      <c r="BI96" s="220">
        <f>IF(N96="nulová",J96,0)</f>
        <v>0</v>
      </c>
      <c r="BJ96" s="19" t="s">
        <v>86</v>
      </c>
      <c r="BK96" s="220">
        <f>ROUND(I96*H96,2)</f>
        <v>0</v>
      </c>
      <c r="BL96" s="19" t="s">
        <v>580</v>
      </c>
      <c r="BM96" s="219" t="s">
        <v>581</v>
      </c>
    </row>
    <row r="97" s="2" customFormat="1" ht="16.5" customHeight="1">
      <c r="A97" s="41"/>
      <c r="B97" s="42"/>
      <c r="C97" s="208" t="s">
        <v>180</v>
      </c>
      <c r="D97" s="208" t="s">
        <v>155</v>
      </c>
      <c r="E97" s="209" t="s">
        <v>582</v>
      </c>
      <c r="F97" s="210" t="s">
        <v>583</v>
      </c>
      <c r="G97" s="211" t="s">
        <v>407</v>
      </c>
      <c r="H97" s="212">
        <v>9</v>
      </c>
      <c r="I97" s="213"/>
      <c r="J97" s="214">
        <f>ROUND(I97*H97,2)</f>
        <v>0</v>
      </c>
      <c r="K97" s="210" t="s">
        <v>158</v>
      </c>
      <c r="L97" s="47"/>
      <c r="M97" s="215" t="s">
        <v>32</v>
      </c>
      <c r="N97" s="216" t="s">
        <v>49</v>
      </c>
      <c r="O97" s="87"/>
      <c r="P97" s="217">
        <f>O97*H97</f>
        <v>0</v>
      </c>
      <c r="Q97" s="217">
        <v>0</v>
      </c>
      <c r="R97" s="217">
        <f>Q97*H97</f>
        <v>0</v>
      </c>
      <c r="S97" s="217">
        <v>0</v>
      </c>
      <c r="T97" s="218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9" t="s">
        <v>526</v>
      </c>
      <c r="AT97" s="219" t="s">
        <v>155</v>
      </c>
      <c r="AU97" s="219" t="s">
        <v>88</v>
      </c>
      <c r="AY97" s="19" t="s">
        <v>153</v>
      </c>
      <c r="BE97" s="220">
        <f>IF(N97="základní",J97,0)</f>
        <v>0</v>
      </c>
      <c r="BF97" s="220">
        <f>IF(N97="snížená",J97,0)</f>
        <v>0</v>
      </c>
      <c r="BG97" s="220">
        <f>IF(N97="zákl. přenesená",J97,0)</f>
        <v>0</v>
      </c>
      <c r="BH97" s="220">
        <f>IF(N97="sníž. přenesená",J97,0)</f>
        <v>0</v>
      </c>
      <c r="BI97" s="220">
        <f>IF(N97="nulová",J97,0)</f>
        <v>0</v>
      </c>
      <c r="BJ97" s="19" t="s">
        <v>86</v>
      </c>
      <c r="BK97" s="220">
        <f>ROUND(I97*H97,2)</f>
        <v>0</v>
      </c>
      <c r="BL97" s="19" t="s">
        <v>526</v>
      </c>
      <c r="BM97" s="219" t="s">
        <v>584</v>
      </c>
    </row>
    <row r="98" s="2" customFormat="1">
      <c r="A98" s="41"/>
      <c r="B98" s="42"/>
      <c r="C98" s="43"/>
      <c r="D98" s="221" t="s">
        <v>161</v>
      </c>
      <c r="E98" s="43"/>
      <c r="F98" s="222" t="s">
        <v>585</v>
      </c>
      <c r="G98" s="43"/>
      <c r="H98" s="43"/>
      <c r="I98" s="223"/>
      <c r="J98" s="43"/>
      <c r="K98" s="43"/>
      <c r="L98" s="47"/>
      <c r="M98" s="224"/>
      <c r="N98" s="225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19" t="s">
        <v>161</v>
      </c>
      <c r="AU98" s="19" t="s">
        <v>88</v>
      </c>
    </row>
    <row r="99" s="2" customFormat="1" ht="16.5" customHeight="1">
      <c r="A99" s="41"/>
      <c r="B99" s="42"/>
      <c r="C99" s="259" t="s">
        <v>187</v>
      </c>
      <c r="D99" s="259" t="s">
        <v>238</v>
      </c>
      <c r="E99" s="260" t="s">
        <v>586</v>
      </c>
      <c r="F99" s="261" t="s">
        <v>587</v>
      </c>
      <c r="G99" s="262" t="s">
        <v>407</v>
      </c>
      <c r="H99" s="263">
        <v>9</v>
      </c>
      <c r="I99" s="264"/>
      <c r="J99" s="265">
        <f>ROUND(I99*H99,2)</f>
        <v>0</v>
      </c>
      <c r="K99" s="261" t="s">
        <v>32</v>
      </c>
      <c r="L99" s="266"/>
      <c r="M99" s="267" t="s">
        <v>32</v>
      </c>
      <c r="N99" s="268" t="s">
        <v>49</v>
      </c>
      <c r="O99" s="87"/>
      <c r="P99" s="217">
        <f>O99*H99</f>
        <v>0</v>
      </c>
      <c r="Q99" s="217">
        <v>0.00611</v>
      </c>
      <c r="R99" s="217">
        <f>Q99*H99</f>
        <v>0.054989999999999997</v>
      </c>
      <c r="S99" s="217">
        <v>0</v>
      </c>
      <c r="T99" s="218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9" t="s">
        <v>580</v>
      </c>
      <c r="AT99" s="219" t="s">
        <v>238</v>
      </c>
      <c r="AU99" s="219" t="s">
        <v>88</v>
      </c>
      <c r="AY99" s="19" t="s">
        <v>153</v>
      </c>
      <c r="BE99" s="220">
        <f>IF(N99="základní",J99,0)</f>
        <v>0</v>
      </c>
      <c r="BF99" s="220">
        <f>IF(N99="snížená",J99,0)</f>
        <v>0</v>
      </c>
      <c r="BG99" s="220">
        <f>IF(N99="zákl. přenesená",J99,0)</f>
        <v>0</v>
      </c>
      <c r="BH99" s="220">
        <f>IF(N99="sníž. přenesená",J99,0)</f>
        <v>0</v>
      </c>
      <c r="BI99" s="220">
        <f>IF(N99="nulová",J99,0)</f>
        <v>0</v>
      </c>
      <c r="BJ99" s="19" t="s">
        <v>86</v>
      </c>
      <c r="BK99" s="220">
        <f>ROUND(I99*H99,2)</f>
        <v>0</v>
      </c>
      <c r="BL99" s="19" t="s">
        <v>580</v>
      </c>
      <c r="BM99" s="219" t="s">
        <v>588</v>
      </c>
    </row>
    <row r="100" s="2" customFormat="1">
      <c r="A100" s="41"/>
      <c r="B100" s="42"/>
      <c r="C100" s="43"/>
      <c r="D100" s="228" t="s">
        <v>568</v>
      </c>
      <c r="E100" s="43"/>
      <c r="F100" s="273" t="s">
        <v>589</v>
      </c>
      <c r="G100" s="43"/>
      <c r="H100" s="43"/>
      <c r="I100" s="223"/>
      <c r="J100" s="43"/>
      <c r="K100" s="43"/>
      <c r="L100" s="47"/>
      <c r="M100" s="224"/>
      <c r="N100" s="225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19" t="s">
        <v>568</v>
      </c>
      <c r="AU100" s="19" t="s">
        <v>88</v>
      </c>
    </row>
    <row r="101" s="2" customFormat="1" ht="16.5" customHeight="1">
      <c r="A101" s="41"/>
      <c r="B101" s="42"/>
      <c r="C101" s="208" t="s">
        <v>194</v>
      </c>
      <c r="D101" s="208" t="s">
        <v>155</v>
      </c>
      <c r="E101" s="209" t="s">
        <v>590</v>
      </c>
      <c r="F101" s="210" t="s">
        <v>591</v>
      </c>
      <c r="G101" s="211" t="s">
        <v>407</v>
      </c>
      <c r="H101" s="212">
        <v>9</v>
      </c>
      <c r="I101" s="213"/>
      <c r="J101" s="214">
        <f>ROUND(I101*H101,2)</f>
        <v>0</v>
      </c>
      <c r="K101" s="210" t="s">
        <v>158</v>
      </c>
      <c r="L101" s="47"/>
      <c r="M101" s="215" t="s">
        <v>32</v>
      </c>
      <c r="N101" s="216" t="s">
        <v>49</v>
      </c>
      <c r="O101" s="87"/>
      <c r="P101" s="217">
        <f>O101*H101</f>
        <v>0</v>
      </c>
      <c r="Q101" s="217">
        <v>0</v>
      </c>
      <c r="R101" s="217">
        <f>Q101*H101</f>
        <v>0</v>
      </c>
      <c r="S101" s="217">
        <v>0</v>
      </c>
      <c r="T101" s="218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9" t="s">
        <v>526</v>
      </c>
      <c r="AT101" s="219" t="s">
        <v>155</v>
      </c>
      <c r="AU101" s="219" t="s">
        <v>88</v>
      </c>
      <c r="AY101" s="19" t="s">
        <v>153</v>
      </c>
      <c r="BE101" s="220">
        <f>IF(N101="základní",J101,0)</f>
        <v>0</v>
      </c>
      <c r="BF101" s="220">
        <f>IF(N101="snížená",J101,0)</f>
        <v>0</v>
      </c>
      <c r="BG101" s="220">
        <f>IF(N101="zákl. přenesená",J101,0)</f>
        <v>0</v>
      </c>
      <c r="BH101" s="220">
        <f>IF(N101="sníž. přenesená",J101,0)</f>
        <v>0</v>
      </c>
      <c r="BI101" s="220">
        <f>IF(N101="nulová",J101,0)</f>
        <v>0</v>
      </c>
      <c r="BJ101" s="19" t="s">
        <v>86</v>
      </c>
      <c r="BK101" s="220">
        <f>ROUND(I101*H101,2)</f>
        <v>0</v>
      </c>
      <c r="BL101" s="19" t="s">
        <v>526</v>
      </c>
      <c r="BM101" s="219" t="s">
        <v>592</v>
      </c>
    </row>
    <row r="102" s="2" customFormat="1">
      <c r="A102" s="41"/>
      <c r="B102" s="42"/>
      <c r="C102" s="43"/>
      <c r="D102" s="221" t="s">
        <v>161</v>
      </c>
      <c r="E102" s="43"/>
      <c r="F102" s="222" t="s">
        <v>593</v>
      </c>
      <c r="G102" s="43"/>
      <c r="H102" s="43"/>
      <c r="I102" s="223"/>
      <c r="J102" s="43"/>
      <c r="K102" s="43"/>
      <c r="L102" s="47"/>
      <c r="M102" s="224"/>
      <c r="N102" s="225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19" t="s">
        <v>161</v>
      </c>
      <c r="AU102" s="19" t="s">
        <v>88</v>
      </c>
    </row>
    <row r="103" s="2" customFormat="1" ht="16.5" customHeight="1">
      <c r="A103" s="41"/>
      <c r="B103" s="42"/>
      <c r="C103" s="259" t="s">
        <v>201</v>
      </c>
      <c r="D103" s="259" t="s">
        <v>238</v>
      </c>
      <c r="E103" s="260" t="s">
        <v>594</v>
      </c>
      <c r="F103" s="261" t="s">
        <v>595</v>
      </c>
      <c r="G103" s="262" t="s">
        <v>407</v>
      </c>
      <c r="H103" s="263">
        <v>3</v>
      </c>
      <c r="I103" s="264"/>
      <c r="J103" s="265">
        <f>ROUND(I103*H103,2)</f>
        <v>0</v>
      </c>
      <c r="K103" s="261" t="s">
        <v>32</v>
      </c>
      <c r="L103" s="266"/>
      <c r="M103" s="267" t="s">
        <v>32</v>
      </c>
      <c r="N103" s="268" t="s">
        <v>49</v>
      </c>
      <c r="O103" s="87"/>
      <c r="P103" s="217">
        <f>O103*H103</f>
        <v>0</v>
      </c>
      <c r="Q103" s="217">
        <v>0.051999999999999998</v>
      </c>
      <c r="R103" s="217">
        <f>Q103*H103</f>
        <v>0.156</v>
      </c>
      <c r="S103" s="217">
        <v>0</v>
      </c>
      <c r="T103" s="218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9" t="s">
        <v>596</v>
      </c>
      <c r="AT103" s="219" t="s">
        <v>238</v>
      </c>
      <c r="AU103" s="219" t="s">
        <v>88</v>
      </c>
      <c r="AY103" s="19" t="s">
        <v>153</v>
      </c>
      <c r="BE103" s="220">
        <f>IF(N103="základní",J103,0)</f>
        <v>0</v>
      </c>
      <c r="BF103" s="220">
        <f>IF(N103="snížená",J103,0)</f>
        <v>0</v>
      </c>
      <c r="BG103" s="220">
        <f>IF(N103="zákl. přenesená",J103,0)</f>
        <v>0</v>
      </c>
      <c r="BH103" s="220">
        <f>IF(N103="sníž. přenesená",J103,0)</f>
        <v>0</v>
      </c>
      <c r="BI103" s="220">
        <f>IF(N103="nulová",J103,0)</f>
        <v>0</v>
      </c>
      <c r="BJ103" s="19" t="s">
        <v>86</v>
      </c>
      <c r="BK103" s="220">
        <f>ROUND(I103*H103,2)</f>
        <v>0</v>
      </c>
      <c r="BL103" s="19" t="s">
        <v>526</v>
      </c>
      <c r="BM103" s="219" t="s">
        <v>597</v>
      </c>
    </row>
    <row r="104" s="2" customFormat="1" ht="16.5" customHeight="1">
      <c r="A104" s="41"/>
      <c r="B104" s="42"/>
      <c r="C104" s="259" t="s">
        <v>206</v>
      </c>
      <c r="D104" s="259" t="s">
        <v>238</v>
      </c>
      <c r="E104" s="260" t="s">
        <v>598</v>
      </c>
      <c r="F104" s="261" t="s">
        <v>599</v>
      </c>
      <c r="G104" s="262" t="s">
        <v>407</v>
      </c>
      <c r="H104" s="263">
        <v>6</v>
      </c>
      <c r="I104" s="264"/>
      <c r="J104" s="265">
        <f>ROUND(I104*H104,2)</f>
        <v>0</v>
      </c>
      <c r="K104" s="261" t="s">
        <v>32</v>
      </c>
      <c r="L104" s="266"/>
      <c r="M104" s="267" t="s">
        <v>32</v>
      </c>
      <c r="N104" s="268" t="s">
        <v>49</v>
      </c>
      <c r="O104" s="87"/>
      <c r="P104" s="217">
        <f>O104*H104</f>
        <v>0</v>
      </c>
      <c r="Q104" s="217">
        <v>0.045999999999999999</v>
      </c>
      <c r="R104" s="217">
        <f>Q104*H104</f>
        <v>0.27600000000000002</v>
      </c>
      <c r="S104" s="217">
        <v>0</v>
      </c>
      <c r="T104" s="218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9" t="s">
        <v>596</v>
      </c>
      <c r="AT104" s="219" t="s">
        <v>238</v>
      </c>
      <c r="AU104" s="219" t="s">
        <v>88</v>
      </c>
      <c r="AY104" s="19" t="s">
        <v>153</v>
      </c>
      <c r="BE104" s="220">
        <f>IF(N104="základní",J104,0)</f>
        <v>0</v>
      </c>
      <c r="BF104" s="220">
        <f>IF(N104="snížená",J104,0)</f>
        <v>0</v>
      </c>
      <c r="BG104" s="220">
        <f>IF(N104="zákl. přenesená",J104,0)</f>
        <v>0</v>
      </c>
      <c r="BH104" s="220">
        <f>IF(N104="sníž. přenesená",J104,0)</f>
        <v>0</v>
      </c>
      <c r="BI104" s="220">
        <f>IF(N104="nulová",J104,0)</f>
        <v>0</v>
      </c>
      <c r="BJ104" s="19" t="s">
        <v>86</v>
      </c>
      <c r="BK104" s="220">
        <f>ROUND(I104*H104,2)</f>
        <v>0</v>
      </c>
      <c r="BL104" s="19" t="s">
        <v>526</v>
      </c>
      <c r="BM104" s="219" t="s">
        <v>600</v>
      </c>
    </row>
    <row r="105" s="2" customFormat="1" ht="16.5" customHeight="1">
      <c r="A105" s="41"/>
      <c r="B105" s="42"/>
      <c r="C105" s="208" t="s">
        <v>211</v>
      </c>
      <c r="D105" s="208" t="s">
        <v>155</v>
      </c>
      <c r="E105" s="209" t="s">
        <v>601</v>
      </c>
      <c r="F105" s="210" t="s">
        <v>602</v>
      </c>
      <c r="G105" s="211" t="s">
        <v>407</v>
      </c>
      <c r="H105" s="212">
        <v>9</v>
      </c>
      <c r="I105" s="213"/>
      <c r="J105" s="214">
        <f>ROUND(I105*H105,2)</f>
        <v>0</v>
      </c>
      <c r="K105" s="210" t="s">
        <v>158</v>
      </c>
      <c r="L105" s="47"/>
      <c r="M105" s="215" t="s">
        <v>32</v>
      </c>
      <c r="N105" s="216" t="s">
        <v>49</v>
      </c>
      <c r="O105" s="87"/>
      <c r="P105" s="217">
        <f>O105*H105</f>
        <v>0</v>
      </c>
      <c r="Q105" s="217">
        <v>0</v>
      </c>
      <c r="R105" s="217">
        <f>Q105*H105</f>
        <v>0</v>
      </c>
      <c r="S105" s="217">
        <v>0</v>
      </c>
      <c r="T105" s="218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9" t="s">
        <v>526</v>
      </c>
      <c r="AT105" s="219" t="s">
        <v>155</v>
      </c>
      <c r="AU105" s="219" t="s">
        <v>88</v>
      </c>
      <c r="AY105" s="19" t="s">
        <v>153</v>
      </c>
      <c r="BE105" s="220">
        <f>IF(N105="základní",J105,0)</f>
        <v>0</v>
      </c>
      <c r="BF105" s="220">
        <f>IF(N105="snížená",J105,0)</f>
        <v>0</v>
      </c>
      <c r="BG105" s="220">
        <f>IF(N105="zákl. přenesená",J105,0)</f>
        <v>0</v>
      </c>
      <c r="BH105" s="220">
        <f>IF(N105="sníž. přenesená",J105,0)</f>
        <v>0</v>
      </c>
      <c r="BI105" s="220">
        <f>IF(N105="nulová",J105,0)</f>
        <v>0</v>
      </c>
      <c r="BJ105" s="19" t="s">
        <v>86</v>
      </c>
      <c r="BK105" s="220">
        <f>ROUND(I105*H105,2)</f>
        <v>0</v>
      </c>
      <c r="BL105" s="19" t="s">
        <v>526</v>
      </c>
      <c r="BM105" s="219" t="s">
        <v>603</v>
      </c>
    </row>
    <row r="106" s="2" customFormat="1">
      <c r="A106" s="41"/>
      <c r="B106" s="42"/>
      <c r="C106" s="43"/>
      <c r="D106" s="221" t="s">
        <v>161</v>
      </c>
      <c r="E106" s="43"/>
      <c r="F106" s="222" t="s">
        <v>604</v>
      </c>
      <c r="G106" s="43"/>
      <c r="H106" s="43"/>
      <c r="I106" s="223"/>
      <c r="J106" s="43"/>
      <c r="K106" s="43"/>
      <c r="L106" s="47"/>
      <c r="M106" s="224"/>
      <c r="N106" s="225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19" t="s">
        <v>161</v>
      </c>
      <c r="AU106" s="19" t="s">
        <v>88</v>
      </c>
    </row>
    <row r="107" s="2" customFormat="1" ht="16.5" customHeight="1">
      <c r="A107" s="41"/>
      <c r="B107" s="42"/>
      <c r="C107" s="259" t="s">
        <v>226</v>
      </c>
      <c r="D107" s="259" t="s">
        <v>238</v>
      </c>
      <c r="E107" s="260" t="s">
        <v>605</v>
      </c>
      <c r="F107" s="261" t="s">
        <v>606</v>
      </c>
      <c r="G107" s="262" t="s">
        <v>407</v>
      </c>
      <c r="H107" s="263">
        <v>9</v>
      </c>
      <c r="I107" s="264"/>
      <c r="J107" s="265">
        <f>ROUND(I107*H107,2)</f>
        <v>0</v>
      </c>
      <c r="K107" s="261" t="s">
        <v>158</v>
      </c>
      <c r="L107" s="266"/>
      <c r="M107" s="267" t="s">
        <v>32</v>
      </c>
      <c r="N107" s="268" t="s">
        <v>49</v>
      </c>
      <c r="O107" s="87"/>
      <c r="P107" s="217">
        <f>O107*H107</f>
        <v>0</v>
      </c>
      <c r="Q107" s="217">
        <v>0.00020000000000000001</v>
      </c>
      <c r="R107" s="217">
        <f>Q107*H107</f>
        <v>0.0018000000000000002</v>
      </c>
      <c r="S107" s="217">
        <v>0</v>
      </c>
      <c r="T107" s="218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19" t="s">
        <v>580</v>
      </c>
      <c r="AT107" s="219" t="s">
        <v>238</v>
      </c>
      <c r="AU107" s="219" t="s">
        <v>88</v>
      </c>
      <c r="AY107" s="19" t="s">
        <v>153</v>
      </c>
      <c r="BE107" s="220">
        <f>IF(N107="základní",J107,0)</f>
        <v>0</v>
      </c>
      <c r="BF107" s="220">
        <f>IF(N107="snížená",J107,0)</f>
        <v>0</v>
      </c>
      <c r="BG107" s="220">
        <f>IF(N107="zákl. přenesená",J107,0)</f>
        <v>0</v>
      </c>
      <c r="BH107" s="220">
        <f>IF(N107="sníž. přenesená",J107,0)</f>
        <v>0</v>
      </c>
      <c r="BI107" s="220">
        <f>IF(N107="nulová",J107,0)</f>
        <v>0</v>
      </c>
      <c r="BJ107" s="19" t="s">
        <v>86</v>
      </c>
      <c r="BK107" s="220">
        <f>ROUND(I107*H107,2)</f>
        <v>0</v>
      </c>
      <c r="BL107" s="19" t="s">
        <v>580</v>
      </c>
      <c r="BM107" s="219" t="s">
        <v>607</v>
      </c>
    </row>
    <row r="108" s="2" customFormat="1" ht="24.15" customHeight="1">
      <c r="A108" s="41"/>
      <c r="B108" s="42"/>
      <c r="C108" s="208" t="s">
        <v>8</v>
      </c>
      <c r="D108" s="208" t="s">
        <v>155</v>
      </c>
      <c r="E108" s="209" t="s">
        <v>608</v>
      </c>
      <c r="F108" s="210" t="s">
        <v>609</v>
      </c>
      <c r="G108" s="211" t="s">
        <v>173</v>
      </c>
      <c r="H108" s="212">
        <v>290</v>
      </c>
      <c r="I108" s="213"/>
      <c r="J108" s="214">
        <f>ROUND(I108*H108,2)</f>
        <v>0</v>
      </c>
      <c r="K108" s="210" t="s">
        <v>158</v>
      </c>
      <c r="L108" s="47"/>
      <c r="M108" s="215" t="s">
        <v>32</v>
      </c>
      <c r="N108" s="216" t="s">
        <v>49</v>
      </c>
      <c r="O108" s="87"/>
      <c r="P108" s="217">
        <f>O108*H108</f>
        <v>0</v>
      </c>
      <c r="Q108" s="217">
        <v>0</v>
      </c>
      <c r="R108" s="217">
        <f>Q108*H108</f>
        <v>0</v>
      </c>
      <c r="S108" s="217">
        <v>0</v>
      </c>
      <c r="T108" s="218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9" t="s">
        <v>526</v>
      </c>
      <c r="AT108" s="219" t="s">
        <v>155</v>
      </c>
      <c r="AU108" s="219" t="s">
        <v>88</v>
      </c>
      <c r="AY108" s="19" t="s">
        <v>153</v>
      </c>
      <c r="BE108" s="220">
        <f>IF(N108="základní",J108,0)</f>
        <v>0</v>
      </c>
      <c r="BF108" s="220">
        <f>IF(N108="snížená",J108,0)</f>
        <v>0</v>
      </c>
      <c r="BG108" s="220">
        <f>IF(N108="zákl. přenesená",J108,0)</f>
        <v>0</v>
      </c>
      <c r="BH108" s="220">
        <f>IF(N108="sníž. přenesená",J108,0)</f>
        <v>0</v>
      </c>
      <c r="BI108" s="220">
        <f>IF(N108="nulová",J108,0)</f>
        <v>0</v>
      </c>
      <c r="BJ108" s="19" t="s">
        <v>86</v>
      </c>
      <c r="BK108" s="220">
        <f>ROUND(I108*H108,2)</f>
        <v>0</v>
      </c>
      <c r="BL108" s="19" t="s">
        <v>526</v>
      </c>
      <c r="BM108" s="219" t="s">
        <v>610</v>
      </c>
    </row>
    <row r="109" s="2" customFormat="1">
      <c r="A109" s="41"/>
      <c r="B109" s="42"/>
      <c r="C109" s="43"/>
      <c r="D109" s="221" t="s">
        <v>161</v>
      </c>
      <c r="E109" s="43"/>
      <c r="F109" s="222" t="s">
        <v>611</v>
      </c>
      <c r="G109" s="43"/>
      <c r="H109" s="43"/>
      <c r="I109" s="223"/>
      <c r="J109" s="43"/>
      <c r="K109" s="43"/>
      <c r="L109" s="47"/>
      <c r="M109" s="224"/>
      <c r="N109" s="225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19" t="s">
        <v>161</v>
      </c>
      <c r="AU109" s="19" t="s">
        <v>88</v>
      </c>
    </row>
    <row r="110" s="2" customFormat="1" ht="16.5" customHeight="1">
      <c r="A110" s="41"/>
      <c r="B110" s="42"/>
      <c r="C110" s="259" t="s">
        <v>237</v>
      </c>
      <c r="D110" s="259" t="s">
        <v>238</v>
      </c>
      <c r="E110" s="260" t="s">
        <v>612</v>
      </c>
      <c r="F110" s="261" t="s">
        <v>613</v>
      </c>
      <c r="G110" s="262" t="s">
        <v>275</v>
      </c>
      <c r="H110" s="263">
        <v>304.5</v>
      </c>
      <c r="I110" s="264"/>
      <c r="J110" s="265">
        <f>ROUND(I110*H110,2)</f>
        <v>0</v>
      </c>
      <c r="K110" s="261" t="s">
        <v>158</v>
      </c>
      <c r="L110" s="266"/>
      <c r="M110" s="267" t="s">
        <v>32</v>
      </c>
      <c r="N110" s="268" t="s">
        <v>49</v>
      </c>
      <c r="O110" s="87"/>
      <c r="P110" s="217">
        <f>O110*H110</f>
        <v>0</v>
      </c>
      <c r="Q110" s="217">
        <v>0.001</v>
      </c>
      <c r="R110" s="217">
        <f>Q110*H110</f>
        <v>0.30449999999999999</v>
      </c>
      <c r="S110" s="217">
        <v>0</v>
      </c>
      <c r="T110" s="218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9" t="s">
        <v>580</v>
      </c>
      <c r="AT110" s="219" t="s">
        <v>238</v>
      </c>
      <c r="AU110" s="219" t="s">
        <v>88</v>
      </c>
      <c r="AY110" s="19" t="s">
        <v>153</v>
      </c>
      <c r="BE110" s="220">
        <f>IF(N110="základní",J110,0)</f>
        <v>0</v>
      </c>
      <c r="BF110" s="220">
        <f>IF(N110="snížená",J110,0)</f>
        <v>0</v>
      </c>
      <c r="BG110" s="220">
        <f>IF(N110="zákl. přenesená",J110,0)</f>
        <v>0</v>
      </c>
      <c r="BH110" s="220">
        <f>IF(N110="sníž. přenesená",J110,0)</f>
        <v>0</v>
      </c>
      <c r="BI110" s="220">
        <f>IF(N110="nulová",J110,0)</f>
        <v>0</v>
      </c>
      <c r="BJ110" s="19" t="s">
        <v>86</v>
      </c>
      <c r="BK110" s="220">
        <f>ROUND(I110*H110,2)</f>
        <v>0</v>
      </c>
      <c r="BL110" s="19" t="s">
        <v>580</v>
      </c>
      <c r="BM110" s="219" t="s">
        <v>614</v>
      </c>
    </row>
    <row r="111" s="14" customFormat="1">
      <c r="A111" s="14"/>
      <c r="B111" s="237"/>
      <c r="C111" s="238"/>
      <c r="D111" s="228" t="s">
        <v>167</v>
      </c>
      <c r="E111" s="238"/>
      <c r="F111" s="240" t="s">
        <v>615</v>
      </c>
      <c r="G111" s="238"/>
      <c r="H111" s="241">
        <v>304.5</v>
      </c>
      <c r="I111" s="242"/>
      <c r="J111" s="238"/>
      <c r="K111" s="238"/>
      <c r="L111" s="243"/>
      <c r="M111" s="244"/>
      <c r="N111" s="245"/>
      <c r="O111" s="245"/>
      <c r="P111" s="245"/>
      <c r="Q111" s="245"/>
      <c r="R111" s="245"/>
      <c r="S111" s="245"/>
      <c r="T111" s="246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7" t="s">
        <v>167</v>
      </c>
      <c r="AU111" s="247" t="s">
        <v>88</v>
      </c>
      <c r="AV111" s="14" t="s">
        <v>88</v>
      </c>
      <c r="AW111" s="14" t="s">
        <v>4</v>
      </c>
      <c r="AX111" s="14" t="s">
        <v>86</v>
      </c>
      <c r="AY111" s="247" t="s">
        <v>153</v>
      </c>
    </row>
    <row r="112" s="2" customFormat="1" ht="24.15" customHeight="1">
      <c r="A112" s="41"/>
      <c r="B112" s="42"/>
      <c r="C112" s="208" t="s">
        <v>246</v>
      </c>
      <c r="D112" s="208" t="s">
        <v>155</v>
      </c>
      <c r="E112" s="209" t="s">
        <v>616</v>
      </c>
      <c r="F112" s="210" t="s">
        <v>617</v>
      </c>
      <c r="G112" s="211" t="s">
        <v>407</v>
      </c>
      <c r="H112" s="212">
        <v>1</v>
      </c>
      <c r="I112" s="213"/>
      <c r="J112" s="214">
        <f>ROUND(I112*H112,2)</f>
        <v>0</v>
      </c>
      <c r="K112" s="210" t="s">
        <v>158</v>
      </c>
      <c r="L112" s="47"/>
      <c r="M112" s="215" t="s">
        <v>32</v>
      </c>
      <c r="N112" s="216" t="s">
        <v>49</v>
      </c>
      <c r="O112" s="87"/>
      <c r="P112" s="217">
        <f>O112*H112</f>
        <v>0</v>
      </c>
      <c r="Q112" s="217">
        <v>0</v>
      </c>
      <c r="R112" s="217">
        <f>Q112*H112</f>
        <v>0</v>
      </c>
      <c r="S112" s="217">
        <v>0</v>
      </c>
      <c r="T112" s="218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9" t="s">
        <v>526</v>
      </c>
      <c r="AT112" s="219" t="s">
        <v>155</v>
      </c>
      <c r="AU112" s="219" t="s">
        <v>88</v>
      </c>
      <c r="AY112" s="19" t="s">
        <v>153</v>
      </c>
      <c r="BE112" s="220">
        <f>IF(N112="základní",J112,0)</f>
        <v>0</v>
      </c>
      <c r="BF112" s="220">
        <f>IF(N112="snížená",J112,0)</f>
        <v>0</v>
      </c>
      <c r="BG112" s="220">
        <f>IF(N112="zákl. přenesená",J112,0)</f>
        <v>0</v>
      </c>
      <c r="BH112" s="220">
        <f>IF(N112="sníž. přenesená",J112,0)</f>
        <v>0</v>
      </c>
      <c r="BI112" s="220">
        <f>IF(N112="nulová",J112,0)</f>
        <v>0</v>
      </c>
      <c r="BJ112" s="19" t="s">
        <v>86</v>
      </c>
      <c r="BK112" s="220">
        <f>ROUND(I112*H112,2)</f>
        <v>0</v>
      </c>
      <c r="BL112" s="19" t="s">
        <v>526</v>
      </c>
      <c r="BM112" s="219" t="s">
        <v>618</v>
      </c>
    </row>
    <row r="113" s="2" customFormat="1">
      <c r="A113" s="41"/>
      <c r="B113" s="42"/>
      <c r="C113" s="43"/>
      <c r="D113" s="221" t="s">
        <v>161</v>
      </c>
      <c r="E113" s="43"/>
      <c r="F113" s="222" t="s">
        <v>619</v>
      </c>
      <c r="G113" s="43"/>
      <c r="H113" s="43"/>
      <c r="I113" s="223"/>
      <c r="J113" s="43"/>
      <c r="K113" s="43"/>
      <c r="L113" s="47"/>
      <c r="M113" s="224"/>
      <c r="N113" s="225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19" t="s">
        <v>161</v>
      </c>
      <c r="AU113" s="19" t="s">
        <v>88</v>
      </c>
    </row>
    <row r="114" s="2" customFormat="1" ht="24.15" customHeight="1">
      <c r="A114" s="41"/>
      <c r="B114" s="42"/>
      <c r="C114" s="208" t="s">
        <v>251</v>
      </c>
      <c r="D114" s="208" t="s">
        <v>155</v>
      </c>
      <c r="E114" s="209" t="s">
        <v>620</v>
      </c>
      <c r="F114" s="210" t="s">
        <v>621</v>
      </c>
      <c r="G114" s="211" t="s">
        <v>173</v>
      </c>
      <c r="H114" s="212">
        <v>290</v>
      </c>
      <c r="I114" s="213"/>
      <c r="J114" s="214">
        <f>ROUND(I114*H114,2)</f>
        <v>0</v>
      </c>
      <c r="K114" s="210" t="s">
        <v>158</v>
      </c>
      <c r="L114" s="47"/>
      <c r="M114" s="215" t="s">
        <v>32</v>
      </c>
      <c r="N114" s="216" t="s">
        <v>49</v>
      </c>
      <c r="O114" s="87"/>
      <c r="P114" s="217">
        <f>O114*H114</f>
        <v>0</v>
      </c>
      <c r="Q114" s="217">
        <v>0</v>
      </c>
      <c r="R114" s="217">
        <f>Q114*H114</f>
        <v>0</v>
      </c>
      <c r="S114" s="217">
        <v>0</v>
      </c>
      <c r="T114" s="218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9" t="s">
        <v>526</v>
      </c>
      <c r="AT114" s="219" t="s">
        <v>155</v>
      </c>
      <c r="AU114" s="219" t="s">
        <v>88</v>
      </c>
      <c r="AY114" s="19" t="s">
        <v>153</v>
      </c>
      <c r="BE114" s="220">
        <f>IF(N114="základní",J114,0)</f>
        <v>0</v>
      </c>
      <c r="BF114" s="220">
        <f>IF(N114="snížená",J114,0)</f>
        <v>0</v>
      </c>
      <c r="BG114" s="220">
        <f>IF(N114="zákl. přenesená",J114,0)</f>
        <v>0</v>
      </c>
      <c r="BH114" s="220">
        <f>IF(N114="sníž. přenesená",J114,0)</f>
        <v>0</v>
      </c>
      <c r="BI114" s="220">
        <f>IF(N114="nulová",J114,0)</f>
        <v>0</v>
      </c>
      <c r="BJ114" s="19" t="s">
        <v>86</v>
      </c>
      <c r="BK114" s="220">
        <f>ROUND(I114*H114,2)</f>
        <v>0</v>
      </c>
      <c r="BL114" s="19" t="s">
        <v>526</v>
      </c>
      <c r="BM114" s="219" t="s">
        <v>622</v>
      </c>
    </row>
    <row r="115" s="2" customFormat="1">
      <c r="A115" s="41"/>
      <c r="B115" s="42"/>
      <c r="C115" s="43"/>
      <c r="D115" s="221" t="s">
        <v>161</v>
      </c>
      <c r="E115" s="43"/>
      <c r="F115" s="222" t="s">
        <v>623</v>
      </c>
      <c r="G115" s="43"/>
      <c r="H115" s="43"/>
      <c r="I115" s="223"/>
      <c r="J115" s="43"/>
      <c r="K115" s="43"/>
      <c r="L115" s="47"/>
      <c r="M115" s="224"/>
      <c r="N115" s="225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19" t="s">
        <v>161</v>
      </c>
      <c r="AU115" s="19" t="s">
        <v>88</v>
      </c>
    </row>
    <row r="116" s="2" customFormat="1" ht="16.5" customHeight="1">
      <c r="A116" s="41"/>
      <c r="B116" s="42"/>
      <c r="C116" s="259" t="s">
        <v>257</v>
      </c>
      <c r="D116" s="259" t="s">
        <v>238</v>
      </c>
      <c r="E116" s="260" t="s">
        <v>624</v>
      </c>
      <c r="F116" s="261" t="s">
        <v>625</v>
      </c>
      <c r="G116" s="262" t="s">
        <v>173</v>
      </c>
      <c r="H116" s="263">
        <v>333.5</v>
      </c>
      <c r="I116" s="264"/>
      <c r="J116" s="265">
        <f>ROUND(I116*H116,2)</f>
        <v>0</v>
      </c>
      <c r="K116" s="261" t="s">
        <v>158</v>
      </c>
      <c r="L116" s="266"/>
      <c r="M116" s="267" t="s">
        <v>32</v>
      </c>
      <c r="N116" s="268" t="s">
        <v>49</v>
      </c>
      <c r="O116" s="87"/>
      <c r="P116" s="217">
        <f>O116*H116</f>
        <v>0</v>
      </c>
      <c r="Q116" s="217">
        <v>0.00089999999999999998</v>
      </c>
      <c r="R116" s="217">
        <f>Q116*H116</f>
        <v>0.30014999999999997</v>
      </c>
      <c r="S116" s="217">
        <v>0</v>
      </c>
      <c r="T116" s="218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9" t="s">
        <v>580</v>
      </c>
      <c r="AT116" s="219" t="s">
        <v>238</v>
      </c>
      <c r="AU116" s="219" t="s">
        <v>88</v>
      </c>
      <c r="AY116" s="19" t="s">
        <v>153</v>
      </c>
      <c r="BE116" s="220">
        <f>IF(N116="základní",J116,0)</f>
        <v>0</v>
      </c>
      <c r="BF116" s="220">
        <f>IF(N116="snížená",J116,0)</f>
        <v>0</v>
      </c>
      <c r="BG116" s="220">
        <f>IF(N116="zákl. přenesená",J116,0)</f>
        <v>0</v>
      </c>
      <c r="BH116" s="220">
        <f>IF(N116="sníž. přenesená",J116,0)</f>
        <v>0</v>
      </c>
      <c r="BI116" s="220">
        <f>IF(N116="nulová",J116,0)</f>
        <v>0</v>
      </c>
      <c r="BJ116" s="19" t="s">
        <v>86</v>
      </c>
      <c r="BK116" s="220">
        <f>ROUND(I116*H116,2)</f>
        <v>0</v>
      </c>
      <c r="BL116" s="19" t="s">
        <v>580</v>
      </c>
      <c r="BM116" s="219" t="s">
        <v>626</v>
      </c>
    </row>
    <row r="117" s="14" customFormat="1">
      <c r="A117" s="14"/>
      <c r="B117" s="237"/>
      <c r="C117" s="238"/>
      <c r="D117" s="228" t="s">
        <v>167</v>
      </c>
      <c r="E117" s="238"/>
      <c r="F117" s="240" t="s">
        <v>627</v>
      </c>
      <c r="G117" s="238"/>
      <c r="H117" s="241">
        <v>333.5</v>
      </c>
      <c r="I117" s="242"/>
      <c r="J117" s="238"/>
      <c r="K117" s="238"/>
      <c r="L117" s="243"/>
      <c r="M117" s="244"/>
      <c r="N117" s="245"/>
      <c r="O117" s="245"/>
      <c r="P117" s="245"/>
      <c r="Q117" s="245"/>
      <c r="R117" s="245"/>
      <c r="S117" s="245"/>
      <c r="T117" s="246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7" t="s">
        <v>167</v>
      </c>
      <c r="AU117" s="247" t="s">
        <v>88</v>
      </c>
      <c r="AV117" s="14" t="s">
        <v>88</v>
      </c>
      <c r="AW117" s="14" t="s">
        <v>4</v>
      </c>
      <c r="AX117" s="14" t="s">
        <v>86</v>
      </c>
      <c r="AY117" s="247" t="s">
        <v>153</v>
      </c>
    </row>
    <row r="118" s="12" customFormat="1" ht="22.8" customHeight="1">
      <c r="A118" s="12"/>
      <c r="B118" s="192"/>
      <c r="C118" s="193"/>
      <c r="D118" s="194" t="s">
        <v>77</v>
      </c>
      <c r="E118" s="206" t="s">
        <v>628</v>
      </c>
      <c r="F118" s="206" t="s">
        <v>629</v>
      </c>
      <c r="G118" s="193"/>
      <c r="H118" s="193"/>
      <c r="I118" s="196"/>
      <c r="J118" s="207">
        <f>BK118</f>
        <v>0</v>
      </c>
      <c r="K118" s="193"/>
      <c r="L118" s="198"/>
      <c r="M118" s="199"/>
      <c r="N118" s="200"/>
      <c r="O118" s="200"/>
      <c r="P118" s="201">
        <f>SUM(P119:P160)</f>
        <v>0</v>
      </c>
      <c r="Q118" s="200"/>
      <c r="R118" s="201">
        <f>SUM(R119:R160)</f>
        <v>11.123753000000001</v>
      </c>
      <c r="S118" s="200"/>
      <c r="T118" s="202">
        <f>SUM(T119:T160)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3" t="s">
        <v>108</v>
      </c>
      <c r="AT118" s="204" t="s">
        <v>77</v>
      </c>
      <c r="AU118" s="204" t="s">
        <v>86</v>
      </c>
      <c r="AY118" s="203" t="s">
        <v>153</v>
      </c>
      <c r="BK118" s="205">
        <f>SUM(BK119:BK160)</f>
        <v>0</v>
      </c>
    </row>
    <row r="119" s="2" customFormat="1" ht="16.5" customHeight="1">
      <c r="A119" s="41"/>
      <c r="B119" s="42"/>
      <c r="C119" s="208" t="s">
        <v>260</v>
      </c>
      <c r="D119" s="208" t="s">
        <v>155</v>
      </c>
      <c r="E119" s="209" t="s">
        <v>630</v>
      </c>
      <c r="F119" s="210" t="s">
        <v>631</v>
      </c>
      <c r="G119" s="211" t="s">
        <v>632</v>
      </c>
      <c r="H119" s="212">
        <v>0.28999999999999998</v>
      </c>
      <c r="I119" s="213"/>
      <c r="J119" s="214">
        <f>ROUND(I119*H119,2)</f>
        <v>0</v>
      </c>
      <c r="K119" s="210" t="s">
        <v>158</v>
      </c>
      <c r="L119" s="47"/>
      <c r="M119" s="215" t="s">
        <v>32</v>
      </c>
      <c r="N119" s="216" t="s">
        <v>49</v>
      </c>
      <c r="O119" s="87"/>
      <c r="P119" s="217">
        <f>O119*H119</f>
        <v>0</v>
      </c>
      <c r="Q119" s="217">
        <v>0.0088000000000000005</v>
      </c>
      <c r="R119" s="217">
        <f>Q119*H119</f>
        <v>0.002552</v>
      </c>
      <c r="S119" s="217">
        <v>0</v>
      </c>
      <c r="T119" s="218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9" t="s">
        <v>526</v>
      </c>
      <c r="AT119" s="219" t="s">
        <v>155</v>
      </c>
      <c r="AU119" s="219" t="s">
        <v>88</v>
      </c>
      <c r="AY119" s="19" t="s">
        <v>153</v>
      </c>
      <c r="BE119" s="220">
        <f>IF(N119="základní",J119,0)</f>
        <v>0</v>
      </c>
      <c r="BF119" s="220">
        <f>IF(N119="snížená",J119,0)</f>
        <v>0</v>
      </c>
      <c r="BG119" s="220">
        <f>IF(N119="zákl. přenesená",J119,0)</f>
        <v>0</v>
      </c>
      <c r="BH119" s="220">
        <f>IF(N119="sníž. přenesená",J119,0)</f>
        <v>0</v>
      </c>
      <c r="BI119" s="220">
        <f>IF(N119="nulová",J119,0)</f>
        <v>0</v>
      </c>
      <c r="BJ119" s="19" t="s">
        <v>86</v>
      </c>
      <c r="BK119" s="220">
        <f>ROUND(I119*H119,2)</f>
        <v>0</v>
      </c>
      <c r="BL119" s="19" t="s">
        <v>526</v>
      </c>
      <c r="BM119" s="219" t="s">
        <v>633</v>
      </c>
    </row>
    <row r="120" s="2" customFormat="1">
      <c r="A120" s="41"/>
      <c r="B120" s="42"/>
      <c r="C120" s="43"/>
      <c r="D120" s="221" t="s">
        <v>161</v>
      </c>
      <c r="E120" s="43"/>
      <c r="F120" s="222" t="s">
        <v>634</v>
      </c>
      <c r="G120" s="43"/>
      <c r="H120" s="43"/>
      <c r="I120" s="223"/>
      <c r="J120" s="43"/>
      <c r="K120" s="43"/>
      <c r="L120" s="47"/>
      <c r="M120" s="224"/>
      <c r="N120" s="225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19" t="s">
        <v>161</v>
      </c>
      <c r="AU120" s="19" t="s">
        <v>88</v>
      </c>
    </row>
    <row r="121" s="14" customFormat="1">
      <c r="A121" s="14"/>
      <c r="B121" s="237"/>
      <c r="C121" s="238"/>
      <c r="D121" s="228" t="s">
        <v>167</v>
      </c>
      <c r="E121" s="238"/>
      <c r="F121" s="240" t="s">
        <v>635</v>
      </c>
      <c r="G121" s="238"/>
      <c r="H121" s="241">
        <v>0.28999999999999998</v>
      </c>
      <c r="I121" s="242"/>
      <c r="J121" s="238"/>
      <c r="K121" s="238"/>
      <c r="L121" s="243"/>
      <c r="M121" s="244"/>
      <c r="N121" s="245"/>
      <c r="O121" s="245"/>
      <c r="P121" s="245"/>
      <c r="Q121" s="245"/>
      <c r="R121" s="245"/>
      <c r="S121" s="245"/>
      <c r="T121" s="246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7" t="s">
        <v>167</v>
      </c>
      <c r="AU121" s="247" t="s">
        <v>88</v>
      </c>
      <c r="AV121" s="14" t="s">
        <v>88</v>
      </c>
      <c r="AW121" s="14" t="s">
        <v>4</v>
      </c>
      <c r="AX121" s="14" t="s">
        <v>86</v>
      </c>
      <c r="AY121" s="247" t="s">
        <v>153</v>
      </c>
    </row>
    <row r="122" s="2" customFormat="1" ht="24.15" customHeight="1">
      <c r="A122" s="41"/>
      <c r="B122" s="42"/>
      <c r="C122" s="208" t="s">
        <v>267</v>
      </c>
      <c r="D122" s="208" t="s">
        <v>155</v>
      </c>
      <c r="E122" s="209" t="s">
        <v>636</v>
      </c>
      <c r="F122" s="210" t="s">
        <v>637</v>
      </c>
      <c r="G122" s="211" t="s">
        <v>98</v>
      </c>
      <c r="H122" s="212">
        <v>2.7000000000000002</v>
      </c>
      <c r="I122" s="213"/>
      <c r="J122" s="214">
        <f>ROUND(I122*H122,2)</f>
        <v>0</v>
      </c>
      <c r="K122" s="210" t="s">
        <v>158</v>
      </c>
      <c r="L122" s="47"/>
      <c r="M122" s="215" t="s">
        <v>32</v>
      </c>
      <c r="N122" s="216" t="s">
        <v>49</v>
      </c>
      <c r="O122" s="87"/>
      <c r="P122" s="217">
        <f>O122*H122</f>
        <v>0</v>
      </c>
      <c r="Q122" s="217">
        <v>0</v>
      </c>
      <c r="R122" s="217">
        <f>Q122*H122</f>
        <v>0</v>
      </c>
      <c r="S122" s="217">
        <v>0</v>
      </c>
      <c r="T122" s="218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19" t="s">
        <v>526</v>
      </c>
      <c r="AT122" s="219" t="s">
        <v>155</v>
      </c>
      <c r="AU122" s="219" t="s">
        <v>88</v>
      </c>
      <c r="AY122" s="19" t="s">
        <v>153</v>
      </c>
      <c r="BE122" s="220">
        <f>IF(N122="základní",J122,0)</f>
        <v>0</v>
      </c>
      <c r="BF122" s="220">
        <f>IF(N122="snížená",J122,0)</f>
        <v>0</v>
      </c>
      <c r="BG122" s="220">
        <f>IF(N122="zákl. přenesená",J122,0)</f>
        <v>0</v>
      </c>
      <c r="BH122" s="220">
        <f>IF(N122="sníž. přenesená",J122,0)</f>
        <v>0</v>
      </c>
      <c r="BI122" s="220">
        <f>IF(N122="nulová",J122,0)</f>
        <v>0</v>
      </c>
      <c r="BJ122" s="19" t="s">
        <v>86</v>
      </c>
      <c r="BK122" s="220">
        <f>ROUND(I122*H122,2)</f>
        <v>0</v>
      </c>
      <c r="BL122" s="19" t="s">
        <v>526</v>
      </c>
      <c r="BM122" s="219" t="s">
        <v>638</v>
      </c>
    </row>
    <row r="123" s="2" customFormat="1">
      <c r="A123" s="41"/>
      <c r="B123" s="42"/>
      <c r="C123" s="43"/>
      <c r="D123" s="221" t="s">
        <v>161</v>
      </c>
      <c r="E123" s="43"/>
      <c r="F123" s="222" t="s">
        <v>639</v>
      </c>
      <c r="G123" s="43"/>
      <c r="H123" s="43"/>
      <c r="I123" s="223"/>
      <c r="J123" s="43"/>
      <c r="K123" s="43"/>
      <c r="L123" s="47"/>
      <c r="M123" s="224"/>
      <c r="N123" s="225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19" t="s">
        <v>161</v>
      </c>
      <c r="AU123" s="19" t="s">
        <v>88</v>
      </c>
    </row>
    <row r="124" s="14" customFormat="1">
      <c r="A124" s="14"/>
      <c r="B124" s="237"/>
      <c r="C124" s="238"/>
      <c r="D124" s="228" t="s">
        <v>167</v>
      </c>
      <c r="E124" s="239" t="s">
        <v>32</v>
      </c>
      <c r="F124" s="240" t="s">
        <v>640</v>
      </c>
      <c r="G124" s="238"/>
      <c r="H124" s="241">
        <v>2.7000000000000002</v>
      </c>
      <c r="I124" s="242"/>
      <c r="J124" s="238"/>
      <c r="K124" s="238"/>
      <c r="L124" s="243"/>
      <c r="M124" s="244"/>
      <c r="N124" s="245"/>
      <c r="O124" s="245"/>
      <c r="P124" s="245"/>
      <c r="Q124" s="245"/>
      <c r="R124" s="245"/>
      <c r="S124" s="245"/>
      <c r="T124" s="24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167</v>
      </c>
      <c r="AU124" s="247" t="s">
        <v>88</v>
      </c>
      <c r="AV124" s="14" t="s">
        <v>88</v>
      </c>
      <c r="AW124" s="14" t="s">
        <v>39</v>
      </c>
      <c r="AX124" s="14" t="s">
        <v>86</v>
      </c>
      <c r="AY124" s="247" t="s">
        <v>153</v>
      </c>
    </row>
    <row r="125" s="2" customFormat="1" ht="33" customHeight="1">
      <c r="A125" s="41"/>
      <c r="B125" s="42"/>
      <c r="C125" s="208" t="s">
        <v>272</v>
      </c>
      <c r="D125" s="208" t="s">
        <v>155</v>
      </c>
      <c r="E125" s="209" t="s">
        <v>641</v>
      </c>
      <c r="F125" s="210" t="s">
        <v>642</v>
      </c>
      <c r="G125" s="211" t="s">
        <v>173</v>
      </c>
      <c r="H125" s="212">
        <v>290</v>
      </c>
      <c r="I125" s="213"/>
      <c r="J125" s="214">
        <f>ROUND(I125*H125,2)</f>
        <v>0</v>
      </c>
      <c r="K125" s="210" t="s">
        <v>158</v>
      </c>
      <c r="L125" s="47"/>
      <c r="M125" s="215" t="s">
        <v>32</v>
      </c>
      <c r="N125" s="216" t="s">
        <v>49</v>
      </c>
      <c r="O125" s="87"/>
      <c r="P125" s="217">
        <f>O125*H125</f>
        <v>0</v>
      </c>
      <c r="Q125" s="217">
        <v>0</v>
      </c>
      <c r="R125" s="217">
        <f>Q125*H125</f>
        <v>0</v>
      </c>
      <c r="S125" s="217">
        <v>0</v>
      </c>
      <c r="T125" s="218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9" t="s">
        <v>526</v>
      </c>
      <c r="AT125" s="219" t="s">
        <v>155</v>
      </c>
      <c r="AU125" s="219" t="s">
        <v>88</v>
      </c>
      <c r="AY125" s="19" t="s">
        <v>153</v>
      </c>
      <c r="BE125" s="220">
        <f>IF(N125="základní",J125,0)</f>
        <v>0</v>
      </c>
      <c r="BF125" s="220">
        <f>IF(N125="snížená",J125,0)</f>
        <v>0</v>
      </c>
      <c r="BG125" s="220">
        <f>IF(N125="zákl. přenesená",J125,0)</f>
        <v>0</v>
      </c>
      <c r="BH125" s="220">
        <f>IF(N125="sníž. přenesená",J125,0)</f>
        <v>0</v>
      </c>
      <c r="BI125" s="220">
        <f>IF(N125="nulová",J125,0)</f>
        <v>0</v>
      </c>
      <c r="BJ125" s="19" t="s">
        <v>86</v>
      </c>
      <c r="BK125" s="220">
        <f>ROUND(I125*H125,2)</f>
        <v>0</v>
      </c>
      <c r="BL125" s="19" t="s">
        <v>526</v>
      </c>
      <c r="BM125" s="219" t="s">
        <v>643</v>
      </c>
    </row>
    <row r="126" s="2" customFormat="1">
      <c r="A126" s="41"/>
      <c r="B126" s="42"/>
      <c r="C126" s="43"/>
      <c r="D126" s="221" t="s">
        <v>161</v>
      </c>
      <c r="E126" s="43"/>
      <c r="F126" s="222" t="s">
        <v>644</v>
      </c>
      <c r="G126" s="43"/>
      <c r="H126" s="43"/>
      <c r="I126" s="223"/>
      <c r="J126" s="43"/>
      <c r="K126" s="43"/>
      <c r="L126" s="47"/>
      <c r="M126" s="224"/>
      <c r="N126" s="225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19" t="s">
        <v>161</v>
      </c>
      <c r="AU126" s="19" t="s">
        <v>88</v>
      </c>
    </row>
    <row r="127" s="14" customFormat="1">
      <c r="A127" s="14"/>
      <c r="B127" s="237"/>
      <c r="C127" s="238"/>
      <c r="D127" s="228" t="s">
        <v>167</v>
      </c>
      <c r="E127" s="239" t="s">
        <v>32</v>
      </c>
      <c r="F127" s="240" t="s">
        <v>645</v>
      </c>
      <c r="G127" s="238"/>
      <c r="H127" s="241">
        <v>290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167</v>
      </c>
      <c r="AU127" s="247" t="s">
        <v>88</v>
      </c>
      <c r="AV127" s="14" t="s">
        <v>88</v>
      </c>
      <c r="AW127" s="14" t="s">
        <v>39</v>
      </c>
      <c r="AX127" s="14" t="s">
        <v>86</v>
      </c>
      <c r="AY127" s="247" t="s">
        <v>153</v>
      </c>
    </row>
    <row r="128" s="2" customFormat="1" ht="24.15" customHeight="1">
      <c r="A128" s="41"/>
      <c r="B128" s="42"/>
      <c r="C128" s="208" t="s">
        <v>278</v>
      </c>
      <c r="D128" s="208" t="s">
        <v>155</v>
      </c>
      <c r="E128" s="209" t="s">
        <v>646</v>
      </c>
      <c r="F128" s="210" t="s">
        <v>647</v>
      </c>
      <c r="G128" s="211" t="s">
        <v>98</v>
      </c>
      <c r="H128" s="212">
        <v>18.135000000000002</v>
      </c>
      <c r="I128" s="213"/>
      <c r="J128" s="214">
        <f>ROUND(I128*H128,2)</f>
        <v>0</v>
      </c>
      <c r="K128" s="210" t="s">
        <v>158</v>
      </c>
      <c r="L128" s="47"/>
      <c r="M128" s="215" t="s">
        <v>32</v>
      </c>
      <c r="N128" s="216" t="s">
        <v>49</v>
      </c>
      <c r="O128" s="87"/>
      <c r="P128" s="217">
        <f>O128*H128</f>
        <v>0</v>
      </c>
      <c r="Q128" s="217">
        <v>0</v>
      </c>
      <c r="R128" s="217">
        <f>Q128*H128</f>
        <v>0</v>
      </c>
      <c r="S128" s="217">
        <v>0</v>
      </c>
      <c r="T128" s="218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9" t="s">
        <v>526</v>
      </c>
      <c r="AT128" s="219" t="s">
        <v>155</v>
      </c>
      <c r="AU128" s="219" t="s">
        <v>88</v>
      </c>
      <c r="AY128" s="19" t="s">
        <v>153</v>
      </c>
      <c r="BE128" s="220">
        <f>IF(N128="základní",J128,0)</f>
        <v>0</v>
      </c>
      <c r="BF128" s="220">
        <f>IF(N128="snížená",J128,0)</f>
        <v>0</v>
      </c>
      <c r="BG128" s="220">
        <f>IF(N128="zákl. přenesená",J128,0)</f>
        <v>0</v>
      </c>
      <c r="BH128" s="220">
        <f>IF(N128="sníž. přenesená",J128,0)</f>
        <v>0</v>
      </c>
      <c r="BI128" s="220">
        <f>IF(N128="nulová",J128,0)</f>
        <v>0</v>
      </c>
      <c r="BJ128" s="19" t="s">
        <v>86</v>
      </c>
      <c r="BK128" s="220">
        <f>ROUND(I128*H128,2)</f>
        <v>0</v>
      </c>
      <c r="BL128" s="19" t="s">
        <v>526</v>
      </c>
      <c r="BM128" s="219" t="s">
        <v>648</v>
      </c>
    </row>
    <row r="129" s="2" customFormat="1">
      <c r="A129" s="41"/>
      <c r="B129" s="42"/>
      <c r="C129" s="43"/>
      <c r="D129" s="221" t="s">
        <v>161</v>
      </c>
      <c r="E129" s="43"/>
      <c r="F129" s="222" t="s">
        <v>649</v>
      </c>
      <c r="G129" s="43"/>
      <c r="H129" s="43"/>
      <c r="I129" s="223"/>
      <c r="J129" s="43"/>
      <c r="K129" s="43"/>
      <c r="L129" s="47"/>
      <c r="M129" s="224"/>
      <c r="N129" s="225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19" t="s">
        <v>161</v>
      </c>
      <c r="AU129" s="19" t="s">
        <v>88</v>
      </c>
    </row>
    <row r="130" s="13" customFormat="1">
      <c r="A130" s="13"/>
      <c r="B130" s="226"/>
      <c r="C130" s="227"/>
      <c r="D130" s="228" t="s">
        <v>167</v>
      </c>
      <c r="E130" s="229" t="s">
        <v>32</v>
      </c>
      <c r="F130" s="230" t="s">
        <v>650</v>
      </c>
      <c r="G130" s="227"/>
      <c r="H130" s="229" t="s">
        <v>32</v>
      </c>
      <c r="I130" s="231"/>
      <c r="J130" s="227"/>
      <c r="K130" s="227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167</v>
      </c>
      <c r="AU130" s="236" t="s">
        <v>88</v>
      </c>
      <c r="AV130" s="13" t="s">
        <v>86</v>
      </c>
      <c r="AW130" s="13" t="s">
        <v>39</v>
      </c>
      <c r="AX130" s="13" t="s">
        <v>78</v>
      </c>
      <c r="AY130" s="236" t="s">
        <v>153</v>
      </c>
    </row>
    <row r="131" s="14" customFormat="1">
      <c r="A131" s="14"/>
      <c r="B131" s="237"/>
      <c r="C131" s="238"/>
      <c r="D131" s="228" t="s">
        <v>167</v>
      </c>
      <c r="E131" s="239" t="s">
        <v>32</v>
      </c>
      <c r="F131" s="240" t="s">
        <v>651</v>
      </c>
      <c r="G131" s="238"/>
      <c r="H131" s="241">
        <v>2.7000000000000002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167</v>
      </c>
      <c r="AU131" s="247" t="s">
        <v>88</v>
      </c>
      <c r="AV131" s="14" t="s">
        <v>88</v>
      </c>
      <c r="AW131" s="14" t="s">
        <v>39</v>
      </c>
      <c r="AX131" s="14" t="s">
        <v>78</v>
      </c>
      <c r="AY131" s="247" t="s">
        <v>153</v>
      </c>
    </row>
    <row r="132" s="14" customFormat="1">
      <c r="A132" s="14"/>
      <c r="B132" s="237"/>
      <c r="C132" s="238"/>
      <c r="D132" s="228" t="s">
        <v>167</v>
      </c>
      <c r="E132" s="239" t="s">
        <v>32</v>
      </c>
      <c r="F132" s="240" t="s">
        <v>652</v>
      </c>
      <c r="G132" s="238"/>
      <c r="H132" s="241">
        <v>15.435000000000001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7" t="s">
        <v>167</v>
      </c>
      <c r="AU132" s="247" t="s">
        <v>88</v>
      </c>
      <c r="AV132" s="14" t="s">
        <v>88</v>
      </c>
      <c r="AW132" s="14" t="s">
        <v>39</v>
      </c>
      <c r="AX132" s="14" t="s">
        <v>78</v>
      </c>
      <c r="AY132" s="247" t="s">
        <v>153</v>
      </c>
    </row>
    <row r="133" s="15" customFormat="1">
      <c r="A133" s="15"/>
      <c r="B133" s="248"/>
      <c r="C133" s="249"/>
      <c r="D133" s="228" t="s">
        <v>167</v>
      </c>
      <c r="E133" s="250" t="s">
        <v>32</v>
      </c>
      <c r="F133" s="251" t="s">
        <v>170</v>
      </c>
      <c r="G133" s="249"/>
      <c r="H133" s="252">
        <v>18.135000000000002</v>
      </c>
      <c r="I133" s="253"/>
      <c r="J133" s="249"/>
      <c r="K133" s="249"/>
      <c r="L133" s="254"/>
      <c r="M133" s="255"/>
      <c r="N133" s="256"/>
      <c r="O133" s="256"/>
      <c r="P133" s="256"/>
      <c r="Q133" s="256"/>
      <c r="R133" s="256"/>
      <c r="S133" s="256"/>
      <c r="T133" s="257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58" t="s">
        <v>167</v>
      </c>
      <c r="AU133" s="258" t="s">
        <v>88</v>
      </c>
      <c r="AV133" s="15" t="s">
        <v>159</v>
      </c>
      <c r="AW133" s="15" t="s">
        <v>39</v>
      </c>
      <c r="AX133" s="15" t="s">
        <v>86</v>
      </c>
      <c r="AY133" s="258" t="s">
        <v>153</v>
      </c>
    </row>
    <row r="134" s="2" customFormat="1" ht="33" customHeight="1">
      <c r="A134" s="41"/>
      <c r="B134" s="42"/>
      <c r="C134" s="208" t="s">
        <v>7</v>
      </c>
      <c r="D134" s="208" t="s">
        <v>155</v>
      </c>
      <c r="E134" s="209" t="s">
        <v>653</v>
      </c>
      <c r="F134" s="210" t="s">
        <v>654</v>
      </c>
      <c r="G134" s="211" t="s">
        <v>98</v>
      </c>
      <c r="H134" s="212">
        <v>344.565</v>
      </c>
      <c r="I134" s="213"/>
      <c r="J134" s="214">
        <f>ROUND(I134*H134,2)</f>
        <v>0</v>
      </c>
      <c r="K134" s="210" t="s">
        <v>158</v>
      </c>
      <c r="L134" s="47"/>
      <c r="M134" s="215" t="s">
        <v>32</v>
      </c>
      <c r="N134" s="216" t="s">
        <v>49</v>
      </c>
      <c r="O134" s="87"/>
      <c r="P134" s="217">
        <f>O134*H134</f>
        <v>0</v>
      </c>
      <c r="Q134" s="217">
        <v>0</v>
      </c>
      <c r="R134" s="217">
        <f>Q134*H134</f>
        <v>0</v>
      </c>
      <c r="S134" s="217">
        <v>0</v>
      </c>
      <c r="T134" s="218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19" t="s">
        <v>526</v>
      </c>
      <c r="AT134" s="219" t="s">
        <v>155</v>
      </c>
      <c r="AU134" s="219" t="s">
        <v>88</v>
      </c>
      <c r="AY134" s="19" t="s">
        <v>153</v>
      </c>
      <c r="BE134" s="220">
        <f>IF(N134="základní",J134,0)</f>
        <v>0</v>
      </c>
      <c r="BF134" s="220">
        <f>IF(N134="snížená",J134,0)</f>
        <v>0</v>
      </c>
      <c r="BG134" s="220">
        <f>IF(N134="zákl. přenesená",J134,0)</f>
        <v>0</v>
      </c>
      <c r="BH134" s="220">
        <f>IF(N134="sníž. přenesená",J134,0)</f>
        <v>0</v>
      </c>
      <c r="BI134" s="220">
        <f>IF(N134="nulová",J134,0)</f>
        <v>0</v>
      </c>
      <c r="BJ134" s="19" t="s">
        <v>86</v>
      </c>
      <c r="BK134" s="220">
        <f>ROUND(I134*H134,2)</f>
        <v>0</v>
      </c>
      <c r="BL134" s="19" t="s">
        <v>526</v>
      </c>
      <c r="BM134" s="219" t="s">
        <v>655</v>
      </c>
    </row>
    <row r="135" s="2" customFormat="1">
      <c r="A135" s="41"/>
      <c r="B135" s="42"/>
      <c r="C135" s="43"/>
      <c r="D135" s="221" t="s">
        <v>161</v>
      </c>
      <c r="E135" s="43"/>
      <c r="F135" s="222" t="s">
        <v>656</v>
      </c>
      <c r="G135" s="43"/>
      <c r="H135" s="43"/>
      <c r="I135" s="223"/>
      <c r="J135" s="43"/>
      <c r="K135" s="43"/>
      <c r="L135" s="47"/>
      <c r="M135" s="224"/>
      <c r="N135" s="225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19" t="s">
        <v>161</v>
      </c>
      <c r="AU135" s="19" t="s">
        <v>88</v>
      </c>
    </row>
    <row r="136" s="14" customFormat="1">
      <c r="A136" s="14"/>
      <c r="B136" s="237"/>
      <c r="C136" s="238"/>
      <c r="D136" s="228" t="s">
        <v>167</v>
      </c>
      <c r="E136" s="238"/>
      <c r="F136" s="240" t="s">
        <v>657</v>
      </c>
      <c r="G136" s="238"/>
      <c r="H136" s="241">
        <v>344.565</v>
      </c>
      <c r="I136" s="242"/>
      <c r="J136" s="238"/>
      <c r="K136" s="238"/>
      <c r="L136" s="243"/>
      <c r="M136" s="244"/>
      <c r="N136" s="245"/>
      <c r="O136" s="245"/>
      <c r="P136" s="245"/>
      <c r="Q136" s="245"/>
      <c r="R136" s="245"/>
      <c r="S136" s="245"/>
      <c r="T136" s="24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7" t="s">
        <v>167</v>
      </c>
      <c r="AU136" s="247" t="s">
        <v>88</v>
      </c>
      <c r="AV136" s="14" t="s">
        <v>88</v>
      </c>
      <c r="AW136" s="14" t="s">
        <v>4</v>
      </c>
      <c r="AX136" s="14" t="s">
        <v>86</v>
      </c>
      <c r="AY136" s="247" t="s">
        <v>153</v>
      </c>
    </row>
    <row r="137" s="2" customFormat="1" ht="24.15" customHeight="1">
      <c r="A137" s="41"/>
      <c r="B137" s="42"/>
      <c r="C137" s="208" t="s">
        <v>289</v>
      </c>
      <c r="D137" s="208" t="s">
        <v>155</v>
      </c>
      <c r="E137" s="209" t="s">
        <v>658</v>
      </c>
      <c r="F137" s="210" t="s">
        <v>659</v>
      </c>
      <c r="G137" s="211" t="s">
        <v>241</v>
      </c>
      <c r="H137" s="212">
        <v>32.643000000000001</v>
      </c>
      <c r="I137" s="213"/>
      <c r="J137" s="214">
        <f>ROUND(I137*H137,2)</f>
        <v>0</v>
      </c>
      <c r="K137" s="210" t="s">
        <v>158</v>
      </c>
      <c r="L137" s="47"/>
      <c r="M137" s="215" t="s">
        <v>32</v>
      </c>
      <c r="N137" s="216" t="s">
        <v>49</v>
      </c>
      <c r="O137" s="87"/>
      <c r="P137" s="217">
        <f>O137*H137</f>
        <v>0</v>
      </c>
      <c r="Q137" s="217">
        <v>0</v>
      </c>
      <c r="R137" s="217">
        <f>Q137*H137</f>
        <v>0</v>
      </c>
      <c r="S137" s="217">
        <v>0</v>
      </c>
      <c r="T137" s="218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9" t="s">
        <v>526</v>
      </c>
      <c r="AT137" s="219" t="s">
        <v>155</v>
      </c>
      <c r="AU137" s="219" t="s">
        <v>88</v>
      </c>
      <c r="AY137" s="19" t="s">
        <v>153</v>
      </c>
      <c r="BE137" s="220">
        <f>IF(N137="základní",J137,0)</f>
        <v>0</v>
      </c>
      <c r="BF137" s="220">
        <f>IF(N137="snížená",J137,0)</f>
        <v>0</v>
      </c>
      <c r="BG137" s="220">
        <f>IF(N137="zákl. přenesená",J137,0)</f>
        <v>0</v>
      </c>
      <c r="BH137" s="220">
        <f>IF(N137="sníž. přenesená",J137,0)</f>
        <v>0</v>
      </c>
      <c r="BI137" s="220">
        <f>IF(N137="nulová",J137,0)</f>
        <v>0</v>
      </c>
      <c r="BJ137" s="19" t="s">
        <v>86</v>
      </c>
      <c r="BK137" s="220">
        <f>ROUND(I137*H137,2)</f>
        <v>0</v>
      </c>
      <c r="BL137" s="19" t="s">
        <v>526</v>
      </c>
      <c r="BM137" s="219" t="s">
        <v>660</v>
      </c>
    </row>
    <row r="138" s="2" customFormat="1">
      <c r="A138" s="41"/>
      <c r="B138" s="42"/>
      <c r="C138" s="43"/>
      <c r="D138" s="221" t="s">
        <v>161</v>
      </c>
      <c r="E138" s="43"/>
      <c r="F138" s="222" t="s">
        <v>661</v>
      </c>
      <c r="G138" s="43"/>
      <c r="H138" s="43"/>
      <c r="I138" s="223"/>
      <c r="J138" s="43"/>
      <c r="K138" s="43"/>
      <c r="L138" s="47"/>
      <c r="M138" s="224"/>
      <c r="N138" s="225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19" t="s">
        <v>161</v>
      </c>
      <c r="AU138" s="19" t="s">
        <v>88</v>
      </c>
    </row>
    <row r="139" s="14" customFormat="1">
      <c r="A139" s="14"/>
      <c r="B139" s="237"/>
      <c r="C139" s="238"/>
      <c r="D139" s="228" t="s">
        <v>167</v>
      </c>
      <c r="E139" s="238"/>
      <c r="F139" s="240" t="s">
        <v>662</v>
      </c>
      <c r="G139" s="238"/>
      <c r="H139" s="241">
        <v>32.643000000000001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167</v>
      </c>
      <c r="AU139" s="247" t="s">
        <v>88</v>
      </c>
      <c r="AV139" s="14" t="s">
        <v>88</v>
      </c>
      <c r="AW139" s="14" t="s">
        <v>4</v>
      </c>
      <c r="AX139" s="14" t="s">
        <v>86</v>
      </c>
      <c r="AY139" s="247" t="s">
        <v>153</v>
      </c>
    </row>
    <row r="140" s="2" customFormat="1" ht="16.5" customHeight="1">
      <c r="A140" s="41"/>
      <c r="B140" s="42"/>
      <c r="C140" s="208" t="s">
        <v>295</v>
      </c>
      <c r="D140" s="208" t="s">
        <v>155</v>
      </c>
      <c r="E140" s="209" t="s">
        <v>663</v>
      </c>
      <c r="F140" s="210" t="s">
        <v>664</v>
      </c>
      <c r="G140" s="211" t="s">
        <v>98</v>
      </c>
      <c r="H140" s="212">
        <v>18.135000000000002</v>
      </c>
      <c r="I140" s="213"/>
      <c r="J140" s="214">
        <f>ROUND(I140*H140,2)</f>
        <v>0</v>
      </c>
      <c r="K140" s="210" t="s">
        <v>158</v>
      </c>
      <c r="L140" s="47"/>
      <c r="M140" s="215" t="s">
        <v>32</v>
      </c>
      <c r="N140" s="216" t="s">
        <v>49</v>
      </c>
      <c r="O140" s="87"/>
      <c r="P140" s="217">
        <f>O140*H140</f>
        <v>0</v>
      </c>
      <c r="Q140" s="217">
        <v>0</v>
      </c>
      <c r="R140" s="217">
        <f>Q140*H140</f>
        <v>0</v>
      </c>
      <c r="S140" s="217">
        <v>0</v>
      </c>
      <c r="T140" s="218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9" t="s">
        <v>526</v>
      </c>
      <c r="AT140" s="219" t="s">
        <v>155</v>
      </c>
      <c r="AU140" s="219" t="s">
        <v>88</v>
      </c>
      <c r="AY140" s="19" t="s">
        <v>153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19" t="s">
        <v>86</v>
      </c>
      <c r="BK140" s="220">
        <f>ROUND(I140*H140,2)</f>
        <v>0</v>
      </c>
      <c r="BL140" s="19" t="s">
        <v>526</v>
      </c>
      <c r="BM140" s="219" t="s">
        <v>665</v>
      </c>
    </row>
    <row r="141" s="2" customFormat="1">
      <c r="A141" s="41"/>
      <c r="B141" s="42"/>
      <c r="C141" s="43"/>
      <c r="D141" s="221" t="s">
        <v>161</v>
      </c>
      <c r="E141" s="43"/>
      <c r="F141" s="222" t="s">
        <v>666</v>
      </c>
      <c r="G141" s="43"/>
      <c r="H141" s="43"/>
      <c r="I141" s="223"/>
      <c r="J141" s="43"/>
      <c r="K141" s="43"/>
      <c r="L141" s="47"/>
      <c r="M141" s="224"/>
      <c r="N141" s="225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19" t="s">
        <v>161</v>
      </c>
      <c r="AU141" s="19" t="s">
        <v>88</v>
      </c>
    </row>
    <row r="142" s="2" customFormat="1" ht="33" customHeight="1">
      <c r="A142" s="41"/>
      <c r="B142" s="42"/>
      <c r="C142" s="208" t="s">
        <v>301</v>
      </c>
      <c r="D142" s="208" t="s">
        <v>155</v>
      </c>
      <c r="E142" s="209" t="s">
        <v>667</v>
      </c>
      <c r="F142" s="210" t="s">
        <v>668</v>
      </c>
      <c r="G142" s="211" t="s">
        <v>173</v>
      </c>
      <c r="H142" s="212">
        <v>290</v>
      </c>
      <c r="I142" s="213"/>
      <c r="J142" s="214">
        <f>ROUND(I142*H142,2)</f>
        <v>0</v>
      </c>
      <c r="K142" s="210" t="s">
        <v>158</v>
      </c>
      <c r="L142" s="47"/>
      <c r="M142" s="215" t="s">
        <v>32</v>
      </c>
      <c r="N142" s="216" t="s">
        <v>49</v>
      </c>
      <c r="O142" s="87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9" t="s">
        <v>526</v>
      </c>
      <c r="AT142" s="219" t="s">
        <v>155</v>
      </c>
      <c r="AU142" s="219" t="s">
        <v>88</v>
      </c>
      <c r="AY142" s="19" t="s">
        <v>153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19" t="s">
        <v>86</v>
      </c>
      <c r="BK142" s="220">
        <f>ROUND(I142*H142,2)</f>
        <v>0</v>
      </c>
      <c r="BL142" s="19" t="s">
        <v>526</v>
      </c>
      <c r="BM142" s="219" t="s">
        <v>669</v>
      </c>
    </row>
    <row r="143" s="2" customFormat="1">
      <c r="A143" s="41"/>
      <c r="B143" s="42"/>
      <c r="C143" s="43"/>
      <c r="D143" s="221" t="s">
        <v>161</v>
      </c>
      <c r="E143" s="43"/>
      <c r="F143" s="222" t="s">
        <v>670</v>
      </c>
      <c r="G143" s="43"/>
      <c r="H143" s="43"/>
      <c r="I143" s="223"/>
      <c r="J143" s="43"/>
      <c r="K143" s="43"/>
      <c r="L143" s="47"/>
      <c r="M143" s="224"/>
      <c r="N143" s="225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19" t="s">
        <v>161</v>
      </c>
      <c r="AU143" s="19" t="s">
        <v>88</v>
      </c>
    </row>
    <row r="144" s="2" customFormat="1" ht="16.5" customHeight="1">
      <c r="A144" s="41"/>
      <c r="B144" s="42"/>
      <c r="C144" s="208" t="s">
        <v>308</v>
      </c>
      <c r="D144" s="208" t="s">
        <v>155</v>
      </c>
      <c r="E144" s="209" t="s">
        <v>671</v>
      </c>
      <c r="F144" s="210" t="s">
        <v>672</v>
      </c>
      <c r="G144" s="211" t="s">
        <v>407</v>
      </c>
      <c r="H144" s="212">
        <v>9</v>
      </c>
      <c r="I144" s="213"/>
      <c r="J144" s="214">
        <f>ROUND(I144*H144,2)</f>
        <v>0</v>
      </c>
      <c r="K144" s="210" t="s">
        <v>32</v>
      </c>
      <c r="L144" s="47"/>
      <c r="M144" s="215" t="s">
        <v>32</v>
      </c>
      <c r="N144" s="216" t="s">
        <v>49</v>
      </c>
      <c r="O144" s="87"/>
      <c r="P144" s="217">
        <f>O144*H144</f>
        <v>0</v>
      </c>
      <c r="Q144" s="217">
        <v>1.2163900000000001</v>
      </c>
      <c r="R144" s="217">
        <f>Q144*H144</f>
        <v>10.947510000000001</v>
      </c>
      <c r="S144" s="217">
        <v>0</v>
      </c>
      <c r="T144" s="218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9" t="s">
        <v>526</v>
      </c>
      <c r="AT144" s="219" t="s">
        <v>155</v>
      </c>
      <c r="AU144" s="219" t="s">
        <v>88</v>
      </c>
      <c r="AY144" s="19" t="s">
        <v>153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19" t="s">
        <v>86</v>
      </c>
      <c r="BK144" s="220">
        <f>ROUND(I144*H144,2)</f>
        <v>0</v>
      </c>
      <c r="BL144" s="19" t="s">
        <v>526</v>
      </c>
      <c r="BM144" s="219" t="s">
        <v>673</v>
      </c>
    </row>
    <row r="145" s="2" customFormat="1" ht="24.15" customHeight="1">
      <c r="A145" s="41"/>
      <c r="B145" s="42"/>
      <c r="C145" s="208" t="s">
        <v>313</v>
      </c>
      <c r="D145" s="208" t="s">
        <v>155</v>
      </c>
      <c r="E145" s="209" t="s">
        <v>674</v>
      </c>
      <c r="F145" s="210" t="s">
        <v>675</v>
      </c>
      <c r="G145" s="211" t="s">
        <v>173</v>
      </c>
      <c r="H145" s="212">
        <v>290</v>
      </c>
      <c r="I145" s="213"/>
      <c r="J145" s="214">
        <f>ROUND(I145*H145,2)</f>
        <v>0</v>
      </c>
      <c r="K145" s="210" t="s">
        <v>158</v>
      </c>
      <c r="L145" s="47"/>
      <c r="M145" s="215" t="s">
        <v>32</v>
      </c>
      <c r="N145" s="216" t="s">
        <v>49</v>
      </c>
      <c r="O145" s="87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9" t="s">
        <v>526</v>
      </c>
      <c r="AT145" s="219" t="s">
        <v>155</v>
      </c>
      <c r="AU145" s="219" t="s">
        <v>88</v>
      </c>
      <c r="AY145" s="19" t="s">
        <v>153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19" t="s">
        <v>86</v>
      </c>
      <c r="BK145" s="220">
        <f>ROUND(I145*H145,2)</f>
        <v>0</v>
      </c>
      <c r="BL145" s="19" t="s">
        <v>526</v>
      </c>
      <c r="BM145" s="219" t="s">
        <v>676</v>
      </c>
    </row>
    <row r="146" s="2" customFormat="1">
      <c r="A146" s="41"/>
      <c r="B146" s="42"/>
      <c r="C146" s="43"/>
      <c r="D146" s="221" t="s">
        <v>161</v>
      </c>
      <c r="E146" s="43"/>
      <c r="F146" s="222" t="s">
        <v>677</v>
      </c>
      <c r="G146" s="43"/>
      <c r="H146" s="43"/>
      <c r="I146" s="223"/>
      <c r="J146" s="43"/>
      <c r="K146" s="43"/>
      <c r="L146" s="47"/>
      <c r="M146" s="224"/>
      <c r="N146" s="225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19" t="s">
        <v>161</v>
      </c>
      <c r="AU146" s="19" t="s">
        <v>88</v>
      </c>
    </row>
    <row r="147" s="2" customFormat="1" ht="16.5" customHeight="1">
      <c r="A147" s="41"/>
      <c r="B147" s="42"/>
      <c r="C147" s="259" t="s">
        <v>318</v>
      </c>
      <c r="D147" s="259" t="s">
        <v>238</v>
      </c>
      <c r="E147" s="260" t="s">
        <v>678</v>
      </c>
      <c r="F147" s="261" t="s">
        <v>679</v>
      </c>
      <c r="G147" s="262" t="s">
        <v>173</v>
      </c>
      <c r="H147" s="263">
        <v>286.64999999999998</v>
      </c>
      <c r="I147" s="264"/>
      <c r="J147" s="265">
        <f>ROUND(I147*H147,2)</f>
        <v>0</v>
      </c>
      <c r="K147" s="261" t="s">
        <v>158</v>
      </c>
      <c r="L147" s="266"/>
      <c r="M147" s="267" t="s">
        <v>32</v>
      </c>
      <c r="N147" s="268" t="s">
        <v>49</v>
      </c>
      <c r="O147" s="87"/>
      <c r="P147" s="217">
        <f>O147*H147</f>
        <v>0</v>
      </c>
      <c r="Q147" s="217">
        <v>0.00051999999999999995</v>
      </c>
      <c r="R147" s="217">
        <f>Q147*H147</f>
        <v>0.14905799999999997</v>
      </c>
      <c r="S147" s="217">
        <v>0</v>
      </c>
      <c r="T147" s="218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9" t="s">
        <v>580</v>
      </c>
      <c r="AT147" s="219" t="s">
        <v>238</v>
      </c>
      <c r="AU147" s="219" t="s">
        <v>88</v>
      </c>
      <c r="AY147" s="19" t="s">
        <v>153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19" t="s">
        <v>86</v>
      </c>
      <c r="BK147" s="220">
        <f>ROUND(I147*H147,2)</f>
        <v>0</v>
      </c>
      <c r="BL147" s="19" t="s">
        <v>580</v>
      </c>
      <c r="BM147" s="219" t="s">
        <v>680</v>
      </c>
    </row>
    <row r="148" s="14" customFormat="1">
      <c r="A148" s="14"/>
      <c r="B148" s="237"/>
      <c r="C148" s="238"/>
      <c r="D148" s="228" t="s">
        <v>167</v>
      </c>
      <c r="E148" s="239" t="s">
        <v>32</v>
      </c>
      <c r="F148" s="240" t="s">
        <v>681</v>
      </c>
      <c r="G148" s="238"/>
      <c r="H148" s="241">
        <v>273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7" t="s">
        <v>167</v>
      </c>
      <c r="AU148" s="247" t="s">
        <v>88</v>
      </c>
      <c r="AV148" s="14" t="s">
        <v>88</v>
      </c>
      <c r="AW148" s="14" t="s">
        <v>39</v>
      </c>
      <c r="AX148" s="14" t="s">
        <v>78</v>
      </c>
      <c r="AY148" s="247" t="s">
        <v>153</v>
      </c>
    </row>
    <row r="149" s="15" customFormat="1">
      <c r="A149" s="15"/>
      <c r="B149" s="248"/>
      <c r="C149" s="249"/>
      <c r="D149" s="228" t="s">
        <v>167</v>
      </c>
      <c r="E149" s="250" t="s">
        <v>32</v>
      </c>
      <c r="F149" s="251" t="s">
        <v>170</v>
      </c>
      <c r="G149" s="249"/>
      <c r="H149" s="252">
        <v>273</v>
      </c>
      <c r="I149" s="253"/>
      <c r="J149" s="249"/>
      <c r="K149" s="249"/>
      <c r="L149" s="254"/>
      <c r="M149" s="255"/>
      <c r="N149" s="256"/>
      <c r="O149" s="256"/>
      <c r="P149" s="256"/>
      <c r="Q149" s="256"/>
      <c r="R149" s="256"/>
      <c r="S149" s="256"/>
      <c r="T149" s="257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8" t="s">
        <v>167</v>
      </c>
      <c r="AU149" s="258" t="s">
        <v>88</v>
      </c>
      <c r="AV149" s="15" t="s">
        <v>159</v>
      </c>
      <c r="AW149" s="15" t="s">
        <v>39</v>
      </c>
      <c r="AX149" s="15" t="s">
        <v>86</v>
      </c>
      <c r="AY149" s="258" t="s">
        <v>153</v>
      </c>
    </row>
    <row r="150" s="14" customFormat="1">
      <c r="A150" s="14"/>
      <c r="B150" s="237"/>
      <c r="C150" s="238"/>
      <c r="D150" s="228" t="s">
        <v>167</v>
      </c>
      <c r="E150" s="238"/>
      <c r="F150" s="240" t="s">
        <v>682</v>
      </c>
      <c r="G150" s="238"/>
      <c r="H150" s="241">
        <v>286.64999999999998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167</v>
      </c>
      <c r="AU150" s="247" t="s">
        <v>88</v>
      </c>
      <c r="AV150" s="14" t="s">
        <v>88</v>
      </c>
      <c r="AW150" s="14" t="s">
        <v>4</v>
      </c>
      <c r="AX150" s="14" t="s">
        <v>86</v>
      </c>
      <c r="AY150" s="247" t="s">
        <v>153</v>
      </c>
    </row>
    <row r="151" s="2" customFormat="1" ht="21.75" customHeight="1">
      <c r="A151" s="41"/>
      <c r="B151" s="42"/>
      <c r="C151" s="208" t="s">
        <v>326</v>
      </c>
      <c r="D151" s="208" t="s">
        <v>155</v>
      </c>
      <c r="E151" s="209" t="s">
        <v>683</v>
      </c>
      <c r="F151" s="210" t="s">
        <v>684</v>
      </c>
      <c r="G151" s="211" t="s">
        <v>173</v>
      </c>
      <c r="H151" s="212">
        <v>34</v>
      </c>
      <c r="I151" s="213"/>
      <c r="J151" s="214">
        <f>ROUND(I151*H151,2)</f>
        <v>0</v>
      </c>
      <c r="K151" s="210" t="s">
        <v>158</v>
      </c>
      <c r="L151" s="47"/>
      <c r="M151" s="215" t="s">
        <v>32</v>
      </c>
      <c r="N151" s="216" t="s">
        <v>49</v>
      </c>
      <c r="O151" s="87"/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8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9" t="s">
        <v>526</v>
      </c>
      <c r="AT151" s="219" t="s">
        <v>155</v>
      </c>
      <c r="AU151" s="219" t="s">
        <v>88</v>
      </c>
      <c r="AY151" s="19" t="s">
        <v>153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19" t="s">
        <v>86</v>
      </c>
      <c r="BK151" s="220">
        <f>ROUND(I151*H151,2)</f>
        <v>0</v>
      </c>
      <c r="BL151" s="19" t="s">
        <v>526</v>
      </c>
      <c r="BM151" s="219" t="s">
        <v>685</v>
      </c>
    </row>
    <row r="152" s="2" customFormat="1">
      <c r="A152" s="41"/>
      <c r="B152" s="42"/>
      <c r="C152" s="43"/>
      <c r="D152" s="221" t="s">
        <v>161</v>
      </c>
      <c r="E152" s="43"/>
      <c r="F152" s="222" t="s">
        <v>686</v>
      </c>
      <c r="G152" s="43"/>
      <c r="H152" s="43"/>
      <c r="I152" s="223"/>
      <c r="J152" s="43"/>
      <c r="K152" s="43"/>
      <c r="L152" s="47"/>
      <c r="M152" s="224"/>
      <c r="N152" s="225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19" t="s">
        <v>161</v>
      </c>
      <c r="AU152" s="19" t="s">
        <v>88</v>
      </c>
    </row>
    <row r="153" s="13" customFormat="1">
      <c r="A153" s="13"/>
      <c r="B153" s="226"/>
      <c r="C153" s="227"/>
      <c r="D153" s="228" t="s">
        <v>167</v>
      </c>
      <c r="E153" s="229" t="s">
        <v>32</v>
      </c>
      <c r="F153" s="230" t="s">
        <v>687</v>
      </c>
      <c r="G153" s="227"/>
      <c r="H153" s="229" t="s">
        <v>32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167</v>
      </c>
      <c r="AU153" s="236" t="s">
        <v>88</v>
      </c>
      <c r="AV153" s="13" t="s">
        <v>86</v>
      </c>
      <c r="AW153" s="13" t="s">
        <v>39</v>
      </c>
      <c r="AX153" s="13" t="s">
        <v>78</v>
      </c>
      <c r="AY153" s="236" t="s">
        <v>153</v>
      </c>
    </row>
    <row r="154" s="14" customFormat="1">
      <c r="A154" s="14"/>
      <c r="B154" s="237"/>
      <c r="C154" s="238"/>
      <c r="D154" s="228" t="s">
        <v>167</v>
      </c>
      <c r="E154" s="239" t="s">
        <v>32</v>
      </c>
      <c r="F154" s="240" t="s">
        <v>688</v>
      </c>
      <c r="G154" s="238"/>
      <c r="H154" s="241">
        <v>17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167</v>
      </c>
      <c r="AU154" s="247" t="s">
        <v>88</v>
      </c>
      <c r="AV154" s="14" t="s">
        <v>88</v>
      </c>
      <c r="AW154" s="14" t="s">
        <v>39</v>
      </c>
      <c r="AX154" s="14" t="s">
        <v>78</v>
      </c>
      <c r="AY154" s="247" t="s">
        <v>153</v>
      </c>
    </row>
    <row r="155" s="14" customFormat="1">
      <c r="A155" s="14"/>
      <c r="B155" s="237"/>
      <c r="C155" s="238"/>
      <c r="D155" s="228" t="s">
        <v>167</v>
      </c>
      <c r="E155" s="239" t="s">
        <v>32</v>
      </c>
      <c r="F155" s="240" t="s">
        <v>689</v>
      </c>
      <c r="G155" s="238"/>
      <c r="H155" s="241">
        <v>17</v>
      </c>
      <c r="I155" s="242"/>
      <c r="J155" s="238"/>
      <c r="K155" s="238"/>
      <c r="L155" s="243"/>
      <c r="M155" s="244"/>
      <c r="N155" s="245"/>
      <c r="O155" s="245"/>
      <c r="P155" s="245"/>
      <c r="Q155" s="245"/>
      <c r="R155" s="245"/>
      <c r="S155" s="245"/>
      <c r="T155" s="24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7" t="s">
        <v>167</v>
      </c>
      <c r="AU155" s="247" t="s">
        <v>88</v>
      </c>
      <c r="AV155" s="14" t="s">
        <v>88</v>
      </c>
      <c r="AW155" s="14" t="s">
        <v>39</v>
      </c>
      <c r="AX155" s="14" t="s">
        <v>78</v>
      </c>
      <c r="AY155" s="247" t="s">
        <v>153</v>
      </c>
    </row>
    <row r="156" s="15" customFormat="1">
      <c r="A156" s="15"/>
      <c r="B156" s="248"/>
      <c r="C156" s="249"/>
      <c r="D156" s="228" t="s">
        <v>167</v>
      </c>
      <c r="E156" s="250" t="s">
        <v>32</v>
      </c>
      <c r="F156" s="251" t="s">
        <v>170</v>
      </c>
      <c r="G156" s="249"/>
      <c r="H156" s="252">
        <v>34</v>
      </c>
      <c r="I156" s="253"/>
      <c r="J156" s="249"/>
      <c r="K156" s="249"/>
      <c r="L156" s="254"/>
      <c r="M156" s="255"/>
      <c r="N156" s="256"/>
      <c r="O156" s="256"/>
      <c r="P156" s="256"/>
      <c r="Q156" s="256"/>
      <c r="R156" s="256"/>
      <c r="S156" s="256"/>
      <c r="T156" s="257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58" t="s">
        <v>167</v>
      </c>
      <c r="AU156" s="258" t="s">
        <v>88</v>
      </c>
      <c r="AV156" s="15" t="s">
        <v>159</v>
      </c>
      <c r="AW156" s="15" t="s">
        <v>39</v>
      </c>
      <c r="AX156" s="15" t="s">
        <v>86</v>
      </c>
      <c r="AY156" s="258" t="s">
        <v>153</v>
      </c>
    </row>
    <row r="157" s="2" customFormat="1" ht="16.5" customHeight="1">
      <c r="A157" s="41"/>
      <c r="B157" s="42"/>
      <c r="C157" s="259" t="s">
        <v>333</v>
      </c>
      <c r="D157" s="259" t="s">
        <v>238</v>
      </c>
      <c r="E157" s="260" t="s">
        <v>690</v>
      </c>
      <c r="F157" s="261" t="s">
        <v>691</v>
      </c>
      <c r="G157" s="262" t="s">
        <v>173</v>
      </c>
      <c r="H157" s="263">
        <v>35.700000000000003</v>
      </c>
      <c r="I157" s="264"/>
      <c r="J157" s="265">
        <f>ROUND(I157*H157,2)</f>
        <v>0</v>
      </c>
      <c r="K157" s="261" t="s">
        <v>158</v>
      </c>
      <c r="L157" s="266"/>
      <c r="M157" s="267" t="s">
        <v>32</v>
      </c>
      <c r="N157" s="268" t="s">
        <v>49</v>
      </c>
      <c r="O157" s="87"/>
      <c r="P157" s="217">
        <f>O157*H157</f>
        <v>0</v>
      </c>
      <c r="Q157" s="217">
        <v>0.00068999999999999997</v>
      </c>
      <c r="R157" s="217">
        <f>Q157*H157</f>
        <v>0.024633000000000002</v>
      </c>
      <c r="S157" s="217">
        <v>0</v>
      </c>
      <c r="T157" s="218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9" t="s">
        <v>580</v>
      </c>
      <c r="AT157" s="219" t="s">
        <v>238</v>
      </c>
      <c r="AU157" s="219" t="s">
        <v>88</v>
      </c>
      <c r="AY157" s="19" t="s">
        <v>153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19" t="s">
        <v>86</v>
      </c>
      <c r="BK157" s="220">
        <f>ROUND(I157*H157,2)</f>
        <v>0</v>
      </c>
      <c r="BL157" s="19" t="s">
        <v>580</v>
      </c>
      <c r="BM157" s="219" t="s">
        <v>692</v>
      </c>
    </row>
    <row r="158" s="14" customFormat="1">
      <c r="A158" s="14"/>
      <c r="B158" s="237"/>
      <c r="C158" s="238"/>
      <c r="D158" s="228" t="s">
        <v>167</v>
      </c>
      <c r="E158" s="238"/>
      <c r="F158" s="240" t="s">
        <v>693</v>
      </c>
      <c r="G158" s="238"/>
      <c r="H158" s="241">
        <v>35.700000000000003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167</v>
      </c>
      <c r="AU158" s="247" t="s">
        <v>88</v>
      </c>
      <c r="AV158" s="14" t="s">
        <v>88</v>
      </c>
      <c r="AW158" s="14" t="s">
        <v>4</v>
      </c>
      <c r="AX158" s="14" t="s">
        <v>86</v>
      </c>
      <c r="AY158" s="247" t="s">
        <v>153</v>
      </c>
    </row>
    <row r="159" s="2" customFormat="1" ht="16.5" customHeight="1">
      <c r="A159" s="41"/>
      <c r="B159" s="42"/>
      <c r="C159" s="208" t="s">
        <v>340</v>
      </c>
      <c r="D159" s="208" t="s">
        <v>155</v>
      </c>
      <c r="E159" s="209" t="s">
        <v>694</v>
      </c>
      <c r="F159" s="210" t="s">
        <v>695</v>
      </c>
      <c r="G159" s="211" t="s">
        <v>241</v>
      </c>
      <c r="H159" s="212">
        <v>11.124000000000001</v>
      </c>
      <c r="I159" s="213"/>
      <c r="J159" s="214">
        <f>ROUND(I159*H159,2)</f>
        <v>0</v>
      </c>
      <c r="K159" s="210" t="s">
        <v>158</v>
      </c>
      <c r="L159" s="47"/>
      <c r="M159" s="215" t="s">
        <v>32</v>
      </c>
      <c r="N159" s="216" t="s">
        <v>49</v>
      </c>
      <c r="O159" s="87"/>
      <c r="P159" s="217">
        <f>O159*H159</f>
        <v>0</v>
      </c>
      <c r="Q159" s="217">
        <v>0</v>
      </c>
      <c r="R159" s="217">
        <f>Q159*H159</f>
        <v>0</v>
      </c>
      <c r="S159" s="217">
        <v>0</v>
      </c>
      <c r="T159" s="218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9" t="s">
        <v>526</v>
      </c>
      <c r="AT159" s="219" t="s">
        <v>155</v>
      </c>
      <c r="AU159" s="219" t="s">
        <v>88</v>
      </c>
      <c r="AY159" s="19" t="s">
        <v>153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9" t="s">
        <v>86</v>
      </c>
      <c r="BK159" s="220">
        <f>ROUND(I159*H159,2)</f>
        <v>0</v>
      </c>
      <c r="BL159" s="19" t="s">
        <v>526</v>
      </c>
      <c r="BM159" s="219" t="s">
        <v>696</v>
      </c>
    </row>
    <row r="160" s="2" customFormat="1">
      <c r="A160" s="41"/>
      <c r="B160" s="42"/>
      <c r="C160" s="43"/>
      <c r="D160" s="221" t="s">
        <v>161</v>
      </c>
      <c r="E160" s="43"/>
      <c r="F160" s="222" t="s">
        <v>697</v>
      </c>
      <c r="G160" s="43"/>
      <c r="H160" s="43"/>
      <c r="I160" s="223"/>
      <c r="J160" s="43"/>
      <c r="K160" s="43"/>
      <c r="L160" s="47"/>
      <c r="M160" s="269"/>
      <c r="N160" s="270"/>
      <c r="O160" s="271"/>
      <c r="P160" s="271"/>
      <c r="Q160" s="271"/>
      <c r="R160" s="271"/>
      <c r="S160" s="271"/>
      <c r="T160" s="272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19" t="s">
        <v>161</v>
      </c>
      <c r="AU160" s="19" t="s">
        <v>88</v>
      </c>
    </row>
    <row r="161" s="2" customFormat="1" ht="6.96" customHeight="1">
      <c r="A161" s="41"/>
      <c r="B161" s="62"/>
      <c r="C161" s="63"/>
      <c r="D161" s="63"/>
      <c r="E161" s="63"/>
      <c r="F161" s="63"/>
      <c r="G161" s="63"/>
      <c r="H161" s="63"/>
      <c r="I161" s="63"/>
      <c r="J161" s="63"/>
      <c r="K161" s="63"/>
      <c r="L161" s="47"/>
      <c r="M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</row>
  </sheetData>
  <sheetProtection sheet="1" autoFilter="0" formatColumns="0" formatRows="0" objects="1" scenarios="1" spinCount="100000" saltValue="Ua3MMmMntC5u+gopE57uPZGGot+YDJLMtd3/uybNfXTQHlYIzOuOPWnwLZYThLhj6jUH257f73PPhmPXGmv0+A==" hashValue="dyH3SAP8Z9zIgShpngXQ4DOhf3pIZHXEYzHL9yniEiTIGmLBJt1NmuT8v0iDswKpdTs0AyQx5ATPjFe3wsk/Lw==" algorithmName="SHA-512" password="CC35"/>
  <autoFilter ref="C83:K160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742124015"/>
    <hyperlink ref="F95" r:id="rId2" display="https://podminky.urs.cz/item/CS_URS_2025_01/210100151"/>
    <hyperlink ref="F98" r:id="rId3" display="https://podminky.urs.cz/item/CS_URS_2025_01/210203901"/>
    <hyperlink ref="F102" r:id="rId4" display="https://podminky.urs.cz/item/CS_URS_2025_01/210204011"/>
    <hyperlink ref="F106" r:id="rId5" display="https://podminky.urs.cz/item/CS_URS_2025_01/210204201"/>
    <hyperlink ref="F109" r:id="rId6" display="https://podminky.urs.cz/item/CS_URS_2025_01/210220020"/>
    <hyperlink ref="F113" r:id="rId7" display="https://podminky.urs.cz/item/CS_URS_2025_01/210280002"/>
    <hyperlink ref="F115" r:id="rId8" display="https://podminky.urs.cz/item/CS_URS_2025_01/210812035"/>
    <hyperlink ref="F120" r:id="rId9" display="https://podminky.urs.cz/item/CS_URS_2025_01/460010024"/>
    <hyperlink ref="F123" r:id="rId10" display="https://podminky.urs.cz/item/CS_URS_2025_01/460131113"/>
    <hyperlink ref="F126" r:id="rId11" display="https://podminky.urs.cz/item/CS_URS_2025_01/460171142"/>
    <hyperlink ref="F129" r:id="rId12" display="https://podminky.urs.cz/item/CS_URS_2025_01/460341113"/>
    <hyperlink ref="F135" r:id="rId13" display="https://podminky.urs.cz/item/CS_URS_2025_01/460341121"/>
    <hyperlink ref="F138" r:id="rId14" display="https://podminky.urs.cz/item/CS_URS_2025_01/460361121"/>
    <hyperlink ref="F141" r:id="rId15" display="https://podminky.urs.cz/item/CS_URS_2025_01/460371121"/>
    <hyperlink ref="F143" r:id="rId16" display="https://podminky.urs.cz/item/CS_URS_2025_01/460431152"/>
    <hyperlink ref="F146" r:id="rId17" display="https://podminky.urs.cz/item/CS_URS_2025_01/460661411"/>
    <hyperlink ref="F152" r:id="rId18" display="https://podminky.urs.cz/item/CS_URS_2025_01/460791214"/>
    <hyperlink ref="F160" r:id="rId19" display="https://podminky.urs.cz/item/CS_URS_2025_01/469981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2"/>
      <c r="AT3" s="19" t="s">
        <v>88</v>
      </c>
    </row>
    <row r="4" s="1" customFormat="1" ht="24.96" customHeight="1">
      <c r="B4" s="22"/>
      <c r="D4" s="134" t="s">
        <v>104</v>
      </c>
      <c r="L4" s="22"/>
      <c r="M4" s="135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6" t="s">
        <v>16</v>
      </c>
      <c r="L6" s="22"/>
    </row>
    <row r="7" s="1" customFormat="1" ht="16.5" customHeight="1">
      <c r="B7" s="22"/>
      <c r="E7" s="137" t="str">
        <f>'Rekapitulace stavby'!K6</f>
        <v>Chodník Sluneční - Pražská, Chýně</v>
      </c>
      <c r="F7" s="136"/>
      <c r="G7" s="136"/>
      <c r="H7" s="136"/>
      <c r="L7" s="22"/>
    </row>
    <row r="8" s="2" customFormat="1" ht="12" customHeight="1">
      <c r="A8" s="41"/>
      <c r="B8" s="47"/>
      <c r="C8" s="41"/>
      <c r="D8" s="136" t="s">
        <v>118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698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92</v>
      </c>
      <c r="G11" s="41"/>
      <c r="H11" s="41"/>
      <c r="I11" s="136" t="s">
        <v>20</v>
      </c>
      <c r="J11" s="140" t="s">
        <v>32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28. 4. 2025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30</v>
      </c>
      <c r="E14" s="41"/>
      <c r="F14" s="41"/>
      <c r="G14" s="41"/>
      <c r="H14" s="41"/>
      <c r="I14" s="136" t="s">
        <v>31</v>
      </c>
      <c r="J14" s="140" t="str">
        <f>IF('Rekapitulace stavby'!AN10="","",'Rekapitulace stavby'!AN10)</f>
        <v/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tr">
        <f>IF('Rekapitulace stavby'!E11="","",'Rekapitulace stavby'!E11)</f>
        <v xml:space="preserve"> </v>
      </c>
      <c r="F15" s="41"/>
      <c r="G15" s="41"/>
      <c r="H15" s="41"/>
      <c r="I15" s="136" t="s">
        <v>34</v>
      </c>
      <c r="J15" s="140" t="str">
        <f>IF('Rekapitulace stavby'!AN11="","",'Rekapitulace stavby'!AN11)</f>
        <v/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35</v>
      </c>
      <c r="E17" s="41"/>
      <c r="F17" s="41"/>
      <c r="G17" s="41"/>
      <c r="H17" s="41"/>
      <c r="I17" s="136" t="s">
        <v>31</v>
      </c>
      <c r="J17" s="35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40"/>
      <c r="G18" s="140"/>
      <c r="H18" s="140"/>
      <c r="I18" s="136" t="s">
        <v>34</v>
      </c>
      <c r="J18" s="35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37</v>
      </c>
      <c r="E20" s="41"/>
      <c r="F20" s="41"/>
      <c r="G20" s="41"/>
      <c r="H20" s="41"/>
      <c r="I20" s="136" t="s">
        <v>31</v>
      </c>
      <c r="J20" s="140" t="s">
        <v>32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38</v>
      </c>
      <c r="F21" s="41"/>
      <c r="G21" s="41"/>
      <c r="H21" s="41"/>
      <c r="I21" s="136" t="s">
        <v>34</v>
      </c>
      <c r="J21" s="140" t="s">
        <v>32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40</v>
      </c>
      <c r="E23" s="41"/>
      <c r="F23" s="41"/>
      <c r="G23" s="41"/>
      <c r="H23" s="41"/>
      <c r="I23" s="136" t="s">
        <v>31</v>
      </c>
      <c r="J23" s="140" t="s">
        <v>32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41</v>
      </c>
      <c r="F24" s="41"/>
      <c r="G24" s="41"/>
      <c r="H24" s="41"/>
      <c r="I24" s="136" t="s">
        <v>34</v>
      </c>
      <c r="J24" s="140" t="s">
        <v>32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2"/>
      <c r="B27" s="143"/>
      <c r="C27" s="142"/>
      <c r="D27" s="142"/>
      <c r="E27" s="144" t="s">
        <v>43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ROUND(J84,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ROUND((SUM(BE84:BE97)),  2)</f>
        <v>0</v>
      </c>
      <c r="G33" s="41"/>
      <c r="H33" s="41"/>
      <c r="I33" s="152">
        <v>0.20999999999999999</v>
      </c>
      <c r="J33" s="151">
        <f>ROUND(((SUM(BE84:BE97))*I33),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ROUND((SUM(BF84:BF97)),  2)</f>
        <v>0</v>
      </c>
      <c r="G34" s="41"/>
      <c r="H34" s="41"/>
      <c r="I34" s="152">
        <v>0.12</v>
      </c>
      <c r="J34" s="151">
        <f>ROUND(((SUM(BF84:BF97))*I34),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ROUND((SUM(BG84:BG97)),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ROUND((SUM(BH84:BH97)),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ROUND((SUM(BI84:BI97)),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123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Chodník Sluneční - Pražská, Chýně</v>
      </c>
      <c r="F48" s="34"/>
      <c r="G48" s="34"/>
      <c r="H48" s="34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118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VRN - Vedlejší rozpočtové náklady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k.ú. Chýně</v>
      </c>
      <c r="G52" s="43"/>
      <c r="H52" s="43"/>
      <c r="I52" s="34" t="s">
        <v>24</v>
      </c>
      <c r="J52" s="75" t="str">
        <f>IF(J12="","",J12)</f>
        <v>28. 4. 2025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 xml:space="preserve"> </v>
      </c>
      <c r="G54" s="43"/>
      <c r="H54" s="43"/>
      <c r="I54" s="34" t="s">
        <v>37</v>
      </c>
      <c r="J54" s="39" t="str">
        <f>E21</f>
        <v>Ragemia,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35</v>
      </c>
      <c r="D55" s="43"/>
      <c r="E55" s="43"/>
      <c r="F55" s="29" t="str">
        <f>IF(E18="","",E18)</f>
        <v>Vyplň údaj</v>
      </c>
      <c r="G55" s="43"/>
      <c r="H55" s="43"/>
      <c r="I55" s="34" t="s">
        <v>40</v>
      </c>
      <c r="J55" s="39" t="str">
        <f>E24</f>
        <v>Ing. Eva Horčičková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124</v>
      </c>
      <c r="D57" s="166"/>
      <c r="E57" s="166"/>
      <c r="F57" s="166"/>
      <c r="G57" s="166"/>
      <c r="H57" s="166"/>
      <c r="I57" s="166"/>
      <c r="J57" s="167" t="s">
        <v>125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126</v>
      </c>
    </row>
    <row r="60" s="9" customFormat="1" ht="24.96" customHeight="1">
      <c r="A60" s="9"/>
      <c r="B60" s="169"/>
      <c r="C60" s="170"/>
      <c r="D60" s="171" t="s">
        <v>698</v>
      </c>
      <c r="E60" s="172"/>
      <c r="F60" s="172"/>
      <c r="G60" s="172"/>
      <c r="H60" s="172"/>
      <c r="I60" s="172"/>
      <c r="J60" s="173">
        <f>J85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699</v>
      </c>
      <c r="E61" s="178"/>
      <c r="F61" s="178"/>
      <c r="G61" s="178"/>
      <c r="H61" s="178"/>
      <c r="I61" s="178"/>
      <c r="J61" s="179">
        <f>J86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700</v>
      </c>
      <c r="E62" s="178"/>
      <c r="F62" s="178"/>
      <c r="G62" s="178"/>
      <c r="H62" s="178"/>
      <c r="I62" s="178"/>
      <c r="J62" s="179">
        <f>J92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701</v>
      </c>
      <c r="E63" s="178"/>
      <c r="F63" s="178"/>
      <c r="G63" s="178"/>
      <c r="H63" s="178"/>
      <c r="I63" s="178"/>
      <c r="J63" s="179">
        <f>J94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702</v>
      </c>
      <c r="E64" s="178"/>
      <c r="F64" s="178"/>
      <c r="G64" s="178"/>
      <c r="H64" s="178"/>
      <c r="I64" s="178"/>
      <c r="J64" s="179">
        <f>J96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5" t="s">
        <v>138</v>
      </c>
      <c r="D71" s="43"/>
      <c r="E71" s="43"/>
      <c r="F71" s="43"/>
      <c r="G71" s="43"/>
      <c r="H71" s="43"/>
      <c r="I71" s="43"/>
      <c r="J71" s="43"/>
      <c r="K71" s="4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4" t="s">
        <v>16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4" t="str">
        <f>E7</f>
        <v>Chodník Sluneční - Pražská, Chýně</v>
      </c>
      <c r="F74" s="34"/>
      <c r="G74" s="34"/>
      <c r="H74" s="34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4" t="s">
        <v>118</v>
      </c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VRN - Vedlejší rozpočtové náklady</v>
      </c>
      <c r="F76" s="43"/>
      <c r="G76" s="43"/>
      <c r="H76" s="43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4" t="s">
        <v>22</v>
      </c>
      <c r="D78" s="43"/>
      <c r="E78" s="43"/>
      <c r="F78" s="29" t="str">
        <f>F12</f>
        <v>k.ú. Chýně</v>
      </c>
      <c r="G78" s="43"/>
      <c r="H78" s="43"/>
      <c r="I78" s="34" t="s">
        <v>24</v>
      </c>
      <c r="J78" s="75" t="str">
        <f>IF(J12="","",J12)</f>
        <v>28. 4. 2025</v>
      </c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4" t="s">
        <v>30</v>
      </c>
      <c r="D80" s="43"/>
      <c r="E80" s="43"/>
      <c r="F80" s="29" t="str">
        <f>E15</f>
        <v xml:space="preserve"> </v>
      </c>
      <c r="G80" s="43"/>
      <c r="H80" s="43"/>
      <c r="I80" s="34" t="s">
        <v>37</v>
      </c>
      <c r="J80" s="39" t="str">
        <f>E21</f>
        <v>Ragemia, s.r.o.</v>
      </c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4" t="s">
        <v>35</v>
      </c>
      <c r="D81" s="43"/>
      <c r="E81" s="43"/>
      <c r="F81" s="29" t="str">
        <f>IF(E18="","",E18)</f>
        <v>Vyplň údaj</v>
      </c>
      <c r="G81" s="43"/>
      <c r="H81" s="43"/>
      <c r="I81" s="34" t="s">
        <v>40</v>
      </c>
      <c r="J81" s="39" t="str">
        <f>E24</f>
        <v>Ing. Eva Horčičková</v>
      </c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1"/>
      <c r="B83" s="182"/>
      <c r="C83" s="183" t="s">
        <v>139</v>
      </c>
      <c r="D83" s="184" t="s">
        <v>63</v>
      </c>
      <c r="E83" s="184" t="s">
        <v>59</v>
      </c>
      <c r="F83" s="184" t="s">
        <v>60</v>
      </c>
      <c r="G83" s="184" t="s">
        <v>140</v>
      </c>
      <c r="H83" s="184" t="s">
        <v>141</v>
      </c>
      <c r="I83" s="184" t="s">
        <v>142</v>
      </c>
      <c r="J83" s="184" t="s">
        <v>125</v>
      </c>
      <c r="K83" s="185" t="s">
        <v>143</v>
      </c>
      <c r="L83" s="186"/>
      <c r="M83" s="95" t="s">
        <v>32</v>
      </c>
      <c r="N83" s="96" t="s">
        <v>48</v>
      </c>
      <c r="O83" s="96" t="s">
        <v>144</v>
      </c>
      <c r="P83" s="96" t="s">
        <v>145</v>
      </c>
      <c r="Q83" s="96" t="s">
        <v>146</v>
      </c>
      <c r="R83" s="96" t="s">
        <v>147</v>
      </c>
      <c r="S83" s="96" t="s">
        <v>148</v>
      </c>
      <c r="T83" s="97" t="s">
        <v>149</v>
      </c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</row>
    <row r="84" s="2" customFormat="1" ht="22.8" customHeight="1">
      <c r="A84" s="41"/>
      <c r="B84" s="42"/>
      <c r="C84" s="102" t="s">
        <v>150</v>
      </c>
      <c r="D84" s="43"/>
      <c r="E84" s="43"/>
      <c r="F84" s="43"/>
      <c r="G84" s="43"/>
      <c r="H84" s="43"/>
      <c r="I84" s="43"/>
      <c r="J84" s="187">
        <f>BK84</f>
        <v>0</v>
      </c>
      <c r="K84" s="43"/>
      <c r="L84" s="47"/>
      <c r="M84" s="98"/>
      <c r="N84" s="188"/>
      <c r="O84" s="99"/>
      <c r="P84" s="189">
        <f>P85</f>
        <v>0</v>
      </c>
      <c r="Q84" s="99"/>
      <c r="R84" s="189">
        <f>R85</f>
        <v>0</v>
      </c>
      <c r="S84" s="99"/>
      <c r="T84" s="190">
        <f>T85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19" t="s">
        <v>77</v>
      </c>
      <c r="AU84" s="19" t="s">
        <v>126</v>
      </c>
      <c r="BK84" s="191">
        <f>BK85</f>
        <v>0</v>
      </c>
    </row>
    <row r="85" s="12" customFormat="1" ht="25.92" customHeight="1">
      <c r="A85" s="12"/>
      <c r="B85" s="192"/>
      <c r="C85" s="193"/>
      <c r="D85" s="194" t="s">
        <v>77</v>
      </c>
      <c r="E85" s="195" t="s">
        <v>93</v>
      </c>
      <c r="F85" s="195" t="s">
        <v>94</v>
      </c>
      <c r="G85" s="193"/>
      <c r="H85" s="193"/>
      <c r="I85" s="196"/>
      <c r="J85" s="197">
        <f>BK85</f>
        <v>0</v>
      </c>
      <c r="K85" s="193"/>
      <c r="L85" s="198"/>
      <c r="M85" s="199"/>
      <c r="N85" s="200"/>
      <c r="O85" s="200"/>
      <c r="P85" s="201">
        <f>P86+P92+P94+P96</f>
        <v>0</v>
      </c>
      <c r="Q85" s="200"/>
      <c r="R85" s="201">
        <f>R86+R92+R94+R96</f>
        <v>0</v>
      </c>
      <c r="S85" s="200"/>
      <c r="T85" s="202">
        <f>T86+T92+T94+T96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3" t="s">
        <v>180</v>
      </c>
      <c r="AT85" s="204" t="s">
        <v>77</v>
      </c>
      <c r="AU85" s="204" t="s">
        <v>78</v>
      </c>
      <c r="AY85" s="203" t="s">
        <v>153</v>
      </c>
      <c r="BK85" s="205">
        <f>BK86+BK92+BK94+BK96</f>
        <v>0</v>
      </c>
    </row>
    <row r="86" s="12" customFormat="1" ht="22.8" customHeight="1">
      <c r="A86" s="12"/>
      <c r="B86" s="192"/>
      <c r="C86" s="193"/>
      <c r="D86" s="194" t="s">
        <v>77</v>
      </c>
      <c r="E86" s="206" t="s">
        <v>703</v>
      </c>
      <c r="F86" s="206" t="s">
        <v>704</v>
      </c>
      <c r="G86" s="193"/>
      <c r="H86" s="193"/>
      <c r="I86" s="196"/>
      <c r="J86" s="207">
        <f>BK86</f>
        <v>0</v>
      </c>
      <c r="K86" s="193"/>
      <c r="L86" s="198"/>
      <c r="M86" s="199"/>
      <c r="N86" s="200"/>
      <c r="O86" s="200"/>
      <c r="P86" s="201">
        <f>SUM(P87:P91)</f>
        <v>0</v>
      </c>
      <c r="Q86" s="200"/>
      <c r="R86" s="201">
        <f>SUM(R87:R91)</f>
        <v>0</v>
      </c>
      <c r="S86" s="200"/>
      <c r="T86" s="202">
        <f>SUM(T87:T91)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3" t="s">
        <v>180</v>
      </c>
      <c r="AT86" s="204" t="s">
        <v>77</v>
      </c>
      <c r="AU86" s="204" t="s">
        <v>86</v>
      </c>
      <c r="AY86" s="203" t="s">
        <v>153</v>
      </c>
      <c r="BK86" s="205">
        <f>SUM(BK87:BK91)</f>
        <v>0</v>
      </c>
    </row>
    <row r="87" s="2" customFormat="1" ht="16.5" customHeight="1">
      <c r="A87" s="41"/>
      <c r="B87" s="42"/>
      <c r="C87" s="208" t="s">
        <v>86</v>
      </c>
      <c r="D87" s="208" t="s">
        <v>155</v>
      </c>
      <c r="E87" s="209" t="s">
        <v>705</v>
      </c>
      <c r="F87" s="210" t="s">
        <v>706</v>
      </c>
      <c r="G87" s="211" t="s">
        <v>707</v>
      </c>
      <c r="H87" s="212">
        <v>1</v>
      </c>
      <c r="I87" s="213"/>
      <c r="J87" s="214">
        <f>ROUND(I87*H87,2)</f>
        <v>0</v>
      </c>
      <c r="K87" s="210" t="s">
        <v>32</v>
      </c>
      <c r="L87" s="47"/>
      <c r="M87" s="215" t="s">
        <v>32</v>
      </c>
      <c r="N87" s="216" t="s">
        <v>49</v>
      </c>
      <c r="O87" s="87"/>
      <c r="P87" s="217">
        <f>O87*H87</f>
        <v>0</v>
      </c>
      <c r="Q87" s="217">
        <v>0</v>
      </c>
      <c r="R87" s="217">
        <f>Q87*H87</f>
        <v>0</v>
      </c>
      <c r="S87" s="217">
        <v>0</v>
      </c>
      <c r="T87" s="218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9" t="s">
        <v>708</v>
      </c>
      <c r="AT87" s="219" t="s">
        <v>155</v>
      </c>
      <c r="AU87" s="219" t="s">
        <v>88</v>
      </c>
      <c r="AY87" s="19" t="s">
        <v>153</v>
      </c>
      <c r="BE87" s="220">
        <f>IF(N87="základní",J87,0)</f>
        <v>0</v>
      </c>
      <c r="BF87" s="220">
        <f>IF(N87="snížená",J87,0)</f>
        <v>0</v>
      </c>
      <c r="BG87" s="220">
        <f>IF(N87="zákl. přenesená",J87,0)</f>
        <v>0</v>
      </c>
      <c r="BH87" s="220">
        <f>IF(N87="sníž. přenesená",J87,0)</f>
        <v>0</v>
      </c>
      <c r="BI87" s="220">
        <f>IF(N87="nulová",J87,0)</f>
        <v>0</v>
      </c>
      <c r="BJ87" s="19" t="s">
        <v>86</v>
      </c>
      <c r="BK87" s="220">
        <f>ROUND(I87*H87,2)</f>
        <v>0</v>
      </c>
      <c r="BL87" s="19" t="s">
        <v>708</v>
      </c>
      <c r="BM87" s="219" t="s">
        <v>709</v>
      </c>
    </row>
    <row r="88" s="2" customFormat="1">
      <c r="A88" s="41"/>
      <c r="B88" s="42"/>
      <c r="C88" s="43"/>
      <c r="D88" s="228" t="s">
        <v>568</v>
      </c>
      <c r="E88" s="43"/>
      <c r="F88" s="273" t="s">
        <v>710</v>
      </c>
      <c r="G88" s="43"/>
      <c r="H88" s="43"/>
      <c r="I88" s="223"/>
      <c r="J88" s="43"/>
      <c r="K88" s="43"/>
      <c r="L88" s="47"/>
      <c r="M88" s="224"/>
      <c r="N88" s="225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19" t="s">
        <v>568</v>
      </c>
      <c r="AU88" s="19" t="s">
        <v>88</v>
      </c>
    </row>
    <row r="89" s="2" customFormat="1" ht="16.5" customHeight="1">
      <c r="A89" s="41"/>
      <c r="B89" s="42"/>
      <c r="C89" s="208" t="s">
        <v>88</v>
      </c>
      <c r="D89" s="208" t="s">
        <v>155</v>
      </c>
      <c r="E89" s="209" t="s">
        <v>711</v>
      </c>
      <c r="F89" s="210" t="s">
        <v>712</v>
      </c>
      <c r="G89" s="211" t="s">
        <v>707</v>
      </c>
      <c r="H89" s="212">
        <v>1</v>
      </c>
      <c r="I89" s="213"/>
      <c r="J89" s="214">
        <f>ROUND(I89*H89,2)</f>
        <v>0</v>
      </c>
      <c r="K89" s="210" t="s">
        <v>32</v>
      </c>
      <c r="L89" s="47"/>
      <c r="M89" s="215" t="s">
        <v>32</v>
      </c>
      <c r="N89" s="216" t="s">
        <v>49</v>
      </c>
      <c r="O89" s="87"/>
      <c r="P89" s="217">
        <f>O89*H89</f>
        <v>0</v>
      </c>
      <c r="Q89" s="217">
        <v>0</v>
      </c>
      <c r="R89" s="217">
        <f>Q89*H89</f>
        <v>0</v>
      </c>
      <c r="S89" s="217">
        <v>0</v>
      </c>
      <c r="T89" s="218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9" t="s">
        <v>708</v>
      </c>
      <c r="AT89" s="219" t="s">
        <v>155</v>
      </c>
      <c r="AU89" s="219" t="s">
        <v>88</v>
      </c>
      <c r="AY89" s="19" t="s">
        <v>153</v>
      </c>
      <c r="BE89" s="220">
        <f>IF(N89="základní",J89,0)</f>
        <v>0</v>
      </c>
      <c r="BF89" s="220">
        <f>IF(N89="snížená",J89,0)</f>
        <v>0</v>
      </c>
      <c r="BG89" s="220">
        <f>IF(N89="zákl. přenesená",J89,0)</f>
        <v>0</v>
      </c>
      <c r="BH89" s="220">
        <f>IF(N89="sníž. přenesená",J89,0)</f>
        <v>0</v>
      </c>
      <c r="BI89" s="220">
        <f>IF(N89="nulová",J89,0)</f>
        <v>0</v>
      </c>
      <c r="BJ89" s="19" t="s">
        <v>86</v>
      </c>
      <c r="BK89" s="220">
        <f>ROUND(I89*H89,2)</f>
        <v>0</v>
      </c>
      <c r="BL89" s="19" t="s">
        <v>708</v>
      </c>
      <c r="BM89" s="219" t="s">
        <v>713</v>
      </c>
    </row>
    <row r="90" s="2" customFormat="1" ht="16.5" customHeight="1">
      <c r="A90" s="41"/>
      <c r="B90" s="42"/>
      <c r="C90" s="208" t="s">
        <v>108</v>
      </c>
      <c r="D90" s="208" t="s">
        <v>155</v>
      </c>
      <c r="E90" s="209" t="s">
        <v>714</v>
      </c>
      <c r="F90" s="210" t="s">
        <v>715</v>
      </c>
      <c r="G90" s="211" t="s">
        <v>707</v>
      </c>
      <c r="H90" s="212">
        <v>1</v>
      </c>
      <c r="I90" s="213"/>
      <c r="J90" s="214">
        <f>ROUND(I90*H90,2)</f>
        <v>0</v>
      </c>
      <c r="K90" s="210" t="s">
        <v>32</v>
      </c>
      <c r="L90" s="47"/>
      <c r="M90" s="215" t="s">
        <v>32</v>
      </c>
      <c r="N90" s="216" t="s">
        <v>49</v>
      </c>
      <c r="O90" s="87"/>
      <c r="P90" s="217">
        <f>O90*H90</f>
        <v>0</v>
      </c>
      <c r="Q90" s="217">
        <v>0</v>
      </c>
      <c r="R90" s="217">
        <f>Q90*H90</f>
        <v>0</v>
      </c>
      <c r="S90" s="217">
        <v>0</v>
      </c>
      <c r="T90" s="218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9" t="s">
        <v>708</v>
      </c>
      <c r="AT90" s="219" t="s">
        <v>155</v>
      </c>
      <c r="AU90" s="219" t="s">
        <v>88</v>
      </c>
      <c r="AY90" s="19" t="s">
        <v>153</v>
      </c>
      <c r="BE90" s="220">
        <f>IF(N90="základní",J90,0)</f>
        <v>0</v>
      </c>
      <c r="BF90" s="220">
        <f>IF(N90="snížená",J90,0)</f>
        <v>0</v>
      </c>
      <c r="BG90" s="220">
        <f>IF(N90="zákl. přenesená",J90,0)</f>
        <v>0</v>
      </c>
      <c r="BH90" s="220">
        <f>IF(N90="sníž. přenesená",J90,0)</f>
        <v>0</v>
      </c>
      <c r="BI90" s="220">
        <f>IF(N90="nulová",J90,0)</f>
        <v>0</v>
      </c>
      <c r="BJ90" s="19" t="s">
        <v>86</v>
      </c>
      <c r="BK90" s="220">
        <f>ROUND(I90*H90,2)</f>
        <v>0</v>
      </c>
      <c r="BL90" s="19" t="s">
        <v>708</v>
      </c>
      <c r="BM90" s="219" t="s">
        <v>716</v>
      </c>
    </row>
    <row r="91" s="2" customFormat="1" ht="16.5" customHeight="1">
      <c r="A91" s="41"/>
      <c r="B91" s="42"/>
      <c r="C91" s="208" t="s">
        <v>159</v>
      </c>
      <c r="D91" s="208" t="s">
        <v>155</v>
      </c>
      <c r="E91" s="209" t="s">
        <v>717</v>
      </c>
      <c r="F91" s="210" t="s">
        <v>718</v>
      </c>
      <c r="G91" s="211" t="s">
        <v>707</v>
      </c>
      <c r="H91" s="212">
        <v>1</v>
      </c>
      <c r="I91" s="213"/>
      <c r="J91" s="214">
        <f>ROUND(I91*H91,2)</f>
        <v>0</v>
      </c>
      <c r="K91" s="210" t="s">
        <v>32</v>
      </c>
      <c r="L91" s="47"/>
      <c r="M91" s="215" t="s">
        <v>32</v>
      </c>
      <c r="N91" s="216" t="s">
        <v>49</v>
      </c>
      <c r="O91" s="87"/>
      <c r="P91" s="217">
        <f>O91*H91</f>
        <v>0</v>
      </c>
      <c r="Q91" s="217">
        <v>0</v>
      </c>
      <c r="R91" s="217">
        <f>Q91*H91</f>
        <v>0</v>
      </c>
      <c r="S91" s="217">
        <v>0</v>
      </c>
      <c r="T91" s="218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9" t="s">
        <v>708</v>
      </c>
      <c r="AT91" s="219" t="s">
        <v>155</v>
      </c>
      <c r="AU91" s="219" t="s">
        <v>88</v>
      </c>
      <c r="AY91" s="19" t="s">
        <v>153</v>
      </c>
      <c r="BE91" s="220">
        <f>IF(N91="základní",J91,0)</f>
        <v>0</v>
      </c>
      <c r="BF91" s="220">
        <f>IF(N91="snížená",J91,0)</f>
        <v>0</v>
      </c>
      <c r="BG91" s="220">
        <f>IF(N91="zákl. přenesená",J91,0)</f>
        <v>0</v>
      </c>
      <c r="BH91" s="220">
        <f>IF(N91="sníž. přenesená",J91,0)</f>
        <v>0</v>
      </c>
      <c r="BI91" s="220">
        <f>IF(N91="nulová",J91,0)</f>
        <v>0</v>
      </c>
      <c r="BJ91" s="19" t="s">
        <v>86</v>
      </c>
      <c r="BK91" s="220">
        <f>ROUND(I91*H91,2)</f>
        <v>0</v>
      </c>
      <c r="BL91" s="19" t="s">
        <v>708</v>
      </c>
      <c r="BM91" s="219" t="s">
        <v>719</v>
      </c>
    </row>
    <row r="92" s="12" customFormat="1" ht="22.8" customHeight="1">
      <c r="A92" s="12"/>
      <c r="B92" s="192"/>
      <c r="C92" s="193"/>
      <c r="D92" s="194" t="s">
        <v>77</v>
      </c>
      <c r="E92" s="206" t="s">
        <v>720</v>
      </c>
      <c r="F92" s="206" t="s">
        <v>721</v>
      </c>
      <c r="G92" s="193"/>
      <c r="H92" s="193"/>
      <c r="I92" s="196"/>
      <c r="J92" s="207">
        <f>BK92</f>
        <v>0</v>
      </c>
      <c r="K92" s="193"/>
      <c r="L92" s="198"/>
      <c r="M92" s="199"/>
      <c r="N92" s="200"/>
      <c r="O92" s="200"/>
      <c r="P92" s="201">
        <f>P93</f>
        <v>0</v>
      </c>
      <c r="Q92" s="200"/>
      <c r="R92" s="201">
        <f>R93</f>
        <v>0</v>
      </c>
      <c r="S92" s="200"/>
      <c r="T92" s="202">
        <f>T93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3" t="s">
        <v>180</v>
      </c>
      <c r="AT92" s="204" t="s">
        <v>77</v>
      </c>
      <c r="AU92" s="204" t="s">
        <v>86</v>
      </c>
      <c r="AY92" s="203" t="s">
        <v>153</v>
      </c>
      <c r="BK92" s="205">
        <f>BK93</f>
        <v>0</v>
      </c>
    </row>
    <row r="93" s="2" customFormat="1" ht="16.5" customHeight="1">
      <c r="A93" s="41"/>
      <c r="B93" s="42"/>
      <c r="C93" s="208" t="s">
        <v>180</v>
      </c>
      <c r="D93" s="208" t="s">
        <v>155</v>
      </c>
      <c r="E93" s="209" t="s">
        <v>722</v>
      </c>
      <c r="F93" s="210" t="s">
        <v>721</v>
      </c>
      <c r="G93" s="211" t="s">
        <v>707</v>
      </c>
      <c r="H93" s="212">
        <v>1</v>
      </c>
      <c r="I93" s="213"/>
      <c r="J93" s="214">
        <f>ROUND(I93*H93,2)</f>
        <v>0</v>
      </c>
      <c r="K93" s="210" t="s">
        <v>32</v>
      </c>
      <c r="L93" s="47"/>
      <c r="M93" s="215" t="s">
        <v>32</v>
      </c>
      <c r="N93" s="216" t="s">
        <v>49</v>
      </c>
      <c r="O93" s="87"/>
      <c r="P93" s="217">
        <f>O93*H93</f>
        <v>0</v>
      </c>
      <c r="Q93" s="217">
        <v>0</v>
      </c>
      <c r="R93" s="217">
        <f>Q93*H93</f>
        <v>0</v>
      </c>
      <c r="S93" s="217">
        <v>0</v>
      </c>
      <c r="T93" s="218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9" t="s">
        <v>708</v>
      </c>
      <c r="AT93" s="219" t="s">
        <v>155</v>
      </c>
      <c r="AU93" s="219" t="s">
        <v>88</v>
      </c>
      <c r="AY93" s="19" t="s">
        <v>153</v>
      </c>
      <c r="BE93" s="220">
        <f>IF(N93="základní",J93,0)</f>
        <v>0</v>
      </c>
      <c r="BF93" s="220">
        <f>IF(N93="snížená",J93,0)</f>
        <v>0</v>
      </c>
      <c r="BG93" s="220">
        <f>IF(N93="zákl. přenesená",J93,0)</f>
        <v>0</v>
      </c>
      <c r="BH93" s="220">
        <f>IF(N93="sníž. přenesená",J93,0)</f>
        <v>0</v>
      </c>
      <c r="BI93" s="220">
        <f>IF(N93="nulová",J93,0)</f>
        <v>0</v>
      </c>
      <c r="BJ93" s="19" t="s">
        <v>86</v>
      </c>
      <c r="BK93" s="220">
        <f>ROUND(I93*H93,2)</f>
        <v>0</v>
      </c>
      <c r="BL93" s="19" t="s">
        <v>708</v>
      </c>
      <c r="BM93" s="219" t="s">
        <v>723</v>
      </c>
    </row>
    <row r="94" s="12" customFormat="1" ht="22.8" customHeight="1">
      <c r="A94" s="12"/>
      <c r="B94" s="192"/>
      <c r="C94" s="193"/>
      <c r="D94" s="194" t="s">
        <v>77</v>
      </c>
      <c r="E94" s="206" t="s">
        <v>724</v>
      </c>
      <c r="F94" s="206" t="s">
        <v>725</v>
      </c>
      <c r="G94" s="193"/>
      <c r="H94" s="193"/>
      <c r="I94" s="196"/>
      <c r="J94" s="207">
        <f>BK94</f>
        <v>0</v>
      </c>
      <c r="K94" s="193"/>
      <c r="L94" s="198"/>
      <c r="M94" s="199"/>
      <c r="N94" s="200"/>
      <c r="O94" s="200"/>
      <c r="P94" s="201">
        <f>P95</f>
        <v>0</v>
      </c>
      <c r="Q94" s="200"/>
      <c r="R94" s="201">
        <f>R95</f>
        <v>0</v>
      </c>
      <c r="S94" s="200"/>
      <c r="T94" s="202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3" t="s">
        <v>180</v>
      </c>
      <c r="AT94" s="204" t="s">
        <v>77</v>
      </c>
      <c r="AU94" s="204" t="s">
        <v>86</v>
      </c>
      <c r="AY94" s="203" t="s">
        <v>153</v>
      </c>
      <c r="BK94" s="205">
        <f>BK95</f>
        <v>0</v>
      </c>
    </row>
    <row r="95" s="2" customFormat="1" ht="16.5" customHeight="1">
      <c r="A95" s="41"/>
      <c r="B95" s="42"/>
      <c r="C95" s="208" t="s">
        <v>187</v>
      </c>
      <c r="D95" s="208" t="s">
        <v>155</v>
      </c>
      <c r="E95" s="209" t="s">
        <v>726</v>
      </c>
      <c r="F95" s="210" t="s">
        <v>727</v>
      </c>
      <c r="G95" s="211" t="s">
        <v>707</v>
      </c>
      <c r="H95" s="212">
        <v>1</v>
      </c>
      <c r="I95" s="213"/>
      <c r="J95" s="214">
        <f>ROUND(I95*H95,2)</f>
        <v>0</v>
      </c>
      <c r="K95" s="210" t="s">
        <v>32</v>
      </c>
      <c r="L95" s="47"/>
      <c r="M95" s="215" t="s">
        <v>32</v>
      </c>
      <c r="N95" s="216" t="s">
        <v>49</v>
      </c>
      <c r="O95" s="87"/>
      <c r="P95" s="217">
        <f>O95*H95</f>
        <v>0</v>
      </c>
      <c r="Q95" s="217">
        <v>0</v>
      </c>
      <c r="R95" s="217">
        <f>Q95*H95</f>
        <v>0</v>
      </c>
      <c r="S95" s="217">
        <v>0</v>
      </c>
      <c r="T95" s="218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9" t="s">
        <v>708</v>
      </c>
      <c r="AT95" s="219" t="s">
        <v>155</v>
      </c>
      <c r="AU95" s="219" t="s">
        <v>88</v>
      </c>
      <c r="AY95" s="19" t="s">
        <v>153</v>
      </c>
      <c r="BE95" s="220">
        <f>IF(N95="základní",J95,0)</f>
        <v>0</v>
      </c>
      <c r="BF95" s="220">
        <f>IF(N95="snížená",J95,0)</f>
        <v>0</v>
      </c>
      <c r="BG95" s="220">
        <f>IF(N95="zákl. přenesená",J95,0)</f>
        <v>0</v>
      </c>
      <c r="BH95" s="220">
        <f>IF(N95="sníž. přenesená",J95,0)</f>
        <v>0</v>
      </c>
      <c r="BI95" s="220">
        <f>IF(N95="nulová",J95,0)</f>
        <v>0</v>
      </c>
      <c r="BJ95" s="19" t="s">
        <v>86</v>
      </c>
      <c r="BK95" s="220">
        <f>ROUND(I95*H95,2)</f>
        <v>0</v>
      </c>
      <c r="BL95" s="19" t="s">
        <v>708</v>
      </c>
      <c r="BM95" s="219" t="s">
        <v>728</v>
      </c>
    </row>
    <row r="96" s="12" customFormat="1" ht="22.8" customHeight="1">
      <c r="A96" s="12"/>
      <c r="B96" s="192"/>
      <c r="C96" s="193"/>
      <c r="D96" s="194" t="s">
        <v>77</v>
      </c>
      <c r="E96" s="206" t="s">
        <v>729</v>
      </c>
      <c r="F96" s="206" t="s">
        <v>730</v>
      </c>
      <c r="G96" s="193"/>
      <c r="H96" s="193"/>
      <c r="I96" s="196"/>
      <c r="J96" s="207">
        <f>BK96</f>
        <v>0</v>
      </c>
      <c r="K96" s="193"/>
      <c r="L96" s="198"/>
      <c r="M96" s="199"/>
      <c r="N96" s="200"/>
      <c r="O96" s="200"/>
      <c r="P96" s="201">
        <f>P97</f>
        <v>0</v>
      </c>
      <c r="Q96" s="200"/>
      <c r="R96" s="201">
        <f>R97</f>
        <v>0</v>
      </c>
      <c r="S96" s="200"/>
      <c r="T96" s="202">
        <f>T97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3" t="s">
        <v>180</v>
      </c>
      <c r="AT96" s="204" t="s">
        <v>77</v>
      </c>
      <c r="AU96" s="204" t="s">
        <v>86</v>
      </c>
      <c r="AY96" s="203" t="s">
        <v>153</v>
      </c>
      <c r="BK96" s="205">
        <f>BK97</f>
        <v>0</v>
      </c>
    </row>
    <row r="97" s="2" customFormat="1" ht="16.5" customHeight="1">
      <c r="A97" s="41"/>
      <c r="B97" s="42"/>
      <c r="C97" s="208" t="s">
        <v>194</v>
      </c>
      <c r="D97" s="208" t="s">
        <v>155</v>
      </c>
      <c r="E97" s="209" t="s">
        <v>731</v>
      </c>
      <c r="F97" s="210" t="s">
        <v>732</v>
      </c>
      <c r="G97" s="211" t="s">
        <v>733</v>
      </c>
      <c r="H97" s="212">
        <v>1</v>
      </c>
      <c r="I97" s="213"/>
      <c r="J97" s="214">
        <f>ROUND(I97*H97,2)</f>
        <v>0</v>
      </c>
      <c r="K97" s="210" t="s">
        <v>32</v>
      </c>
      <c r="L97" s="47"/>
      <c r="M97" s="274" t="s">
        <v>32</v>
      </c>
      <c r="N97" s="275" t="s">
        <v>49</v>
      </c>
      <c r="O97" s="271"/>
      <c r="P97" s="276">
        <f>O97*H97</f>
        <v>0</v>
      </c>
      <c r="Q97" s="276">
        <v>0</v>
      </c>
      <c r="R97" s="276">
        <f>Q97*H97</f>
        <v>0</v>
      </c>
      <c r="S97" s="276">
        <v>0</v>
      </c>
      <c r="T97" s="27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9" t="s">
        <v>708</v>
      </c>
      <c r="AT97" s="219" t="s">
        <v>155</v>
      </c>
      <c r="AU97" s="219" t="s">
        <v>88</v>
      </c>
      <c r="AY97" s="19" t="s">
        <v>153</v>
      </c>
      <c r="BE97" s="220">
        <f>IF(N97="základní",J97,0)</f>
        <v>0</v>
      </c>
      <c r="BF97" s="220">
        <f>IF(N97="snížená",J97,0)</f>
        <v>0</v>
      </c>
      <c r="BG97" s="220">
        <f>IF(N97="zákl. přenesená",J97,0)</f>
        <v>0</v>
      </c>
      <c r="BH97" s="220">
        <f>IF(N97="sníž. přenesená",J97,0)</f>
        <v>0</v>
      </c>
      <c r="BI97" s="220">
        <f>IF(N97="nulová",J97,0)</f>
        <v>0</v>
      </c>
      <c r="BJ97" s="19" t="s">
        <v>86</v>
      </c>
      <c r="BK97" s="220">
        <f>ROUND(I97*H97,2)</f>
        <v>0</v>
      </c>
      <c r="BL97" s="19" t="s">
        <v>708</v>
      </c>
      <c r="BM97" s="219" t="s">
        <v>734</v>
      </c>
    </row>
    <row r="98" s="2" customFormat="1" ht="6.96" customHeight="1">
      <c r="A98" s="41"/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47"/>
      <c r="M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</sheetData>
  <sheetProtection sheet="1" autoFilter="0" formatColumns="0" formatRows="0" objects="1" scenarios="1" spinCount="100000" saltValue="rZdK8babz/zJoLmU0VvOm9aRjvuIdFszuRsq3i6/PW7OzfFmbXubflLDPbmm0lQzXGvSP3Gwv2dLwQZSIqYLOg==" hashValue="jHABxj5ZfxMVGHLL8pDorL2DKGYsXuEDpd3Zsy5+mAfQbW5yvTPberuecbDNR7kvKbVMUiUB5iNYrifN+9NPxQ==" algorithmName="SHA-512" password="CC35"/>
  <autoFilter ref="C83:K9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2"/>
    </row>
    <row r="4" s="1" customFormat="1" ht="24.96" customHeight="1">
      <c r="B4" s="22"/>
      <c r="C4" s="134" t="s">
        <v>735</v>
      </c>
      <c r="H4" s="22"/>
    </row>
    <row r="5" s="1" customFormat="1" ht="12" customHeight="1">
      <c r="B5" s="22"/>
      <c r="C5" s="278" t="s">
        <v>13</v>
      </c>
      <c r="D5" s="144" t="s">
        <v>14</v>
      </c>
      <c r="E5" s="1"/>
      <c r="F5" s="1"/>
      <c r="H5" s="22"/>
    </row>
    <row r="6" s="1" customFormat="1" ht="36.96" customHeight="1">
      <c r="B6" s="22"/>
      <c r="C6" s="279" t="s">
        <v>16</v>
      </c>
      <c r="D6" s="280" t="s">
        <v>17</v>
      </c>
      <c r="E6" s="1"/>
      <c r="F6" s="1"/>
      <c r="H6" s="22"/>
    </row>
    <row r="7" s="1" customFormat="1" ht="16.5" customHeight="1">
      <c r="B7" s="22"/>
      <c r="C7" s="136" t="s">
        <v>24</v>
      </c>
      <c r="D7" s="141" t="str">
        <f>'Rekapitulace stavby'!AN8</f>
        <v>28. 4. 2025</v>
      </c>
      <c r="H7" s="22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81"/>
      <c r="B9" s="281"/>
      <c r="C9" s="282" t="s">
        <v>59</v>
      </c>
      <c r="D9" s="283" t="s">
        <v>60</v>
      </c>
      <c r="E9" s="283" t="s">
        <v>140</v>
      </c>
      <c r="F9" s="284" t="s">
        <v>736</v>
      </c>
      <c r="G9" s="181"/>
      <c r="H9" s="281"/>
    </row>
    <row r="10" s="2" customFormat="1" ht="26.4" customHeight="1">
      <c r="A10" s="41"/>
      <c r="B10" s="47"/>
      <c r="C10" s="285" t="s">
        <v>83</v>
      </c>
      <c r="D10" s="285" t="s">
        <v>84</v>
      </c>
      <c r="E10" s="41"/>
      <c r="F10" s="41"/>
      <c r="G10" s="41"/>
      <c r="H10" s="47"/>
    </row>
    <row r="11" s="2" customFormat="1" ht="16.8" customHeight="1">
      <c r="A11" s="41"/>
      <c r="B11" s="47"/>
      <c r="C11" s="286" t="s">
        <v>109</v>
      </c>
      <c r="D11" s="287" t="s">
        <v>110</v>
      </c>
      <c r="E11" s="288" t="s">
        <v>102</v>
      </c>
      <c r="F11" s="289">
        <v>555.89999999999998</v>
      </c>
      <c r="G11" s="41"/>
      <c r="H11" s="47"/>
    </row>
    <row r="12" s="2" customFormat="1" ht="16.8" customHeight="1">
      <c r="A12" s="41"/>
      <c r="B12" s="47"/>
      <c r="C12" s="290" t="s">
        <v>32</v>
      </c>
      <c r="D12" s="290" t="s">
        <v>737</v>
      </c>
      <c r="E12" s="19" t="s">
        <v>32</v>
      </c>
      <c r="F12" s="291">
        <v>0</v>
      </c>
      <c r="G12" s="41"/>
      <c r="H12" s="47"/>
    </row>
    <row r="13" s="2" customFormat="1" ht="16.8" customHeight="1">
      <c r="A13" s="41"/>
      <c r="B13" s="47"/>
      <c r="C13" s="290" t="s">
        <v>32</v>
      </c>
      <c r="D13" s="290" t="s">
        <v>111</v>
      </c>
      <c r="E13" s="19" t="s">
        <v>32</v>
      </c>
      <c r="F13" s="291">
        <v>555.89999999999998</v>
      </c>
      <c r="G13" s="41"/>
      <c r="H13" s="47"/>
    </row>
    <row r="14" s="2" customFormat="1" ht="16.8" customHeight="1">
      <c r="A14" s="41"/>
      <c r="B14" s="47"/>
      <c r="C14" s="290" t="s">
        <v>32</v>
      </c>
      <c r="D14" s="290" t="s">
        <v>170</v>
      </c>
      <c r="E14" s="19" t="s">
        <v>32</v>
      </c>
      <c r="F14" s="291">
        <v>555.89999999999998</v>
      </c>
      <c r="G14" s="41"/>
      <c r="H14" s="47"/>
    </row>
    <row r="15" s="2" customFormat="1" ht="16.8" customHeight="1">
      <c r="A15" s="41"/>
      <c r="B15" s="47"/>
      <c r="C15" s="292" t="s">
        <v>738</v>
      </c>
      <c r="D15" s="41"/>
      <c r="E15" s="41"/>
      <c r="F15" s="41"/>
      <c r="G15" s="41"/>
      <c r="H15" s="47"/>
    </row>
    <row r="16" s="2" customFormat="1" ht="16.8" customHeight="1">
      <c r="A16" s="41"/>
      <c r="B16" s="47"/>
      <c r="C16" s="290" t="s">
        <v>284</v>
      </c>
      <c r="D16" s="290" t="s">
        <v>739</v>
      </c>
      <c r="E16" s="19" t="s">
        <v>102</v>
      </c>
      <c r="F16" s="291">
        <v>904.20000000000005</v>
      </c>
      <c r="G16" s="41"/>
      <c r="H16" s="47"/>
    </row>
    <row r="17" s="2" customFormat="1" ht="16.8" customHeight="1">
      <c r="A17" s="41"/>
      <c r="B17" s="47"/>
      <c r="C17" s="290" t="s">
        <v>354</v>
      </c>
      <c r="D17" s="290" t="s">
        <v>355</v>
      </c>
      <c r="E17" s="19" t="s">
        <v>102</v>
      </c>
      <c r="F17" s="291">
        <v>555.89999999999998</v>
      </c>
      <c r="G17" s="41"/>
      <c r="H17" s="47"/>
    </row>
    <row r="18" s="2" customFormat="1" ht="16.8" customHeight="1">
      <c r="A18" s="41"/>
      <c r="B18" s="47"/>
      <c r="C18" s="290" t="s">
        <v>367</v>
      </c>
      <c r="D18" s="290" t="s">
        <v>740</v>
      </c>
      <c r="E18" s="19" t="s">
        <v>102</v>
      </c>
      <c r="F18" s="291">
        <v>611.49000000000001</v>
      </c>
      <c r="G18" s="41"/>
      <c r="H18" s="47"/>
    </row>
    <row r="19" s="2" customFormat="1" ht="16.8" customHeight="1">
      <c r="A19" s="41"/>
      <c r="B19" s="47"/>
      <c r="C19" s="286" t="s">
        <v>100</v>
      </c>
      <c r="D19" s="287" t="s">
        <v>101</v>
      </c>
      <c r="E19" s="288" t="s">
        <v>102</v>
      </c>
      <c r="F19" s="289">
        <v>450.60000000000002</v>
      </c>
      <c r="G19" s="41"/>
      <c r="H19" s="47"/>
    </row>
    <row r="20" s="2" customFormat="1" ht="16.8" customHeight="1">
      <c r="A20" s="41"/>
      <c r="B20" s="47"/>
      <c r="C20" s="290" t="s">
        <v>32</v>
      </c>
      <c r="D20" s="290" t="s">
        <v>265</v>
      </c>
      <c r="E20" s="19" t="s">
        <v>32</v>
      </c>
      <c r="F20" s="291">
        <v>0</v>
      </c>
      <c r="G20" s="41"/>
      <c r="H20" s="47"/>
    </row>
    <row r="21" s="2" customFormat="1" ht="16.8" customHeight="1">
      <c r="A21" s="41"/>
      <c r="B21" s="47"/>
      <c r="C21" s="290" t="s">
        <v>100</v>
      </c>
      <c r="D21" s="290" t="s">
        <v>266</v>
      </c>
      <c r="E21" s="19" t="s">
        <v>32</v>
      </c>
      <c r="F21" s="291">
        <v>450.60000000000002</v>
      </c>
      <c r="G21" s="41"/>
      <c r="H21" s="47"/>
    </row>
    <row r="22" s="2" customFormat="1" ht="16.8" customHeight="1">
      <c r="A22" s="41"/>
      <c r="B22" s="47"/>
      <c r="C22" s="292" t="s">
        <v>738</v>
      </c>
      <c r="D22" s="41"/>
      <c r="E22" s="41"/>
      <c r="F22" s="41"/>
      <c r="G22" s="41"/>
      <c r="H22" s="47"/>
    </row>
    <row r="23" s="2" customFormat="1" ht="16.8" customHeight="1">
      <c r="A23" s="41"/>
      <c r="B23" s="47"/>
      <c r="C23" s="290" t="s">
        <v>261</v>
      </c>
      <c r="D23" s="290" t="s">
        <v>741</v>
      </c>
      <c r="E23" s="19" t="s">
        <v>102</v>
      </c>
      <c r="F23" s="291">
        <v>450.60000000000002</v>
      </c>
      <c r="G23" s="41"/>
      <c r="H23" s="47"/>
    </row>
    <row r="24" s="2" customFormat="1" ht="16.8" customHeight="1">
      <c r="A24" s="41"/>
      <c r="B24" s="47"/>
      <c r="C24" s="290" t="s">
        <v>268</v>
      </c>
      <c r="D24" s="290" t="s">
        <v>742</v>
      </c>
      <c r="E24" s="19" t="s">
        <v>102</v>
      </c>
      <c r="F24" s="291">
        <v>450.60000000000002</v>
      </c>
      <c r="G24" s="41"/>
      <c r="H24" s="47"/>
    </row>
    <row r="25" s="2" customFormat="1" ht="16.8" customHeight="1">
      <c r="A25" s="41"/>
      <c r="B25" s="47"/>
      <c r="C25" s="290" t="s">
        <v>279</v>
      </c>
      <c r="D25" s="290" t="s">
        <v>743</v>
      </c>
      <c r="E25" s="19" t="s">
        <v>102</v>
      </c>
      <c r="F25" s="291">
        <v>450.60000000000002</v>
      </c>
      <c r="G25" s="41"/>
      <c r="H25" s="47"/>
    </row>
    <row r="26" s="2" customFormat="1" ht="16.8" customHeight="1">
      <c r="A26" s="41"/>
      <c r="B26" s="47"/>
      <c r="C26" s="290" t="s">
        <v>290</v>
      </c>
      <c r="D26" s="290" t="s">
        <v>744</v>
      </c>
      <c r="E26" s="19" t="s">
        <v>98</v>
      </c>
      <c r="F26" s="291">
        <v>6.7590000000000003</v>
      </c>
      <c r="G26" s="41"/>
      <c r="H26" s="47"/>
    </row>
    <row r="27" s="2" customFormat="1" ht="16.8" customHeight="1">
      <c r="A27" s="41"/>
      <c r="B27" s="47"/>
      <c r="C27" s="290" t="s">
        <v>273</v>
      </c>
      <c r="D27" s="290" t="s">
        <v>274</v>
      </c>
      <c r="E27" s="19" t="s">
        <v>275</v>
      </c>
      <c r="F27" s="291">
        <v>13.518000000000001</v>
      </c>
      <c r="G27" s="41"/>
      <c r="H27" s="47"/>
    </row>
    <row r="28" s="2" customFormat="1" ht="16.8" customHeight="1">
      <c r="A28" s="41"/>
      <c r="B28" s="47"/>
      <c r="C28" s="286" t="s">
        <v>96</v>
      </c>
      <c r="D28" s="287" t="s">
        <v>97</v>
      </c>
      <c r="E28" s="288" t="s">
        <v>98</v>
      </c>
      <c r="F28" s="289">
        <v>6.7590000000000003</v>
      </c>
      <c r="G28" s="41"/>
      <c r="H28" s="47"/>
    </row>
    <row r="29" s="2" customFormat="1" ht="16.8" customHeight="1">
      <c r="A29" s="41"/>
      <c r="B29" s="47"/>
      <c r="C29" s="290" t="s">
        <v>96</v>
      </c>
      <c r="D29" s="290" t="s">
        <v>294</v>
      </c>
      <c r="E29" s="19" t="s">
        <v>32</v>
      </c>
      <c r="F29" s="291">
        <v>6.7590000000000003</v>
      </c>
      <c r="G29" s="41"/>
      <c r="H29" s="47"/>
    </row>
    <row r="30" s="2" customFormat="1" ht="16.8" customHeight="1">
      <c r="A30" s="41"/>
      <c r="B30" s="47"/>
      <c r="C30" s="292" t="s">
        <v>738</v>
      </c>
      <c r="D30" s="41"/>
      <c r="E30" s="41"/>
      <c r="F30" s="41"/>
      <c r="G30" s="41"/>
      <c r="H30" s="47"/>
    </row>
    <row r="31" s="2" customFormat="1" ht="16.8" customHeight="1">
      <c r="A31" s="41"/>
      <c r="B31" s="47"/>
      <c r="C31" s="290" t="s">
        <v>290</v>
      </c>
      <c r="D31" s="290" t="s">
        <v>744</v>
      </c>
      <c r="E31" s="19" t="s">
        <v>98</v>
      </c>
      <c r="F31" s="291">
        <v>6.7590000000000003</v>
      </c>
      <c r="G31" s="41"/>
      <c r="H31" s="47"/>
    </row>
    <row r="32" s="2" customFormat="1" ht="16.8" customHeight="1">
      <c r="A32" s="41"/>
      <c r="B32" s="47"/>
      <c r="C32" s="290" t="s">
        <v>296</v>
      </c>
      <c r="D32" s="290" t="s">
        <v>745</v>
      </c>
      <c r="E32" s="19" t="s">
        <v>98</v>
      </c>
      <c r="F32" s="291">
        <v>6.7590000000000003</v>
      </c>
      <c r="G32" s="41"/>
      <c r="H32" s="47"/>
    </row>
    <row r="33" s="2" customFormat="1" ht="16.8" customHeight="1">
      <c r="A33" s="41"/>
      <c r="B33" s="47"/>
      <c r="C33" s="286" t="s">
        <v>112</v>
      </c>
      <c r="D33" s="287" t="s">
        <v>113</v>
      </c>
      <c r="E33" s="288" t="s">
        <v>102</v>
      </c>
      <c r="F33" s="289">
        <v>8.9000000000000004</v>
      </c>
      <c r="G33" s="41"/>
      <c r="H33" s="47"/>
    </row>
    <row r="34" s="2" customFormat="1" ht="16.8" customHeight="1">
      <c r="A34" s="41"/>
      <c r="B34" s="47"/>
      <c r="C34" s="290" t="s">
        <v>32</v>
      </c>
      <c r="D34" s="290" t="s">
        <v>737</v>
      </c>
      <c r="E34" s="19" t="s">
        <v>32</v>
      </c>
      <c r="F34" s="291">
        <v>0</v>
      </c>
      <c r="G34" s="41"/>
      <c r="H34" s="47"/>
    </row>
    <row r="35" s="2" customFormat="1" ht="16.8" customHeight="1">
      <c r="A35" s="41"/>
      <c r="B35" s="47"/>
      <c r="C35" s="290" t="s">
        <v>32</v>
      </c>
      <c r="D35" s="290" t="s">
        <v>115</v>
      </c>
      <c r="E35" s="19" t="s">
        <v>32</v>
      </c>
      <c r="F35" s="291">
        <v>6.2000000000000002</v>
      </c>
      <c r="G35" s="41"/>
      <c r="H35" s="47"/>
    </row>
    <row r="36" s="2" customFormat="1" ht="16.8" customHeight="1">
      <c r="A36" s="41"/>
      <c r="B36" s="47"/>
      <c r="C36" s="290" t="s">
        <v>32</v>
      </c>
      <c r="D36" s="290" t="s">
        <v>119</v>
      </c>
      <c r="E36" s="19" t="s">
        <v>32</v>
      </c>
      <c r="F36" s="291">
        <v>2.7000000000000002</v>
      </c>
      <c r="G36" s="41"/>
      <c r="H36" s="47"/>
    </row>
    <row r="37" s="2" customFormat="1" ht="16.8" customHeight="1">
      <c r="A37" s="41"/>
      <c r="B37" s="47"/>
      <c r="C37" s="290" t="s">
        <v>32</v>
      </c>
      <c r="D37" s="290" t="s">
        <v>170</v>
      </c>
      <c r="E37" s="19" t="s">
        <v>32</v>
      </c>
      <c r="F37" s="291">
        <v>8.9000000000000004</v>
      </c>
      <c r="G37" s="41"/>
      <c r="H37" s="47"/>
    </row>
    <row r="38" s="2" customFormat="1" ht="16.8" customHeight="1">
      <c r="A38" s="41"/>
      <c r="B38" s="47"/>
      <c r="C38" s="292" t="s">
        <v>738</v>
      </c>
      <c r="D38" s="41"/>
      <c r="E38" s="41"/>
      <c r="F38" s="41"/>
      <c r="G38" s="41"/>
      <c r="H38" s="47"/>
    </row>
    <row r="39" s="2" customFormat="1" ht="16.8" customHeight="1">
      <c r="A39" s="41"/>
      <c r="B39" s="47"/>
      <c r="C39" s="290" t="s">
        <v>284</v>
      </c>
      <c r="D39" s="290" t="s">
        <v>739</v>
      </c>
      <c r="E39" s="19" t="s">
        <v>102</v>
      </c>
      <c r="F39" s="291">
        <v>904.20000000000005</v>
      </c>
      <c r="G39" s="41"/>
      <c r="H39" s="47"/>
    </row>
    <row r="40" s="2" customFormat="1" ht="16.8" customHeight="1">
      <c r="A40" s="41"/>
      <c r="B40" s="47"/>
      <c r="C40" s="290" t="s">
        <v>358</v>
      </c>
      <c r="D40" s="290" t="s">
        <v>746</v>
      </c>
      <c r="E40" s="19" t="s">
        <v>102</v>
      </c>
      <c r="F40" s="291">
        <v>8.9000000000000004</v>
      </c>
      <c r="G40" s="41"/>
      <c r="H40" s="47"/>
    </row>
    <row r="41" s="2" customFormat="1" ht="16.8" customHeight="1">
      <c r="A41" s="41"/>
      <c r="B41" s="47"/>
      <c r="C41" s="286" t="s">
        <v>105</v>
      </c>
      <c r="D41" s="287" t="s">
        <v>106</v>
      </c>
      <c r="E41" s="288" t="s">
        <v>102</v>
      </c>
      <c r="F41" s="289">
        <v>339.39999999999998</v>
      </c>
      <c r="G41" s="41"/>
      <c r="H41" s="47"/>
    </row>
    <row r="42" s="2" customFormat="1" ht="16.8" customHeight="1">
      <c r="A42" s="41"/>
      <c r="B42" s="47"/>
      <c r="C42" s="290" t="s">
        <v>32</v>
      </c>
      <c r="D42" s="290" t="s">
        <v>737</v>
      </c>
      <c r="E42" s="19" t="s">
        <v>32</v>
      </c>
      <c r="F42" s="291">
        <v>0</v>
      </c>
      <c r="G42" s="41"/>
      <c r="H42" s="47"/>
    </row>
    <row r="43" s="2" customFormat="1" ht="16.8" customHeight="1">
      <c r="A43" s="41"/>
      <c r="B43" s="47"/>
      <c r="C43" s="290" t="s">
        <v>32</v>
      </c>
      <c r="D43" s="290" t="s">
        <v>107</v>
      </c>
      <c r="E43" s="19" t="s">
        <v>32</v>
      </c>
      <c r="F43" s="291">
        <v>339.39999999999998</v>
      </c>
      <c r="G43" s="41"/>
      <c r="H43" s="47"/>
    </row>
    <row r="44" s="2" customFormat="1" ht="16.8" customHeight="1">
      <c r="A44" s="41"/>
      <c r="B44" s="47"/>
      <c r="C44" s="290" t="s">
        <v>32</v>
      </c>
      <c r="D44" s="290" t="s">
        <v>170</v>
      </c>
      <c r="E44" s="19" t="s">
        <v>32</v>
      </c>
      <c r="F44" s="291">
        <v>339.39999999999998</v>
      </c>
      <c r="G44" s="41"/>
      <c r="H44" s="47"/>
    </row>
    <row r="45" s="2" customFormat="1" ht="16.8" customHeight="1">
      <c r="A45" s="41"/>
      <c r="B45" s="47"/>
      <c r="C45" s="292" t="s">
        <v>738</v>
      </c>
      <c r="D45" s="41"/>
      <c r="E45" s="41"/>
      <c r="F45" s="41"/>
      <c r="G45" s="41"/>
      <c r="H45" s="47"/>
    </row>
    <row r="46" s="2" customFormat="1" ht="16.8" customHeight="1">
      <c r="A46" s="41"/>
      <c r="B46" s="47"/>
      <c r="C46" s="290" t="s">
        <v>212</v>
      </c>
      <c r="D46" s="290" t="s">
        <v>747</v>
      </c>
      <c r="E46" s="19" t="s">
        <v>98</v>
      </c>
      <c r="F46" s="291">
        <v>662.31899999999996</v>
      </c>
      <c r="G46" s="41"/>
      <c r="H46" s="47"/>
    </row>
    <row r="47" s="2" customFormat="1" ht="16.8" customHeight="1">
      <c r="A47" s="41"/>
      <c r="B47" s="47"/>
      <c r="C47" s="290" t="s">
        <v>227</v>
      </c>
      <c r="D47" s="290" t="s">
        <v>748</v>
      </c>
      <c r="E47" s="19" t="s">
        <v>98</v>
      </c>
      <c r="F47" s="291">
        <v>307.53899999999999</v>
      </c>
      <c r="G47" s="41"/>
      <c r="H47" s="47"/>
    </row>
    <row r="48" s="2" customFormat="1" ht="16.8" customHeight="1">
      <c r="A48" s="41"/>
      <c r="B48" s="47"/>
      <c r="C48" s="290" t="s">
        <v>284</v>
      </c>
      <c r="D48" s="290" t="s">
        <v>739</v>
      </c>
      <c r="E48" s="19" t="s">
        <v>102</v>
      </c>
      <c r="F48" s="291">
        <v>904.20000000000005</v>
      </c>
      <c r="G48" s="41"/>
      <c r="H48" s="47"/>
    </row>
    <row r="49" s="2" customFormat="1" ht="16.8" customHeight="1">
      <c r="A49" s="41"/>
      <c r="B49" s="47"/>
      <c r="C49" s="290" t="s">
        <v>348</v>
      </c>
      <c r="D49" s="290" t="s">
        <v>749</v>
      </c>
      <c r="E49" s="19" t="s">
        <v>102</v>
      </c>
      <c r="F49" s="291">
        <v>407.27999999999997</v>
      </c>
      <c r="G49" s="41"/>
      <c r="H49" s="47"/>
    </row>
    <row r="50" s="2" customFormat="1" ht="16.8" customHeight="1">
      <c r="A50" s="41"/>
      <c r="B50" s="47"/>
      <c r="C50" s="290" t="s">
        <v>363</v>
      </c>
      <c r="D50" s="290" t="s">
        <v>750</v>
      </c>
      <c r="E50" s="19" t="s">
        <v>102</v>
      </c>
      <c r="F50" s="291">
        <v>339.39999999999998</v>
      </c>
      <c r="G50" s="41"/>
      <c r="H50" s="47"/>
    </row>
    <row r="51" s="2" customFormat="1" ht="16.8" customHeight="1">
      <c r="A51" s="41"/>
      <c r="B51" s="47"/>
      <c r="C51" s="290" t="s">
        <v>394</v>
      </c>
      <c r="D51" s="290" t="s">
        <v>751</v>
      </c>
      <c r="E51" s="19" t="s">
        <v>102</v>
      </c>
      <c r="F51" s="291">
        <v>339.39999999999998</v>
      </c>
      <c r="G51" s="41"/>
      <c r="H51" s="47"/>
    </row>
    <row r="52" s="2" customFormat="1" ht="16.8" customHeight="1">
      <c r="A52" s="41"/>
      <c r="B52" s="47"/>
      <c r="C52" s="286" t="s">
        <v>115</v>
      </c>
      <c r="D52" s="287" t="s">
        <v>116</v>
      </c>
      <c r="E52" s="288" t="s">
        <v>102</v>
      </c>
      <c r="F52" s="289">
        <v>6.2000000000000002</v>
      </c>
      <c r="G52" s="41"/>
      <c r="H52" s="47"/>
    </row>
    <row r="53" s="2" customFormat="1" ht="16.8" customHeight="1">
      <c r="A53" s="41"/>
      <c r="B53" s="47"/>
      <c r="C53" s="290" t="s">
        <v>32</v>
      </c>
      <c r="D53" s="290" t="s">
        <v>737</v>
      </c>
      <c r="E53" s="19" t="s">
        <v>32</v>
      </c>
      <c r="F53" s="291">
        <v>0</v>
      </c>
      <c r="G53" s="41"/>
      <c r="H53" s="47"/>
    </row>
    <row r="54" s="2" customFormat="1" ht="16.8" customHeight="1">
      <c r="A54" s="41"/>
      <c r="B54" s="47"/>
      <c r="C54" s="290" t="s">
        <v>32</v>
      </c>
      <c r="D54" s="290" t="s">
        <v>117</v>
      </c>
      <c r="E54" s="19" t="s">
        <v>32</v>
      </c>
      <c r="F54" s="291">
        <v>6.2000000000000002</v>
      </c>
      <c r="G54" s="41"/>
      <c r="H54" s="47"/>
    </row>
    <row r="55" s="2" customFormat="1" ht="16.8" customHeight="1">
      <c r="A55" s="41"/>
      <c r="B55" s="47"/>
      <c r="C55" s="290" t="s">
        <v>32</v>
      </c>
      <c r="D55" s="290" t="s">
        <v>170</v>
      </c>
      <c r="E55" s="19" t="s">
        <v>32</v>
      </c>
      <c r="F55" s="291">
        <v>6.2000000000000002</v>
      </c>
      <c r="G55" s="41"/>
      <c r="H55" s="47"/>
    </row>
    <row r="56" s="2" customFormat="1" ht="16.8" customHeight="1">
      <c r="A56" s="41"/>
      <c r="B56" s="47"/>
      <c r="C56" s="292" t="s">
        <v>738</v>
      </c>
      <c r="D56" s="41"/>
      <c r="E56" s="41"/>
      <c r="F56" s="41"/>
      <c r="G56" s="41"/>
      <c r="H56" s="47"/>
    </row>
    <row r="57" s="2" customFormat="1" ht="16.8" customHeight="1">
      <c r="A57" s="41"/>
      <c r="B57" s="47"/>
      <c r="C57" s="290" t="s">
        <v>389</v>
      </c>
      <c r="D57" s="290" t="s">
        <v>390</v>
      </c>
      <c r="E57" s="19" t="s">
        <v>102</v>
      </c>
      <c r="F57" s="291">
        <v>6.3860000000000001</v>
      </c>
      <c r="G57" s="41"/>
      <c r="H57" s="47"/>
    </row>
    <row r="58" s="2" customFormat="1" ht="16.8" customHeight="1">
      <c r="A58" s="41"/>
      <c r="B58" s="47"/>
      <c r="C58" s="286" t="s">
        <v>119</v>
      </c>
      <c r="D58" s="287" t="s">
        <v>120</v>
      </c>
      <c r="E58" s="288" t="s">
        <v>102</v>
      </c>
      <c r="F58" s="289">
        <v>2.7000000000000002</v>
      </c>
      <c r="G58" s="41"/>
      <c r="H58" s="47"/>
    </row>
    <row r="59" s="2" customFormat="1" ht="16.8" customHeight="1">
      <c r="A59" s="41"/>
      <c r="B59" s="47"/>
      <c r="C59" s="290" t="s">
        <v>32</v>
      </c>
      <c r="D59" s="290" t="s">
        <v>737</v>
      </c>
      <c r="E59" s="19" t="s">
        <v>32</v>
      </c>
      <c r="F59" s="291">
        <v>0</v>
      </c>
      <c r="G59" s="41"/>
      <c r="H59" s="47"/>
    </row>
    <row r="60" s="2" customFormat="1" ht="16.8" customHeight="1">
      <c r="A60" s="41"/>
      <c r="B60" s="47"/>
      <c r="C60" s="290" t="s">
        <v>32</v>
      </c>
      <c r="D60" s="290" t="s">
        <v>121</v>
      </c>
      <c r="E60" s="19" t="s">
        <v>32</v>
      </c>
      <c r="F60" s="291">
        <v>2.7000000000000002</v>
      </c>
      <c r="G60" s="41"/>
      <c r="H60" s="47"/>
    </row>
    <row r="61" s="2" customFormat="1" ht="16.8" customHeight="1">
      <c r="A61" s="41"/>
      <c r="B61" s="47"/>
      <c r="C61" s="290" t="s">
        <v>32</v>
      </c>
      <c r="D61" s="290" t="s">
        <v>170</v>
      </c>
      <c r="E61" s="19" t="s">
        <v>32</v>
      </c>
      <c r="F61" s="291">
        <v>2.7000000000000002</v>
      </c>
      <c r="G61" s="41"/>
      <c r="H61" s="47"/>
    </row>
    <row r="62" s="2" customFormat="1" ht="16.8" customHeight="1">
      <c r="A62" s="41"/>
      <c r="B62" s="47"/>
      <c r="C62" s="292" t="s">
        <v>738</v>
      </c>
      <c r="D62" s="41"/>
      <c r="E62" s="41"/>
      <c r="F62" s="41"/>
      <c r="G62" s="41"/>
      <c r="H62" s="47"/>
    </row>
    <row r="63" s="2" customFormat="1" ht="16.8" customHeight="1">
      <c r="A63" s="41"/>
      <c r="B63" s="47"/>
      <c r="C63" s="290" t="s">
        <v>382</v>
      </c>
      <c r="D63" s="290" t="s">
        <v>383</v>
      </c>
      <c r="E63" s="19" t="s">
        <v>102</v>
      </c>
      <c r="F63" s="291">
        <v>4.0170000000000003</v>
      </c>
      <c r="G63" s="41"/>
      <c r="H63" s="47"/>
    </row>
    <row r="64" s="2" customFormat="1" ht="7.44" customHeight="1">
      <c r="A64" s="41"/>
      <c r="B64" s="160"/>
      <c r="C64" s="161"/>
      <c r="D64" s="161"/>
      <c r="E64" s="161"/>
      <c r="F64" s="161"/>
      <c r="G64" s="161"/>
      <c r="H64" s="47"/>
    </row>
    <row r="65" s="2" customFormat="1">
      <c r="A65" s="41"/>
      <c r="B65" s="41"/>
      <c r="C65" s="41"/>
      <c r="D65" s="41"/>
      <c r="E65" s="41"/>
      <c r="F65" s="41"/>
      <c r="G65" s="41"/>
      <c r="H65" s="41"/>
    </row>
  </sheetData>
  <sheetProtection sheet="1" formatColumns="0" formatRows="0" objects="1" scenarios="1" spinCount="100000" saltValue="gxrlkKQ/VW3W2CPD4Yfs7wr2N/xZSYlrnkkrDZqiSEkXWimwvWrZXS+p5AXCnA/YPk0I2vADMB2zy0eBnhw/nQ==" hashValue="uuerx+1batVRUqVQ03vcSflRP32oHO8DtOWZIA5lWpETCiMG7JOroxuiz7FaVPHWCy3qhVAMGW7x5uSuOYTjPw==" algorithmName="SHA-512" password="CC35"/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3" customWidth="1"/>
    <col min="2" max="2" width="1.667969" style="293" customWidth="1"/>
    <col min="3" max="4" width="5" style="293" customWidth="1"/>
    <col min="5" max="5" width="11.66016" style="293" customWidth="1"/>
    <col min="6" max="6" width="9.160156" style="293" customWidth="1"/>
    <col min="7" max="7" width="5" style="293" customWidth="1"/>
    <col min="8" max="8" width="77.83203" style="293" customWidth="1"/>
    <col min="9" max="10" width="20" style="293" customWidth="1"/>
    <col min="11" max="11" width="1.667969" style="293" customWidth="1"/>
  </cols>
  <sheetData>
    <row r="1" s="1" customFormat="1" ht="37.5" customHeight="1"/>
    <row r="2" s="1" customFormat="1" ht="7.5" customHeight="1">
      <c r="B2" s="294"/>
      <c r="C2" s="295"/>
      <c r="D2" s="295"/>
      <c r="E2" s="295"/>
      <c r="F2" s="295"/>
      <c r="G2" s="295"/>
      <c r="H2" s="295"/>
      <c r="I2" s="295"/>
      <c r="J2" s="295"/>
      <c r="K2" s="296"/>
    </row>
    <row r="3" s="16" customFormat="1" ht="45" customHeight="1">
      <c r="B3" s="297"/>
      <c r="C3" s="298" t="s">
        <v>752</v>
      </c>
      <c r="D3" s="298"/>
      <c r="E3" s="298"/>
      <c r="F3" s="298"/>
      <c r="G3" s="298"/>
      <c r="H3" s="298"/>
      <c r="I3" s="298"/>
      <c r="J3" s="298"/>
      <c r="K3" s="299"/>
    </row>
    <row r="4" s="1" customFormat="1" ht="25.5" customHeight="1">
      <c r="B4" s="300"/>
      <c r="C4" s="301" t="s">
        <v>753</v>
      </c>
      <c r="D4" s="301"/>
      <c r="E4" s="301"/>
      <c r="F4" s="301"/>
      <c r="G4" s="301"/>
      <c r="H4" s="301"/>
      <c r="I4" s="301"/>
      <c r="J4" s="301"/>
      <c r="K4" s="302"/>
    </row>
    <row r="5" s="1" customFormat="1" ht="5.25" customHeight="1">
      <c r="B5" s="300"/>
      <c r="C5" s="303"/>
      <c r="D5" s="303"/>
      <c r="E5" s="303"/>
      <c r="F5" s="303"/>
      <c r="G5" s="303"/>
      <c r="H5" s="303"/>
      <c r="I5" s="303"/>
      <c r="J5" s="303"/>
      <c r="K5" s="302"/>
    </row>
    <row r="6" s="1" customFormat="1" ht="15" customHeight="1">
      <c r="B6" s="300"/>
      <c r="C6" s="304" t="s">
        <v>754</v>
      </c>
      <c r="D6" s="304"/>
      <c r="E6" s="304"/>
      <c r="F6" s="304"/>
      <c r="G6" s="304"/>
      <c r="H6" s="304"/>
      <c r="I6" s="304"/>
      <c r="J6" s="304"/>
      <c r="K6" s="302"/>
    </row>
    <row r="7" s="1" customFormat="1" ht="15" customHeight="1">
      <c r="B7" s="305"/>
      <c r="C7" s="304" t="s">
        <v>755</v>
      </c>
      <c r="D7" s="304"/>
      <c r="E7" s="304"/>
      <c r="F7" s="304"/>
      <c r="G7" s="304"/>
      <c r="H7" s="304"/>
      <c r="I7" s="304"/>
      <c r="J7" s="304"/>
      <c r="K7" s="302"/>
    </row>
    <row r="8" s="1" customFormat="1" ht="12.75" customHeight="1">
      <c r="B8" s="305"/>
      <c r="C8" s="304"/>
      <c r="D8" s="304"/>
      <c r="E8" s="304"/>
      <c r="F8" s="304"/>
      <c r="G8" s="304"/>
      <c r="H8" s="304"/>
      <c r="I8" s="304"/>
      <c r="J8" s="304"/>
      <c r="K8" s="302"/>
    </row>
    <row r="9" s="1" customFormat="1" ht="15" customHeight="1">
      <c r="B9" s="305"/>
      <c r="C9" s="304" t="s">
        <v>756</v>
      </c>
      <c r="D9" s="304"/>
      <c r="E9" s="304"/>
      <c r="F9" s="304"/>
      <c r="G9" s="304"/>
      <c r="H9" s="304"/>
      <c r="I9" s="304"/>
      <c r="J9" s="304"/>
      <c r="K9" s="302"/>
    </row>
    <row r="10" s="1" customFormat="1" ht="15" customHeight="1">
      <c r="B10" s="305"/>
      <c r="C10" s="304"/>
      <c r="D10" s="304" t="s">
        <v>757</v>
      </c>
      <c r="E10" s="304"/>
      <c r="F10" s="304"/>
      <c r="G10" s="304"/>
      <c r="H10" s="304"/>
      <c r="I10" s="304"/>
      <c r="J10" s="304"/>
      <c r="K10" s="302"/>
    </row>
    <row r="11" s="1" customFormat="1" ht="15" customHeight="1">
      <c r="B11" s="305"/>
      <c r="C11" s="306"/>
      <c r="D11" s="304" t="s">
        <v>758</v>
      </c>
      <c r="E11" s="304"/>
      <c r="F11" s="304"/>
      <c r="G11" s="304"/>
      <c r="H11" s="304"/>
      <c r="I11" s="304"/>
      <c r="J11" s="304"/>
      <c r="K11" s="302"/>
    </row>
    <row r="12" s="1" customFormat="1" ht="15" customHeight="1">
      <c r="B12" s="305"/>
      <c r="C12" s="306"/>
      <c r="D12" s="304"/>
      <c r="E12" s="304"/>
      <c r="F12" s="304"/>
      <c r="G12" s="304"/>
      <c r="H12" s="304"/>
      <c r="I12" s="304"/>
      <c r="J12" s="304"/>
      <c r="K12" s="302"/>
    </row>
    <row r="13" s="1" customFormat="1" ht="15" customHeight="1">
      <c r="B13" s="305"/>
      <c r="C13" s="306"/>
      <c r="D13" s="307" t="s">
        <v>759</v>
      </c>
      <c r="E13" s="304"/>
      <c r="F13" s="304"/>
      <c r="G13" s="304"/>
      <c r="H13" s="304"/>
      <c r="I13" s="304"/>
      <c r="J13" s="304"/>
      <c r="K13" s="302"/>
    </row>
    <row r="14" s="1" customFormat="1" ht="12.75" customHeight="1">
      <c r="B14" s="305"/>
      <c r="C14" s="306"/>
      <c r="D14" s="306"/>
      <c r="E14" s="306"/>
      <c r="F14" s="306"/>
      <c r="G14" s="306"/>
      <c r="H14" s="306"/>
      <c r="I14" s="306"/>
      <c r="J14" s="306"/>
      <c r="K14" s="302"/>
    </row>
    <row r="15" s="1" customFormat="1" ht="15" customHeight="1">
      <c r="B15" s="305"/>
      <c r="C15" s="306"/>
      <c r="D15" s="304" t="s">
        <v>760</v>
      </c>
      <c r="E15" s="304"/>
      <c r="F15" s="304"/>
      <c r="G15" s="304"/>
      <c r="H15" s="304"/>
      <c r="I15" s="304"/>
      <c r="J15" s="304"/>
      <c r="K15" s="302"/>
    </row>
    <row r="16" s="1" customFormat="1" ht="15" customHeight="1">
      <c r="B16" s="305"/>
      <c r="C16" s="306"/>
      <c r="D16" s="304" t="s">
        <v>761</v>
      </c>
      <c r="E16" s="304"/>
      <c r="F16" s="304"/>
      <c r="G16" s="304"/>
      <c r="H16" s="304"/>
      <c r="I16" s="304"/>
      <c r="J16" s="304"/>
      <c r="K16" s="302"/>
    </row>
    <row r="17" s="1" customFormat="1" ht="15" customHeight="1">
      <c r="B17" s="305"/>
      <c r="C17" s="306"/>
      <c r="D17" s="304" t="s">
        <v>762</v>
      </c>
      <c r="E17" s="304"/>
      <c r="F17" s="304"/>
      <c r="G17" s="304"/>
      <c r="H17" s="304"/>
      <c r="I17" s="304"/>
      <c r="J17" s="304"/>
      <c r="K17" s="302"/>
    </row>
    <row r="18" s="1" customFormat="1" ht="15" customHeight="1">
      <c r="B18" s="305"/>
      <c r="C18" s="306"/>
      <c r="D18" s="306"/>
      <c r="E18" s="308" t="s">
        <v>85</v>
      </c>
      <c r="F18" s="304" t="s">
        <v>763</v>
      </c>
      <c r="G18" s="304"/>
      <c r="H18" s="304"/>
      <c r="I18" s="304"/>
      <c r="J18" s="304"/>
      <c r="K18" s="302"/>
    </row>
    <row r="19" s="1" customFormat="1" ht="15" customHeight="1">
      <c r="B19" s="305"/>
      <c r="C19" s="306"/>
      <c r="D19" s="306"/>
      <c r="E19" s="308" t="s">
        <v>764</v>
      </c>
      <c r="F19" s="304" t="s">
        <v>765</v>
      </c>
      <c r="G19" s="304"/>
      <c r="H19" s="304"/>
      <c r="I19" s="304"/>
      <c r="J19" s="304"/>
      <c r="K19" s="302"/>
    </row>
    <row r="20" s="1" customFormat="1" ht="15" customHeight="1">
      <c r="B20" s="305"/>
      <c r="C20" s="306"/>
      <c r="D20" s="306"/>
      <c r="E20" s="308" t="s">
        <v>766</v>
      </c>
      <c r="F20" s="304" t="s">
        <v>767</v>
      </c>
      <c r="G20" s="304"/>
      <c r="H20" s="304"/>
      <c r="I20" s="304"/>
      <c r="J20" s="304"/>
      <c r="K20" s="302"/>
    </row>
    <row r="21" s="1" customFormat="1" ht="15" customHeight="1">
      <c r="B21" s="305"/>
      <c r="C21" s="306"/>
      <c r="D21" s="306"/>
      <c r="E21" s="308" t="s">
        <v>768</v>
      </c>
      <c r="F21" s="304" t="s">
        <v>769</v>
      </c>
      <c r="G21" s="304"/>
      <c r="H21" s="304"/>
      <c r="I21" s="304"/>
      <c r="J21" s="304"/>
      <c r="K21" s="302"/>
    </row>
    <row r="22" s="1" customFormat="1" ht="15" customHeight="1">
      <c r="B22" s="305"/>
      <c r="C22" s="306"/>
      <c r="D22" s="306"/>
      <c r="E22" s="308" t="s">
        <v>770</v>
      </c>
      <c r="F22" s="304" t="s">
        <v>771</v>
      </c>
      <c r="G22" s="304"/>
      <c r="H22" s="304"/>
      <c r="I22" s="304"/>
      <c r="J22" s="304"/>
      <c r="K22" s="302"/>
    </row>
    <row r="23" s="1" customFormat="1" ht="15" customHeight="1">
      <c r="B23" s="305"/>
      <c r="C23" s="306"/>
      <c r="D23" s="306"/>
      <c r="E23" s="308" t="s">
        <v>772</v>
      </c>
      <c r="F23" s="304" t="s">
        <v>773</v>
      </c>
      <c r="G23" s="304"/>
      <c r="H23" s="304"/>
      <c r="I23" s="304"/>
      <c r="J23" s="304"/>
      <c r="K23" s="302"/>
    </row>
    <row r="24" s="1" customFormat="1" ht="12.75" customHeight="1">
      <c r="B24" s="305"/>
      <c r="C24" s="306"/>
      <c r="D24" s="306"/>
      <c r="E24" s="306"/>
      <c r="F24" s="306"/>
      <c r="G24" s="306"/>
      <c r="H24" s="306"/>
      <c r="I24" s="306"/>
      <c r="J24" s="306"/>
      <c r="K24" s="302"/>
    </row>
    <row r="25" s="1" customFormat="1" ht="15" customHeight="1">
      <c r="B25" s="305"/>
      <c r="C25" s="304" t="s">
        <v>774</v>
      </c>
      <c r="D25" s="304"/>
      <c r="E25" s="304"/>
      <c r="F25" s="304"/>
      <c r="G25" s="304"/>
      <c r="H25" s="304"/>
      <c r="I25" s="304"/>
      <c r="J25" s="304"/>
      <c r="K25" s="302"/>
    </row>
    <row r="26" s="1" customFormat="1" ht="15" customHeight="1">
      <c r="B26" s="305"/>
      <c r="C26" s="304" t="s">
        <v>775</v>
      </c>
      <c r="D26" s="304"/>
      <c r="E26" s="304"/>
      <c r="F26" s="304"/>
      <c r="G26" s="304"/>
      <c r="H26" s="304"/>
      <c r="I26" s="304"/>
      <c r="J26" s="304"/>
      <c r="K26" s="302"/>
    </row>
    <row r="27" s="1" customFormat="1" ht="15" customHeight="1">
      <c r="B27" s="305"/>
      <c r="C27" s="304"/>
      <c r="D27" s="304" t="s">
        <v>776</v>
      </c>
      <c r="E27" s="304"/>
      <c r="F27" s="304"/>
      <c r="G27" s="304"/>
      <c r="H27" s="304"/>
      <c r="I27" s="304"/>
      <c r="J27" s="304"/>
      <c r="K27" s="302"/>
    </row>
    <row r="28" s="1" customFormat="1" ht="15" customHeight="1">
      <c r="B28" s="305"/>
      <c r="C28" s="306"/>
      <c r="D28" s="304" t="s">
        <v>777</v>
      </c>
      <c r="E28" s="304"/>
      <c r="F28" s="304"/>
      <c r="G28" s="304"/>
      <c r="H28" s="304"/>
      <c r="I28" s="304"/>
      <c r="J28" s="304"/>
      <c r="K28" s="302"/>
    </row>
    <row r="29" s="1" customFormat="1" ht="12.75" customHeight="1">
      <c r="B29" s="305"/>
      <c r="C29" s="306"/>
      <c r="D29" s="306"/>
      <c r="E29" s="306"/>
      <c r="F29" s="306"/>
      <c r="G29" s="306"/>
      <c r="H29" s="306"/>
      <c r="I29" s="306"/>
      <c r="J29" s="306"/>
      <c r="K29" s="302"/>
    </row>
    <row r="30" s="1" customFormat="1" ht="15" customHeight="1">
      <c r="B30" s="305"/>
      <c r="C30" s="306"/>
      <c r="D30" s="304" t="s">
        <v>778</v>
      </c>
      <c r="E30" s="304"/>
      <c r="F30" s="304"/>
      <c r="G30" s="304"/>
      <c r="H30" s="304"/>
      <c r="I30" s="304"/>
      <c r="J30" s="304"/>
      <c r="K30" s="302"/>
    </row>
    <row r="31" s="1" customFormat="1" ht="15" customHeight="1">
      <c r="B31" s="305"/>
      <c r="C31" s="306"/>
      <c r="D31" s="304" t="s">
        <v>779</v>
      </c>
      <c r="E31" s="304"/>
      <c r="F31" s="304"/>
      <c r="G31" s="304"/>
      <c r="H31" s="304"/>
      <c r="I31" s="304"/>
      <c r="J31" s="304"/>
      <c r="K31" s="302"/>
    </row>
    <row r="32" s="1" customFormat="1" ht="12.75" customHeight="1">
      <c r="B32" s="305"/>
      <c r="C32" s="306"/>
      <c r="D32" s="306"/>
      <c r="E32" s="306"/>
      <c r="F32" s="306"/>
      <c r="G32" s="306"/>
      <c r="H32" s="306"/>
      <c r="I32" s="306"/>
      <c r="J32" s="306"/>
      <c r="K32" s="302"/>
    </row>
    <row r="33" s="1" customFormat="1" ht="15" customHeight="1">
      <c r="B33" s="305"/>
      <c r="C33" s="306"/>
      <c r="D33" s="304" t="s">
        <v>780</v>
      </c>
      <c r="E33" s="304"/>
      <c r="F33" s="304"/>
      <c r="G33" s="304"/>
      <c r="H33" s="304"/>
      <c r="I33" s="304"/>
      <c r="J33" s="304"/>
      <c r="K33" s="302"/>
    </row>
    <row r="34" s="1" customFormat="1" ht="15" customHeight="1">
      <c r="B34" s="305"/>
      <c r="C34" s="306"/>
      <c r="D34" s="304" t="s">
        <v>781</v>
      </c>
      <c r="E34" s="304"/>
      <c r="F34" s="304"/>
      <c r="G34" s="304"/>
      <c r="H34" s="304"/>
      <c r="I34" s="304"/>
      <c r="J34" s="304"/>
      <c r="K34" s="302"/>
    </row>
    <row r="35" s="1" customFormat="1" ht="15" customHeight="1">
      <c r="B35" s="305"/>
      <c r="C35" s="306"/>
      <c r="D35" s="304" t="s">
        <v>782</v>
      </c>
      <c r="E35" s="304"/>
      <c r="F35" s="304"/>
      <c r="G35" s="304"/>
      <c r="H35" s="304"/>
      <c r="I35" s="304"/>
      <c r="J35" s="304"/>
      <c r="K35" s="302"/>
    </row>
    <row r="36" s="1" customFormat="1" ht="15" customHeight="1">
      <c r="B36" s="305"/>
      <c r="C36" s="306"/>
      <c r="D36" s="304"/>
      <c r="E36" s="307" t="s">
        <v>139</v>
      </c>
      <c r="F36" s="304"/>
      <c r="G36" s="304" t="s">
        <v>783</v>
      </c>
      <c r="H36" s="304"/>
      <c r="I36" s="304"/>
      <c r="J36" s="304"/>
      <c r="K36" s="302"/>
    </row>
    <row r="37" s="1" customFormat="1" ht="30.75" customHeight="1">
      <c r="B37" s="305"/>
      <c r="C37" s="306"/>
      <c r="D37" s="304"/>
      <c r="E37" s="307" t="s">
        <v>784</v>
      </c>
      <c r="F37" s="304"/>
      <c r="G37" s="304" t="s">
        <v>785</v>
      </c>
      <c r="H37" s="304"/>
      <c r="I37" s="304"/>
      <c r="J37" s="304"/>
      <c r="K37" s="302"/>
    </row>
    <row r="38" s="1" customFormat="1" ht="15" customHeight="1">
      <c r="B38" s="305"/>
      <c r="C38" s="306"/>
      <c r="D38" s="304"/>
      <c r="E38" s="307" t="s">
        <v>59</v>
      </c>
      <c r="F38" s="304"/>
      <c r="G38" s="304" t="s">
        <v>786</v>
      </c>
      <c r="H38" s="304"/>
      <c r="I38" s="304"/>
      <c r="J38" s="304"/>
      <c r="K38" s="302"/>
    </row>
    <row r="39" s="1" customFormat="1" ht="15" customHeight="1">
      <c r="B39" s="305"/>
      <c r="C39" s="306"/>
      <c r="D39" s="304"/>
      <c r="E39" s="307" t="s">
        <v>60</v>
      </c>
      <c r="F39" s="304"/>
      <c r="G39" s="304" t="s">
        <v>787</v>
      </c>
      <c r="H39" s="304"/>
      <c r="I39" s="304"/>
      <c r="J39" s="304"/>
      <c r="K39" s="302"/>
    </row>
    <row r="40" s="1" customFormat="1" ht="15" customHeight="1">
      <c r="B40" s="305"/>
      <c r="C40" s="306"/>
      <c r="D40" s="304"/>
      <c r="E40" s="307" t="s">
        <v>140</v>
      </c>
      <c r="F40" s="304"/>
      <c r="G40" s="304" t="s">
        <v>788</v>
      </c>
      <c r="H40" s="304"/>
      <c r="I40" s="304"/>
      <c r="J40" s="304"/>
      <c r="K40" s="302"/>
    </row>
    <row r="41" s="1" customFormat="1" ht="15" customHeight="1">
      <c r="B41" s="305"/>
      <c r="C41" s="306"/>
      <c r="D41" s="304"/>
      <c r="E41" s="307" t="s">
        <v>141</v>
      </c>
      <c r="F41" s="304"/>
      <c r="G41" s="304" t="s">
        <v>789</v>
      </c>
      <c r="H41" s="304"/>
      <c r="I41" s="304"/>
      <c r="J41" s="304"/>
      <c r="K41" s="302"/>
    </row>
    <row r="42" s="1" customFormat="1" ht="15" customHeight="1">
      <c r="B42" s="305"/>
      <c r="C42" s="306"/>
      <c r="D42" s="304"/>
      <c r="E42" s="307" t="s">
        <v>790</v>
      </c>
      <c r="F42" s="304"/>
      <c r="G42" s="304" t="s">
        <v>791</v>
      </c>
      <c r="H42" s="304"/>
      <c r="I42" s="304"/>
      <c r="J42" s="304"/>
      <c r="K42" s="302"/>
    </row>
    <row r="43" s="1" customFormat="1" ht="15" customHeight="1">
      <c r="B43" s="305"/>
      <c r="C43" s="306"/>
      <c r="D43" s="304"/>
      <c r="E43" s="307"/>
      <c r="F43" s="304"/>
      <c r="G43" s="304" t="s">
        <v>792</v>
      </c>
      <c r="H43" s="304"/>
      <c r="I43" s="304"/>
      <c r="J43" s="304"/>
      <c r="K43" s="302"/>
    </row>
    <row r="44" s="1" customFormat="1" ht="15" customHeight="1">
      <c r="B44" s="305"/>
      <c r="C44" s="306"/>
      <c r="D44" s="304"/>
      <c r="E44" s="307" t="s">
        <v>793</v>
      </c>
      <c r="F44" s="304"/>
      <c r="G44" s="304" t="s">
        <v>794</v>
      </c>
      <c r="H44" s="304"/>
      <c r="I44" s="304"/>
      <c r="J44" s="304"/>
      <c r="K44" s="302"/>
    </row>
    <row r="45" s="1" customFormat="1" ht="15" customHeight="1">
      <c r="B45" s="305"/>
      <c r="C45" s="306"/>
      <c r="D45" s="304"/>
      <c r="E45" s="307" t="s">
        <v>143</v>
      </c>
      <c r="F45" s="304"/>
      <c r="G45" s="304" t="s">
        <v>795</v>
      </c>
      <c r="H45" s="304"/>
      <c r="I45" s="304"/>
      <c r="J45" s="304"/>
      <c r="K45" s="302"/>
    </row>
    <row r="46" s="1" customFormat="1" ht="12.75" customHeight="1">
      <c r="B46" s="305"/>
      <c r="C46" s="306"/>
      <c r="D46" s="304"/>
      <c r="E46" s="304"/>
      <c r="F46" s="304"/>
      <c r="G46" s="304"/>
      <c r="H46" s="304"/>
      <c r="I46" s="304"/>
      <c r="J46" s="304"/>
      <c r="K46" s="302"/>
    </row>
    <row r="47" s="1" customFormat="1" ht="15" customHeight="1">
      <c r="B47" s="305"/>
      <c r="C47" s="306"/>
      <c r="D47" s="304" t="s">
        <v>796</v>
      </c>
      <c r="E47" s="304"/>
      <c r="F47" s="304"/>
      <c r="G47" s="304"/>
      <c r="H47" s="304"/>
      <c r="I47" s="304"/>
      <c r="J47" s="304"/>
      <c r="K47" s="302"/>
    </row>
    <row r="48" s="1" customFormat="1" ht="15" customHeight="1">
      <c r="B48" s="305"/>
      <c r="C48" s="306"/>
      <c r="D48" s="306"/>
      <c r="E48" s="304" t="s">
        <v>797</v>
      </c>
      <c r="F48" s="304"/>
      <c r="G48" s="304"/>
      <c r="H48" s="304"/>
      <c r="I48" s="304"/>
      <c r="J48" s="304"/>
      <c r="K48" s="302"/>
    </row>
    <row r="49" s="1" customFormat="1" ht="15" customHeight="1">
      <c r="B49" s="305"/>
      <c r="C49" s="306"/>
      <c r="D49" s="306"/>
      <c r="E49" s="304" t="s">
        <v>798</v>
      </c>
      <c r="F49" s="304"/>
      <c r="G49" s="304"/>
      <c r="H49" s="304"/>
      <c r="I49" s="304"/>
      <c r="J49" s="304"/>
      <c r="K49" s="302"/>
    </row>
    <row r="50" s="1" customFormat="1" ht="15" customHeight="1">
      <c r="B50" s="305"/>
      <c r="C50" s="306"/>
      <c r="D50" s="306"/>
      <c r="E50" s="304" t="s">
        <v>799</v>
      </c>
      <c r="F50" s="304"/>
      <c r="G50" s="304"/>
      <c r="H50" s="304"/>
      <c r="I50" s="304"/>
      <c r="J50" s="304"/>
      <c r="K50" s="302"/>
    </row>
    <row r="51" s="1" customFormat="1" ht="15" customHeight="1">
      <c r="B51" s="305"/>
      <c r="C51" s="306"/>
      <c r="D51" s="304" t="s">
        <v>800</v>
      </c>
      <c r="E51" s="304"/>
      <c r="F51" s="304"/>
      <c r="G51" s="304"/>
      <c r="H51" s="304"/>
      <c r="I51" s="304"/>
      <c r="J51" s="304"/>
      <c r="K51" s="302"/>
    </row>
    <row r="52" s="1" customFormat="1" ht="25.5" customHeight="1">
      <c r="B52" s="300"/>
      <c r="C52" s="301" t="s">
        <v>801</v>
      </c>
      <c r="D52" s="301"/>
      <c r="E52" s="301"/>
      <c r="F52" s="301"/>
      <c r="G52" s="301"/>
      <c r="H52" s="301"/>
      <c r="I52" s="301"/>
      <c r="J52" s="301"/>
      <c r="K52" s="302"/>
    </row>
    <row r="53" s="1" customFormat="1" ht="5.25" customHeight="1">
      <c r="B53" s="300"/>
      <c r="C53" s="303"/>
      <c r="D53" s="303"/>
      <c r="E53" s="303"/>
      <c r="F53" s="303"/>
      <c r="G53" s="303"/>
      <c r="H53" s="303"/>
      <c r="I53" s="303"/>
      <c r="J53" s="303"/>
      <c r="K53" s="302"/>
    </row>
    <row r="54" s="1" customFormat="1" ht="15" customHeight="1">
      <c r="B54" s="300"/>
      <c r="C54" s="304" t="s">
        <v>802</v>
      </c>
      <c r="D54" s="304"/>
      <c r="E54" s="304"/>
      <c r="F54" s="304"/>
      <c r="G54" s="304"/>
      <c r="H54" s="304"/>
      <c r="I54" s="304"/>
      <c r="J54" s="304"/>
      <c r="K54" s="302"/>
    </row>
    <row r="55" s="1" customFormat="1" ht="15" customHeight="1">
      <c r="B55" s="300"/>
      <c r="C55" s="304" t="s">
        <v>803</v>
      </c>
      <c r="D55" s="304"/>
      <c r="E55" s="304"/>
      <c r="F55" s="304"/>
      <c r="G55" s="304"/>
      <c r="H55" s="304"/>
      <c r="I55" s="304"/>
      <c r="J55" s="304"/>
      <c r="K55" s="302"/>
    </row>
    <row r="56" s="1" customFormat="1" ht="12.75" customHeight="1">
      <c r="B56" s="300"/>
      <c r="C56" s="304"/>
      <c r="D56" s="304"/>
      <c r="E56" s="304"/>
      <c r="F56" s="304"/>
      <c r="G56" s="304"/>
      <c r="H56" s="304"/>
      <c r="I56" s="304"/>
      <c r="J56" s="304"/>
      <c r="K56" s="302"/>
    </row>
    <row r="57" s="1" customFormat="1" ht="15" customHeight="1">
      <c r="B57" s="300"/>
      <c r="C57" s="304" t="s">
        <v>804</v>
      </c>
      <c r="D57" s="304"/>
      <c r="E57" s="304"/>
      <c r="F57" s="304"/>
      <c r="G57" s="304"/>
      <c r="H57" s="304"/>
      <c r="I57" s="304"/>
      <c r="J57" s="304"/>
      <c r="K57" s="302"/>
    </row>
    <row r="58" s="1" customFormat="1" ht="15" customHeight="1">
      <c r="B58" s="300"/>
      <c r="C58" s="306"/>
      <c r="D58" s="304" t="s">
        <v>805</v>
      </c>
      <c r="E58" s="304"/>
      <c r="F58" s="304"/>
      <c r="G58" s="304"/>
      <c r="H58" s="304"/>
      <c r="I58" s="304"/>
      <c r="J58" s="304"/>
      <c r="K58" s="302"/>
    </row>
    <row r="59" s="1" customFormat="1" ht="15" customHeight="1">
      <c r="B59" s="300"/>
      <c r="C59" s="306"/>
      <c r="D59" s="304" t="s">
        <v>806</v>
      </c>
      <c r="E59" s="304"/>
      <c r="F59" s="304"/>
      <c r="G59" s="304"/>
      <c r="H59" s="304"/>
      <c r="I59" s="304"/>
      <c r="J59" s="304"/>
      <c r="K59" s="302"/>
    </row>
    <row r="60" s="1" customFormat="1" ht="15" customHeight="1">
      <c r="B60" s="300"/>
      <c r="C60" s="306"/>
      <c r="D60" s="304" t="s">
        <v>807</v>
      </c>
      <c r="E60" s="304"/>
      <c r="F60" s="304"/>
      <c r="G60" s="304"/>
      <c r="H60" s="304"/>
      <c r="I60" s="304"/>
      <c r="J60" s="304"/>
      <c r="K60" s="302"/>
    </row>
    <row r="61" s="1" customFormat="1" ht="15" customHeight="1">
      <c r="B61" s="300"/>
      <c r="C61" s="306"/>
      <c r="D61" s="304" t="s">
        <v>808</v>
      </c>
      <c r="E61" s="304"/>
      <c r="F61" s="304"/>
      <c r="G61" s="304"/>
      <c r="H61" s="304"/>
      <c r="I61" s="304"/>
      <c r="J61" s="304"/>
      <c r="K61" s="302"/>
    </row>
    <row r="62" s="1" customFormat="1" ht="15" customHeight="1">
      <c r="B62" s="300"/>
      <c r="C62" s="306"/>
      <c r="D62" s="309" t="s">
        <v>809</v>
      </c>
      <c r="E62" s="309"/>
      <c r="F62" s="309"/>
      <c r="G62" s="309"/>
      <c r="H62" s="309"/>
      <c r="I62" s="309"/>
      <c r="J62" s="309"/>
      <c r="K62" s="302"/>
    </row>
    <row r="63" s="1" customFormat="1" ht="15" customHeight="1">
      <c r="B63" s="300"/>
      <c r="C63" s="306"/>
      <c r="D63" s="304" t="s">
        <v>810</v>
      </c>
      <c r="E63" s="304"/>
      <c r="F63" s="304"/>
      <c r="G63" s="304"/>
      <c r="H63" s="304"/>
      <c r="I63" s="304"/>
      <c r="J63" s="304"/>
      <c r="K63" s="302"/>
    </row>
    <row r="64" s="1" customFormat="1" ht="12.75" customHeight="1">
      <c r="B64" s="300"/>
      <c r="C64" s="306"/>
      <c r="D64" s="306"/>
      <c r="E64" s="310"/>
      <c r="F64" s="306"/>
      <c r="G64" s="306"/>
      <c r="H64" s="306"/>
      <c r="I64" s="306"/>
      <c r="J64" s="306"/>
      <c r="K64" s="302"/>
    </row>
    <row r="65" s="1" customFormat="1" ht="15" customHeight="1">
      <c r="B65" s="300"/>
      <c r="C65" s="306"/>
      <c r="D65" s="304" t="s">
        <v>811</v>
      </c>
      <c r="E65" s="304"/>
      <c r="F65" s="304"/>
      <c r="G65" s="304"/>
      <c r="H65" s="304"/>
      <c r="I65" s="304"/>
      <c r="J65" s="304"/>
      <c r="K65" s="302"/>
    </row>
    <row r="66" s="1" customFormat="1" ht="15" customHeight="1">
      <c r="B66" s="300"/>
      <c r="C66" s="306"/>
      <c r="D66" s="309" t="s">
        <v>812</v>
      </c>
      <c r="E66" s="309"/>
      <c r="F66" s="309"/>
      <c r="G66" s="309"/>
      <c r="H66" s="309"/>
      <c r="I66" s="309"/>
      <c r="J66" s="309"/>
      <c r="K66" s="302"/>
    </row>
    <row r="67" s="1" customFormat="1" ht="15" customHeight="1">
      <c r="B67" s="300"/>
      <c r="C67" s="306"/>
      <c r="D67" s="304" t="s">
        <v>813</v>
      </c>
      <c r="E67" s="304"/>
      <c r="F67" s="304"/>
      <c r="G67" s="304"/>
      <c r="H67" s="304"/>
      <c r="I67" s="304"/>
      <c r="J67" s="304"/>
      <c r="K67" s="302"/>
    </row>
    <row r="68" s="1" customFormat="1" ht="15" customHeight="1">
      <c r="B68" s="300"/>
      <c r="C68" s="306"/>
      <c r="D68" s="304" t="s">
        <v>814</v>
      </c>
      <c r="E68" s="304"/>
      <c r="F68" s="304"/>
      <c r="G68" s="304"/>
      <c r="H68" s="304"/>
      <c r="I68" s="304"/>
      <c r="J68" s="304"/>
      <c r="K68" s="302"/>
    </row>
    <row r="69" s="1" customFormat="1" ht="15" customHeight="1">
      <c r="B69" s="300"/>
      <c r="C69" s="306"/>
      <c r="D69" s="304" t="s">
        <v>815</v>
      </c>
      <c r="E69" s="304"/>
      <c r="F69" s="304"/>
      <c r="G69" s="304"/>
      <c r="H69" s="304"/>
      <c r="I69" s="304"/>
      <c r="J69" s="304"/>
      <c r="K69" s="302"/>
    </row>
    <row r="70" s="1" customFormat="1" ht="15" customHeight="1">
      <c r="B70" s="300"/>
      <c r="C70" s="306"/>
      <c r="D70" s="304" t="s">
        <v>816</v>
      </c>
      <c r="E70" s="304"/>
      <c r="F70" s="304"/>
      <c r="G70" s="304"/>
      <c r="H70" s="304"/>
      <c r="I70" s="304"/>
      <c r="J70" s="304"/>
      <c r="K70" s="302"/>
    </row>
    <row r="71" s="1" customFormat="1" ht="12.75" customHeight="1">
      <c r="B71" s="311"/>
      <c r="C71" s="312"/>
      <c r="D71" s="312"/>
      <c r="E71" s="312"/>
      <c r="F71" s="312"/>
      <c r="G71" s="312"/>
      <c r="H71" s="312"/>
      <c r="I71" s="312"/>
      <c r="J71" s="312"/>
      <c r="K71" s="313"/>
    </row>
    <row r="72" s="1" customFormat="1" ht="18.75" customHeight="1">
      <c r="B72" s="314"/>
      <c r="C72" s="314"/>
      <c r="D72" s="314"/>
      <c r="E72" s="314"/>
      <c r="F72" s="314"/>
      <c r="G72" s="314"/>
      <c r="H72" s="314"/>
      <c r="I72" s="314"/>
      <c r="J72" s="314"/>
      <c r="K72" s="315"/>
    </row>
    <row r="73" s="1" customFormat="1" ht="18.75" customHeight="1">
      <c r="B73" s="315"/>
      <c r="C73" s="315"/>
      <c r="D73" s="315"/>
      <c r="E73" s="315"/>
      <c r="F73" s="315"/>
      <c r="G73" s="315"/>
      <c r="H73" s="315"/>
      <c r="I73" s="315"/>
      <c r="J73" s="315"/>
      <c r="K73" s="315"/>
    </row>
    <row r="74" s="1" customFormat="1" ht="7.5" customHeight="1">
      <c r="B74" s="316"/>
      <c r="C74" s="317"/>
      <c r="D74" s="317"/>
      <c r="E74" s="317"/>
      <c r="F74" s="317"/>
      <c r="G74" s="317"/>
      <c r="H74" s="317"/>
      <c r="I74" s="317"/>
      <c r="J74" s="317"/>
      <c r="K74" s="318"/>
    </row>
    <row r="75" s="1" customFormat="1" ht="45" customHeight="1">
      <c r="B75" s="319"/>
      <c r="C75" s="320" t="s">
        <v>817</v>
      </c>
      <c r="D75" s="320"/>
      <c r="E75" s="320"/>
      <c r="F75" s="320"/>
      <c r="G75" s="320"/>
      <c r="H75" s="320"/>
      <c r="I75" s="320"/>
      <c r="J75" s="320"/>
      <c r="K75" s="321"/>
    </row>
    <row r="76" s="1" customFormat="1" ht="17.25" customHeight="1">
      <c r="B76" s="319"/>
      <c r="C76" s="322" t="s">
        <v>818</v>
      </c>
      <c r="D76" s="322"/>
      <c r="E76" s="322"/>
      <c r="F76" s="322" t="s">
        <v>819</v>
      </c>
      <c r="G76" s="323"/>
      <c r="H76" s="322" t="s">
        <v>60</v>
      </c>
      <c r="I76" s="322" t="s">
        <v>63</v>
      </c>
      <c r="J76" s="322" t="s">
        <v>820</v>
      </c>
      <c r="K76" s="321"/>
    </row>
    <row r="77" s="1" customFormat="1" ht="17.25" customHeight="1">
      <c r="B77" s="319"/>
      <c r="C77" s="324" t="s">
        <v>821</v>
      </c>
      <c r="D77" s="324"/>
      <c r="E77" s="324"/>
      <c r="F77" s="325" t="s">
        <v>822</v>
      </c>
      <c r="G77" s="326"/>
      <c r="H77" s="324"/>
      <c r="I77" s="324"/>
      <c r="J77" s="324" t="s">
        <v>823</v>
      </c>
      <c r="K77" s="321"/>
    </row>
    <row r="78" s="1" customFormat="1" ht="5.25" customHeight="1">
      <c r="B78" s="319"/>
      <c r="C78" s="327"/>
      <c r="D78" s="327"/>
      <c r="E78" s="327"/>
      <c r="F78" s="327"/>
      <c r="G78" s="328"/>
      <c r="H78" s="327"/>
      <c r="I78" s="327"/>
      <c r="J78" s="327"/>
      <c r="K78" s="321"/>
    </row>
    <row r="79" s="1" customFormat="1" ht="15" customHeight="1">
      <c r="B79" s="319"/>
      <c r="C79" s="307" t="s">
        <v>59</v>
      </c>
      <c r="D79" s="329"/>
      <c r="E79" s="329"/>
      <c r="F79" s="330" t="s">
        <v>824</v>
      </c>
      <c r="G79" s="331"/>
      <c r="H79" s="307" t="s">
        <v>825</v>
      </c>
      <c r="I79" s="307" t="s">
        <v>826</v>
      </c>
      <c r="J79" s="307">
        <v>20</v>
      </c>
      <c r="K79" s="321"/>
    </row>
    <row r="80" s="1" customFormat="1" ht="15" customHeight="1">
      <c r="B80" s="319"/>
      <c r="C80" s="307" t="s">
        <v>827</v>
      </c>
      <c r="D80" s="307"/>
      <c r="E80" s="307"/>
      <c r="F80" s="330" t="s">
        <v>824</v>
      </c>
      <c r="G80" s="331"/>
      <c r="H80" s="307" t="s">
        <v>828</v>
      </c>
      <c r="I80" s="307" t="s">
        <v>826</v>
      </c>
      <c r="J80" s="307">
        <v>120</v>
      </c>
      <c r="K80" s="321"/>
    </row>
    <row r="81" s="1" customFormat="1" ht="15" customHeight="1">
      <c r="B81" s="332"/>
      <c r="C81" s="307" t="s">
        <v>829</v>
      </c>
      <c r="D81" s="307"/>
      <c r="E81" s="307"/>
      <c r="F81" s="330" t="s">
        <v>830</v>
      </c>
      <c r="G81" s="331"/>
      <c r="H81" s="307" t="s">
        <v>831</v>
      </c>
      <c r="I81" s="307" t="s">
        <v>826</v>
      </c>
      <c r="J81" s="307">
        <v>50</v>
      </c>
      <c r="K81" s="321"/>
    </row>
    <row r="82" s="1" customFormat="1" ht="15" customHeight="1">
      <c r="B82" s="332"/>
      <c r="C82" s="307" t="s">
        <v>832</v>
      </c>
      <c r="D82" s="307"/>
      <c r="E82" s="307"/>
      <c r="F82" s="330" t="s">
        <v>824</v>
      </c>
      <c r="G82" s="331"/>
      <c r="H82" s="307" t="s">
        <v>833</v>
      </c>
      <c r="I82" s="307" t="s">
        <v>834</v>
      </c>
      <c r="J82" s="307"/>
      <c r="K82" s="321"/>
    </row>
    <row r="83" s="1" customFormat="1" ht="15" customHeight="1">
      <c r="B83" s="332"/>
      <c r="C83" s="333" t="s">
        <v>835</v>
      </c>
      <c r="D83" s="333"/>
      <c r="E83" s="333"/>
      <c r="F83" s="334" t="s">
        <v>830</v>
      </c>
      <c r="G83" s="333"/>
      <c r="H83" s="333" t="s">
        <v>836</v>
      </c>
      <c r="I83" s="333" t="s">
        <v>826</v>
      </c>
      <c r="J83" s="333">
        <v>15</v>
      </c>
      <c r="K83" s="321"/>
    </row>
    <row r="84" s="1" customFormat="1" ht="15" customHeight="1">
      <c r="B84" s="332"/>
      <c r="C84" s="333" t="s">
        <v>837</v>
      </c>
      <c r="D84" s="333"/>
      <c r="E84" s="333"/>
      <c r="F84" s="334" t="s">
        <v>830</v>
      </c>
      <c r="G84" s="333"/>
      <c r="H84" s="333" t="s">
        <v>838</v>
      </c>
      <c r="I84" s="333" t="s">
        <v>826</v>
      </c>
      <c r="J84" s="333">
        <v>15</v>
      </c>
      <c r="K84" s="321"/>
    </row>
    <row r="85" s="1" customFormat="1" ht="15" customHeight="1">
      <c r="B85" s="332"/>
      <c r="C85" s="333" t="s">
        <v>839</v>
      </c>
      <c r="D85" s="333"/>
      <c r="E85" s="333"/>
      <c r="F85" s="334" t="s">
        <v>830</v>
      </c>
      <c r="G85" s="333"/>
      <c r="H85" s="333" t="s">
        <v>840</v>
      </c>
      <c r="I85" s="333" t="s">
        <v>826</v>
      </c>
      <c r="J85" s="333">
        <v>20</v>
      </c>
      <c r="K85" s="321"/>
    </row>
    <row r="86" s="1" customFormat="1" ht="15" customHeight="1">
      <c r="B86" s="332"/>
      <c r="C86" s="333" t="s">
        <v>841</v>
      </c>
      <c r="D86" s="333"/>
      <c r="E86" s="333"/>
      <c r="F86" s="334" t="s">
        <v>830</v>
      </c>
      <c r="G86" s="333"/>
      <c r="H86" s="333" t="s">
        <v>842</v>
      </c>
      <c r="I86" s="333" t="s">
        <v>826</v>
      </c>
      <c r="J86" s="333">
        <v>20</v>
      </c>
      <c r="K86" s="321"/>
    </row>
    <row r="87" s="1" customFormat="1" ht="15" customHeight="1">
      <c r="B87" s="332"/>
      <c r="C87" s="307" t="s">
        <v>843</v>
      </c>
      <c r="D87" s="307"/>
      <c r="E87" s="307"/>
      <c r="F87" s="330" t="s">
        <v>830</v>
      </c>
      <c r="G87" s="331"/>
      <c r="H87" s="307" t="s">
        <v>844</v>
      </c>
      <c r="I87" s="307" t="s">
        <v>826</v>
      </c>
      <c r="J87" s="307">
        <v>50</v>
      </c>
      <c r="K87" s="321"/>
    </row>
    <row r="88" s="1" customFormat="1" ht="15" customHeight="1">
      <c r="B88" s="332"/>
      <c r="C88" s="307" t="s">
        <v>845</v>
      </c>
      <c r="D88" s="307"/>
      <c r="E88" s="307"/>
      <c r="F88" s="330" t="s">
        <v>830</v>
      </c>
      <c r="G88" s="331"/>
      <c r="H88" s="307" t="s">
        <v>846</v>
      </c>
      <c r="I88" s="307" t="s">
        <v>826</v>
      </c>
      <c r="J88" s="307">
        <v>20</v>
      </c>
      <c r="K88" s="321"/>
    </row>
    <row r="89" s="1" customFormat="1" ht="15" customHeight="1">
      <c r="B89" s="332"/>
      <c r="C89" s="307" t="s">
        <v>847</v>
      </c>
      <c r="D89" s="307"/>
      <c r="E89" s="307"/>
      <c r="F89" s="330" t="s">
        <v>830</v>
      </c>
      <c r="G89" s="331"/>
      <c r="H89" s="307" t="s">
        <v>848</v>
      </c>
      <c r="I89" s="307" t="s">
        <v>826</v>
      </c>
      <c r="J89" s="307">
        <v>20</v>
      </c>
      <c r="K89" s="321"/>
    </row>
    <row r="90" s="1" customFormat="1" ht="15" customHeight="1">
      <c r="B90" s="332"/>
      <c r="C90" s="307" t="s">
        <v>849</v>
      </c>
      <c r="D90" s="307"/>
      <c r="E90" s="307"/>
      <c r="F90" s="330" t="s">
        <v>830</v>
      </c>
      <c r="G90" s="331"/>
      <c r="H90" s="307" t="s">
        <v>850</v>
      </c>
      <c r="I90" s="307" t="s">
        <v>826</v>
      </c>
      <c r="J90" s="307">
        <v>50</v>
      </c>
      <c r="K90" s="321"/>
    </row>
    <row r="91" s="1" customFormat="1" ht="15" customHeight="1">
      <c r="B91" s="332"/>
      <c r="C91" s="307" t="s">
        <v>851</v>
      </c>
      <c r="D91" s="307"/>
      <c r="E91" s="307"/>
      <c r="F91" s="330" t="s">
        <v>830</v>
      </c>
      <c r="G91" s="331"/>
      <c r="H91" s="307" t="s">
        <v>851</v>
      </c>
      <c r="I91" s="307" t="s">
        <v>826</v>
      </c>
      <c r="J91" s="307">
        <v>50</v>
      </c>
      <c r="K91" s="321"/>
    </row>
    <row r="92" s="1" customFormat="1" ht="15" customHeight="1">
      <c r="B92" s="332"/>
      <c r="C92" s="307" t="s">
        <v>852</v>
      </c>
      <c r="D92" s="307"/>
      <c r="E92" s="307"/>
      <c r="F92" s="330" t="s">
        <v>830</v>
      </c>
      <c r="G92" s="331"/>
      <c r="H92" s="307" t="s">
        <v>853</v>
      </c>
      <c r="I92" s="307" t="s">
        <v>826</v>
      </c>
      <c r="J92" s="307">
        <v>255</v>
      </c>
      <c r="K92" s="321"/>
    </row>
    <row r="93" s="1" customFormat="1" ht="15" customHeight="1">
      <c r="B93" s="332"/>
      <c r="C93" s="307" t="s">
        <v>854</v>
      </c>
      <c r="D93" s="307"/>
      <c r="E93" s="307"/>
      <c r="F93" s="330" t="s">
        <v>824</v>
      </c>
      <c r="G93" s="331"/>
      <c r="H93" s="307" t="s">
        <v>855</v>
      </c>
      <c r="I93" s="307" t="s">
        <v>856</v>
      </c>
      <c r="J93" s="307"/>
      <c r="K93" s="321"/>
    </row>
    <row r="94" s="1" customFormat="1" ht="15" customHeight="1">
      <c r="B94" s="332"/>
      <c r="C94" s="307" t="s">
        <v>857</v>
      </c>
      <c r="D94" s="307"/>
      <c r="E94" s="307"/>
      <c r="F94" s="330" t="s">
        <v>824</v>
      </c>
      <c r="G94" s="331"/>
      <c r="H94" s="307" t="s">
        <v>858</v>
      </c>
      <c r="I94" s="307" t="s">
        <v>859</v>
      </c>
      <c r="J94" s="307"/>
      <c r="K94" s="321"/>
    </row>
    <row r="95" s="1" customFormat="1" ht="15" customHeight="1">
      <c r="B95" s="332"/>
      <c r="C95" s="307" t="s">
        <v>860</v>
      </c>
      <c r="D95" s="307"/>
      <c r="E95" s="307"/>
      <c r="F95" s="330" t="s">
        <v>824</v>
      </c>
      <c r="G95" s="331"/>
      <c r="H95" s="307" t="s">
        <v>860</v>
      </c>
      <c r="I95" s="307" t="s">
        <v>859</v>
      </c>
      <c r="J95" s="307"/>
      <c r="K95" s="321"/>
    </row>
    <row r="96" s="1" customFormat="1" ht="15" customHeight="1">
      <c r="B96" s="332"/>
      <c r="C96" s="307" t="s">
        <v>44</v>
      </c>
      <c r="D96" s="307"/>
      <c r="E96" s="307"/>
      <c r="F96" s="330" t="s">
        <v>824</v>
      </c>
      <c r="G96" s="331"/>
      <c r="H96" s="307" t="s">
        <v>861</v>
      </c>
      <c r="I96" s="307" t="s">
        <v>859</v>
      </c>
      <c r="J96" s="307"/>
      <c r="K96" s="321"/>
    </row>
    <row r="97" s="1" customFormat="1" ht="15" customHeight="1">
      <c r="B97" s="332"/>
      <c r="C97" s="307" t="s">
        <v>54</v>
      </c>
      <c r="D97" s="307"/>
      <c r="E97" s="307"/>
      <c r="F97" s="330" t="s">
        <v>824</v>
      </c>
      <c r="G97" s="331"/>
      <c r="H97" s="307" t="s">
        <v>862</v>
      </c>
      <c r="I97" s="307" t="s">
        <v>859</v>
      </c>
      <c r="J97" s="307"/>
      <c r="K97" s="321"/>
    </row>
    <row r="98" s="1" customFormat="1" ht="15" customHeight="1">
      <c r="B98" s="335"/>
      <c r="C98" s="336"/>
      <c r="D98" s="336"/>
      <c r="E98" s="336"/>
      <c r="F98" s="336"/>
      <c r="G98" s="336"/>
      <c r="H98" s="336"/>
      <c r="I98" s="336"/>
      <c r="J98" s="336"/>
      <c r="K98" s="337"/>
    </row>
    <row r="99" s="1" customFormat="1" ht="18.75" customHeight="1">
      <c r="B99" s="338"/>
      <c r="C99" s="339"/>
      <c r="D99" s="339"/>
      <c r="E99" s="339"/>
      <c r="F99" s="339"/>
      <c r="G99" s="339"/>
      <c r="H99" s="339"/>
      <c r="I99" s="339"/>
      <c r="J99" s="339"/>
      <c r="K99" s="338"/>
    </row>
    <row r="100" s="1" customFormat="1" ht="18.75" customHeight="1">
      <c r="B100" s="315"/>
      <c r="C100" s="315"/>
      <c r="D100" s="315"/>
      <c r="E100" s="315"/>
      <c r="F100" s="315"/>
      <c r="G100" s="315"/>
      <c r="H100" s="315"/>
      <c r="I100" s="315"/>
      <c r="J100" s="315"/>
      <c r="K100" s="315"/>
    </row>
    <row r="101" s="1" customFormat="1" ht="7.5" customHeight="1">
      <c r="B101" s="316"/>
      <c r="C101" s="317"/>
      <c r="D101" s="317"/>
      <c r="E101" s="317"/>
      <c r="F101" s="317"/>
      <c r="G101" s="317"/>
      <c r="H101" s="317"/>
      <c r="I101" s="317"/>
      <c r="J101" s="317"/>
      <c r="K101" s="318"/>
    </row>
    <row r="102" s="1" customFormat="1" ht="45" customHeight="1">
      <c r="B102" s="319"/>
      <c r="C102" s="320" t="s">
        <v>863</v>
      </c>
      <c r="D102" s="320"/>
      <c r="E102" s="320"/>
      <c r="F102" s="320"/>
      <c r="G102" s="320"/>
      <c r="H102" s="320"/>
      <c r="I102" s="320"/>
      <c r="J102" s="320"/>
      <c r="K102" s="321"/>
    </row>
    <row r="103" s="1" customFormat="1" ht="17.25" customHeight="1">
      <c r="B103" s="319"/>
      <c r="C103" s="322" t="s">
        <v>818</v>
      </c>
      <c r="D103" s="322"/>
      <c r="E103" s="322"/>
      <c r="F103" s="322" t="s">
        <v>819</v>
      </c>
      <c r="G103" s="323"/>
      <c r="H103" s="322" t="s">
        <v>60</v>
      </c>
      <c r="I103" s="322" t="s">
        <v>63</v>
      </c>
      <c r="J103" s="322" t="s">
        <v>820</v>
      </c>
      <c r="K103" s="321"/>
    </row>
    <row r="104" s="1" customFormat="1" ht="17.25" customHeight="1">
      <c r="B104" s="319"/>
      <c r="C104" s="324" t="s">
        <v>821</v>
      </c>
      <c r="D104" s="324"/>
      <c r="E104" s="324"/>
      <c r="F104" s="325" t="s">
        <v>822</v>
      </c>
      <c r="G104" s="326"/>
      <c r="H104" s="324"/>
      <c r="I104" s="324"/>
      <c r="J104" s="324" t="s">
        <v>823</v>
      </c>
      <c r="K104" s="321"/>
    </row>
    <row r="105" s="1" customFormat="1" ht="5.25" customHeight="1">
      <c r="B105" s="319"/>
      <c r="C105" s="322"/>
      <c r="D105" s="322"/>
      <c r="E105" s="322"/>
      <c r="F105" s="322"/>
      <c r="G105" s="340"/>
      <c r="H105" s="322"/>
      <c r="I105" s="322"/>
      <c r="J105" s="322"/>
      <c r="K105" s="321"/>
    </row>
    <row r="106" s="1" customFormat="1" ht="15" customHeight="1">
      <c r="B106" s="319"/>
      <c r="C106" s="307" t="s">
        <v>59</v>
      </c>
      <c r="D106" s="329"/>
      <c r="E106" s="329"/>
      <c r="F106" s="330" t="s">
        <v>824</v>
      </c>
      <c r="G106" s="307"/>
      <c r="H106" s="307" t="s">
        <v>864</v>
      </c>
      <c r="I106" s="307" t="s">
        <v>826</v>
      </c>
      <c r="J106" s="307">
        <v>20</v>
      </c>
      <c r="K106" s="321"/>
    </row>
    <row r="107" s="1" customFormat="1" ht="15" customHeight="1">
      <c r="B107" s="319"/>
      <c r="C107" s="307" t="s">
        <v>827</v>
      </c>
      <c r="D107" s="307"/>
      <c r="E107" s="307"/>
      <c r="F107" s="330" t="s">
        <v>824</v>
      </c>
      <c r="G107" s="307"/>
      <c r="H107" s="307" t="s">
        <v>864</v>
      </c>
      <c r="I107" s="307" t="s">
        <v>826</v>
      </c>
      <c r="J107" s="307">
        <v>120</v>
      </c>
      <c r="K107" s="321"/>
    </row>
    <row r="108" s="1" customFormat="1" ht="15" customHeight="1">
      <c r="B108" s="332"/>
      <c r="C108" s="307" t="s">
        <v>829</v>
      </c>
      <c r="D108" s="307"/>
      <c r="E108" s="307"/>
      <c r="F108" s="330" t="s">
        <v>830</v>
      </c>
      <c r="G108" s="307"/>
      <c r="H108" s="307" t="s">
        <v>864</v>
      </c>
      <c r="I108" s="307" t="s">
        <v>826</v>
      </c>
      <c r="J108" s="307">
        <v>50</v>
      </c>
      <c r="K108" s="321"/>
    </row>
    <row r="109" s="1" customFormat="1" ht="15" customHeight="1">
      <c r="B109" s="332"/>
      <c r="C109" s="307" t="s">
        <v>832</v>
      </c>
      <c r="D109" s="307"/>
      <c r="E109" s="307"/>
      <c r="F109" s="330" t="s">
        <v>824</v>
      </c>
      <c r="G109" s="307"/>
      <c r="H109" s="307" t="s">
        <v>864</v>
      </c>
      <c r="I109" s="307" t="s">
        <v>834</v>
      </c>
      <c r="J109" s="307"/>
      <c r="K109" s="321"/>
    </row>
    <row r="110" s="1" customFormat="1" ht="15" customHeight="1">
      <c r="B110" s="332"/>
      <c r="C110" s="307" t="s">
        <v>843</v>
      </c>
      <c r="D110" s="307"/>
      <c r="E110" s="307"/>
      <c r="F110" s="330" t="s">
        <v>830</v>
      </c>
      <c r="G110" s="307"/>
      <c r="H110" s="307" t="s">
        <v>864</v>
      </c>
      <c r="I110" s="307" t="s">
        <v>826</v>
      </c>
      <c r="J110" s="307">
        <v>50</v>
      </c>
      <c r="K110" s="321"/>
    </row>
    <row r="111" s="1" customFormat="1" ht="15" customHeight="1">
      <c r="B111" s="332"/>
      <c r="C111" s="307" t="s">
        <v>851</v>
      </c>
      <c r="D111" s="307"/>
      <c r="E111" s="307"/>
      <c r="F111" s="330" t="s">
        <v>830</v>
      </c>
      <c r="G111" s="307"/>
      <c r="H111" s="307" t="s">
        <v>864</v>
      </c>
      <c r="I111" s="307" t="s">
        <v>826</v>
      </c>
      <c r="J111" s="307">
        <v>50</v>
      </c>
      <c r="K111" s="321"/>
    </row>
    <row r="112" s="1" customFormat="1" ht="15" customHeight="1">
      <c r="B112" s="332"/>
      <c r="C112" s="307" t="s">
        <v>849</v>
      </c>
      <c r="D112" s="307"/>
      <c r="E112" s="307"/>
      <c r="F112" s="330" t="s">
        <v>830</v>
      </c>
      <c r="G112" s="307"/>
      <c r="H112" s="307" t="s">
        <v>864</v>
      </c>
      <c r="I112" s="307" t="s">
        <v>826</v>
      </c>
      <c r="J112" s="307">
        <v>50</v>
      </c>
      <c r="K112" s="321"/>
    </row>
    <row r="113" s="1" customFormat="1" ht="15" customHeight="1">
      <c r="B113" s="332"/>
      <c r="C113" s="307" t="s">
        <v>59</v>
      </c>
      <c r="D113" s="307"/>
      <c r="E113" s="307"/>
      <c r="F113" s="330" t="s">
        <v>824</v>
      </c>
      <c r="G113" s="307"/>
      <c r="H113" s="307" t="s">
        <v>865</v>
      </c>
      <c r="I113" s="307" t="s">
        <v>826</v>
      </c>
      <c r="J113" s="307">
        <v>20</v>
      </c>
      <c r="K113" s="321"/>
    </row>
    <row r="114" s="1" customFormat="1" ht="15" customHeight="1">
      <c r="B114" s="332"/>
      <c r="C114" s="307" t="s">
        <v>866</v>
      </c>
      <c r="D114" s="307"/>
      <c r="E114" s="307"/>
      <c r="F114" s="330" t="s">
        <v>824</v>
      </c>
      <c r="G114" s="307"/>
      <c r="H114" s="307" t="s">
        <v>867</v>
      </c>
      <c r="I114" s="307" t="s">
        <v>826</v>
      </c>
      <c r="J114" s="307">
        <v>120</v>
      </c>
      <c r="K114" s="321"/>
    </row>
    <row r="115" s="1" customFormat="1" ht="15" customHeight="1">
      <c r="B115" s="332"/>
      <c r="C115" s="307" t="s">
        <v>44</v>
      </c>
      <c r="D115" s="307"/>
      <c r="E115" s="307"/>
      <c r="F115" s="330" t="s">
        <v>824</v>
      </c>
      <c r="G115" s="307"/>
      <c r="H115" s="307" t="s">
        <v>868</v>
      </c>
      <c r="I115" s="307" t="s">
        <v>859</v>
      </c>
      <c r="J115" s="307"/>
      <c r="K115" s="321"/>
    </row>
    <row r="116" s="1" customFormat="1" ht="15" customHeight="1">
      <c r="B116" s="332"/>
      <c r="C116" s="307" t="s">
        <v>54</v>
      </c>
      <c r="D116" s="307"/>
      <c r="E116" s="307"/>
      <c r="F116" s="330" t="s">
        <v>824</v>
      </c>
      <c r="G116" s="307"/>
      <c r="H116" s="307" t="s">
        <v>869</v>
      </c>
      <c r="I116" s="307" t="s">
        <v>859</v>
      </c>
      <c r="J116" s="307"/>
      <c r="K116" s="321"/>
    </row>
    <row r="117" s="1" customFormat="1" ht="15" customHeight="1">
      <c r="B117" s="332"/>
      <c r="C117" s="307" t="s">
        <v>63</v>
      </c>
      <c r="D117" s="307"/>
      <c r="E117" s="307"/>
      <c r="F117" s="330" t="s">
        <v>824</v>
      </c>
      <c r="G117" s="307"/>
      <c r="H117" s="307" t="s">
        <v>870</v>
      </c>
      <c r="I117" s="307" t="s">
        <v>871</v>
      </c>
      <c r="J117" s="307"/>
      <c r="K117" s="321"/>
    </row>
    <row r="118" s="1" customFormat="1" ht="15" customHeight="1">
      <c r="B118" s="335"/>
      <c r="C118" s="341"/>
      <c r="D118" s="341"/>
      <c r="E118" s="341"/>
      <c r="F118" s="341"/>
      <c r="G118" s="341"/>
      <c r="H118" s="341"/>
      <c r="I118" s="341"/>
      <c r="J118" s="341"/>
      <c r="K118" s="337"/>
    </row>
    <row r="119" s="1" customFormat="1" ht="18.75" customHeight="1">
      <c r="B119" s="342"/>
      <c r="C119" s="343"/>
      <c r="D119" s="343"/>
      <c r="E119" s="343"/>
      <c r="F119" s="344"/>
      <c r="G119" s="343"/>
      <c r="H119" s="343"/>
      <c r="I119" s="343"/>
      <c r="J119" s="343"/>
      <c r="K119" s="342"/>
    </row>
    <row r="120" s="1" customFormat="1" ht="18.75" customHeight="1">
      <c r="B120" s="315"/>
      <c r="C120" s="315"/>
      <c r="D120" s="315"/>
      <c r="E120" s="315"/>
      <c r="F120" s="315"/>
      <c r="G120" s="315"/>
      <c r="H120" s="315"/>
      <c r="I120" s="315"/>
      <c r="J120" s="315"/>
      <c r="K120" s="315"/>
    </row>
    <row r="121" s="1" customFormat="1" ht="7.5" customHeight="1">
      <c r="B121" s="345"/>
      <c r="C121" s="346"/>
      <c r="D121" s="346"/>
      <c r="E121" s="346"/>
      <c r="F121" s="346"/>
      <c r="G121" s="346"/>
      <c r="H121" s="346"/>
      <c r="I121" s="346"/>
      <c r="J121" s="346"/>
      <c r="K121" s="347"/>
    </row>
    <row r="122" s="1" customFormat="1" ht="45" customHeight="1">
      <c r="B122" s="348"/>
      <c r="C122" s="298" t="s">
        <v>872</v>
      </c>
      <c r="D122" s="298"/>
      <c r="E122" s="298"/>
      <c r="F122" s="298"/>
      <c r="G122" s="298"/>
      <c r="H122" s="298"/>
      <c r="I122" s="298"/>
      <c r="J122" s="298"/>
      <c r="K122" s="349"/>
    </row>
    <row r="123" s="1" customFormat="1" ht="17.25" customHeight="1">
      <c r="B123" s="350"/>
      <c r="C123" s="322" t="s">
        <v>818</v>
      </c>
      <c r="D123" s="322"/>
      <c r="E123" s="322"/>
      <c r="F123" s="322" t="s">
        <v>819</v>
      </c>
      <c r="G123" s="323"/>
      <c r="H123" s="322" t="s">
        <v>60</v>
      </c>
      <c r="I123" s="322" t="s">
        <v>63</v>
      </c>
      <c r="J123" s="322" t="s">
        <v>820</v>
      </c>
      <c r="K123" s="351"/>
    </row>
    <row r="124" s="1" customFormat="1" ht="17.25" customHeight="1">
      <c r="B124" s="350"/>
      <c r="C124" s="324" t="s">
        <v>821</v>
      </c>
      <c r="D124" s="324"/>
      <c r="E124" s="324"/>
      <c r="F124" s="325" t="s">
        <v>822</v>
      </c>
      <c r="G124" s="326"/>
      <c r="H124" s="324"/>
      <c r="I124" s="324"/>
      <c r="J124" s="324" t="s">
        <v>823</v>
      </c>
      <c r="K124" s="351"/>
    </row>
    <row r="125" s="1" customFormat="1" ht="5.25" customHeight="1">
      <c r="B125" s="352"/>
      <c r="C125" s="327"/>
      <c r="D125" s="327"/>
      <c r="E125" s="327"/>
      <c r="F125" s="327"/>
      <c r="G125" s="353"/>
      <c r="H125" s="327"/>
      <c r="I125" s="327"/>
      <c r="J125" s="327"/>
      <c r="K125" s="354"/>
    </row>
    <row r="126" s="1" customFormat="1" ht="15" customHeight="1">
      <c r="B126" s="352"/>
      <c r="C126" s="307" t="s">
        <v>827</v>
      </c>
      <c r="D126" s="329"/>
      <c r="E126" s="329"/>
      <c r="F126" s="330" t="s">
        <v>824</v>
      </c>
      <c r="G126" s="307"/>
      <c r="H126" s="307" t="s">
        <v>864</v>
      </c>
      <c r="I126" s="307" t="s">
        <v>826</v>
      </c>
      <c r="J126" s="307">
        <v>120</v>
      </c>
      <c r="K126" s="355"/>
    </row>
    <row r="127" s="1" customFormat="1" ht="15" customHeight="1">
      <c r="B127" s="352"/>
      <c r="C127" s="307" t="s">
        <v>873</v>
      </c>
      <c r="D127" s="307"/>
      <c r="E127" s="307"/>
      <c r="F127" s="330" t="s">
        <v>824</v>
      </c>
      <c r="G127" s="307"/>
      <c r="H127" s="307" t="s">
        <v>874</v>
      </c>
      <c r="I127" s="307" t="s">
        <v>826</v>
      </c>
      <c r="J127" s="307" t="s">
        <v>875</v>
      </c>
      <c r="K127" s="355"/>
    </row>
    <row r="128" s="1" customFormat="1" ht="15" customHeight="1">
      <c r="B128" s="352"/>
      <c r="C128" s="307" t="s">
        <v>772</v>
      </c>
      <c r="D128" s="307"/>
      <c r="E128" s="307"/>
      <c r="F128" s="330" t="s">
        <v>824</v>
      </c>
      <c r="G128" s="307"/>
      <c r="H128" s="307" t="s">
        <v>876</v>
      </c>
      <c r="I128" s="307" t="s">
        <v>826</v>
      </c>
      <c r="J128" s="307" t="s">
        <v>875</v>
      </c>
      <c r="K128" s="355"/>
    </row>
    <row r="129" s="1" customFormat="1" ht="15" customHeight="1">
      <c r="B129" s="352"/>
      <c r="C129" s="307" t="s">
        <v>835</v>
      </c>
      <c r="D129" s="307"/>
      <c r="E129" s="307"/>
      <c r="F129" s="330" t="s">
        <v>830</v>
      </c>
      <c r="G129" s="307"/>
      <c r="H129" s="307" t="s">
        <v>836</v>
      </c>
      <c r="I129" s="307" t="s">
        <v>826</v>
      </c>
      <c r="J129" s="307">
        <v>15</v>
      </c>
      <c r="K129" s="355"/>
    </row>
    <row r="130" s="1" customFormat="1" ht="15" customHeight="1">
      <c r="B130" s="352"/>
      <c r="C130" s="333" t="s">
        <v>837</v>
      </c>
      <c r="D130" s="333"/>
      <c r="E130" s="333"/>
      <c r="F130" s="334" t="s">
        <v>830</v>
      </c>
      <c r="G130" s="333"/>
      <c r="H130" s="333" t="s">
        <v>838</v>
      </c>
      <c r="I130" s="333" t="s">
        <v>826</v>
      </c>
      <c r="J130" s="333">
        <v>15</v>
      </c>
      <c r="K130" s="355"/>
    </row>
    <row r="131" s="1" customFormat="1" ht="15" customHeight="1">
      <c r="B131" s="352"/>
      <c r="C131" s="333" t="s">
        <v>839</v>
      </c>
      <c r="D131" s="333"/>
      <c r="E131" s="333"/>
      <c r="F131" s="334" t="s">
        <v>830</v>
      </c>
      <c r="G131" s="333"/>
      <c r="H131" s="333" t="s">
        <v>840</v>
      </c>
      <c r="I131" s="333" t="s">
        <v>826</v>
      </c>
      <c r="J131" s="333">
        <v>20</v>
      </c>
      <c r="K131" s="355"/>
    </row>
    <row r="132" s="1" customFormat="1" ht="15" customHeight="1">
      <c r="B132" s="352"/>
      <c r="C132" s="333" t="s">
        <v>841</v>
      </c>
      <c r="D132" s="333"/>
      <c r="E132" s="333"/>
      <c r="F132" s="334" t="s">
        <v>830</v>
      </c>
      <c r="G132" s="333"/>
      <c r="H132" s="333" t="s">
        <v>842</v>
      </c>
      <c r="I132" s="333" t="s">
        <v>826</v>
      </c>
      <c r="J132" s="333">
        <v>20</v>
      </c>
      <c r="K132" s="355"/>
    </row>
    <row r="133" s="1" customFormat="1" ht="15" customHeight="1">
      <c r="B133" s="352"/>
      <c r="C133" s="307" t="s">
        <v>829</v>
      </c>
      <c r="D133" s="307"/>
      <c r="E133" s="307"/>
      <c r="F133" s="330" t="s">
        <v>830</v>
      </c>
      <c r="G133" s="307"/>
      <c r="H133" s="307" t="s">
        <v>864</v>
      </c>
      <c r="I133" s="307" t="s">
        <v>826</v>
      </c>
      <c r="J133" s="307">
        <v>50</v>
      </c>
      <c r="K133" s="355"/>
    </row>
    <row r="134" s="1" customFormat="1" ht="15" customHeight="1">
      <c r="B134" s="352"/>
      <c r="C134" s="307" t="s">
        <v>843</v>
      </c>
      <c r="D134" s="307"/>
      <c r="E134" s="307"/>
      <c r="F134" s="330" t="s">
        <v>830</v>
      </c>
      <c r="G134" s="307"/>
      <c r="H134" s="307" t="s">
        <v>864</v>
      </c>
      <c r="I134" s="307" t="s">
        <v>826</v>
      </c>
      <c r="J134" s="307">
        <v>50</v>
      </c>
      <c r="K134" s="355"/>
    </row>
    <row r="135" s="1" customFormat="1" ht="15" customHeight="1">
      <c r="B135" s="352"/>
      <c r="C135" s="307" t="s">
        <v>849</v>
      </c>
      <c r="D135" s="307"/>
      <c r="E135" s="307"/>
      <c r="F135" s="330" t="s">
        <v>830</v>
      </c>
      <c r="G135" s="307"/>
      <c r="H135" s="307" t="s">
        <v>864</v>
      </c>
      <c r="I135" s="307" t="s">
        <v>826</v>
      </c>
      <c r="J135" s="307">
        <v>50</v>
      </c>
      <c r="K135" s="355"/>
    </row>
    <row r="136" s="1" customFormat="1" ht="15" customHeight="1">
      <c r="B136" s="352"/>
      <c r="C136" s="307" t="s">
        <v>851</v>
      </c>
      <c r="D136" s="307"/>
      <c r="E136" s="307"/>
      <c r="F136" s="330" t="s">
        <v>830</v>
      </c>
      <c r="G136" s="307"/>
      <c r="H136" s="307" t="s">
        <v>864</v>
      </c>
      <c r="I136" s="307" t="s">
        <v>826</v>
      </c>
      <c r="J136" s="307">
        <v>50</v>
      </c>
      <c r="K136" s="355"/>
    </row>
    <row r="137" s="1" customFormat="1" ht="15" customHeight="1">
      <c r="B137" s="352"/>
      <c r="C137" s="307" t="s">
        <v>852</v>
      </c>
      <c r="D137" s="307"/>
      <c r="E137" s="307"/>
      <c r="F137" s="330" t="s">
        <v>830</v>
      </c>
      <c r="G137" s="307"/>
      <c r="H137" s="307" t="s">
        <v>877</v>
      </c>
      <c r="I137" s="307" t="s">
        <v>826</v>
      </c>
      <c r="J137" s="307">
        <v>255</v>
      </c>
      <c r="K137" s="355"/>
    </row>
    <row r="138" s="1" customFormat="1" ht="15" customHeight="1">
      <c r="B138" s="352"/>
      <c r="C138" s="307" t="s">
        <v>854</v>
      </c>
      <c r="D138" s="307"/>
      <c r="E138" s="307"/>
      <c r="F138" s="330" t="s">
        <v>824</v>
      </c>
      <c r="G138" s="307"/>
      <c r="H138" s="307" t="s">
        <v>878</v>
      </c>
      <c r="I138" s="307" t="s">
        <v>856</v>
      </c>
      <c r="J138" s="307"/>
      <c r="K138" s="355"/>
    </row>
    <row r="139" s="1" customFormat="1" ht="15" customHeight="1">
      <c r="B139" s="352"/>
      <c r="C139" s="307" t="s">
        <v>857</v>
      </c>
      <c r="D139" s="307"/>
      <c r="E139" s="307"/>
      <c r="F139" s="330" t="s">
        <v>824</v>
      </c>
      <c r="G139" s="307"/>
      <c r="H139" s="307" t="s">
        <v>879</v>
      </c>
      <c r="I139" s="307" t="s">
        <v>859</v>
      </c>
      <c r="J139" s="307"/>
      <c r="K139" s="355"/>
    </row>
    <row r="140" s="1" customFormat="1" ht="15" customHeight="1">
      <c r="B140" s="352"/>
      <c r="C140" s="307" t="s">
        <v>860</v>
      </c>
      <c r="D140" s="307"/>
      <c r="E140" s="307"/>
      <c r="F140" s="330" t="s">
        <v>824</v>
      </c>
      <c r="G140" s="307"/>
      <c r="H140" s="307" t="s">
        <v>860</v>
      </c>
      <c r="I140" s="307" t="s">
        <v>859</v>
      </c>
      <c r="J140" s="307"/>
      <c r="K140" s="355"/>
    </row>
    <row r="141" s="1" customFormat="1" ht="15" customHeight="1">
      <c r="B141" s="352"/>
      <c r="C141" s="307" t="s">
        <v>44</v>
      </c>
      <c r="D141" s="307"/>
      <c r="E141" s="307"/>
      <c r="F141" s="330" t="s">
        <v>824</v>
      </c>
      <c r="G141" s="307"/>
      <c r="H141" s="307" t="s">
        <v>880</v>
      </c>
      <c r="I141" s="307" t="s">
        <v>859</v>
      </c>
      <c r="J141" s="307"/>
      <c r="K141" s="355"/>
    </row>
    <row r="142" s="1" customFormat="1" ht="15" customHeight="1">
      <c r="B142" s="352"/>
      <c r="C142" s="307" t="s">
        <v>881</v>
      </c>
      <c r="D142" s="307"/>
      <c r="E142" s="307"/>
      <c r="F142" s="330" t="s">
        <v>824</v>
      </c>
      <c r="G142" s="307"/>
      <c r="H142" s="307" t="s">
        <v>882</v>
      </c>
      <c r="I142" s="307" t="s">
        <v>859</v>
      </c>
      <c r="J142" s="307"/>
      <c r="K142" s="355"/>
    </row>
    <row r="143" s="1" customFormat="1" ht="15" customHeight="1">
      <c r="B143" s="356"/>
      <c r="C143" s="357"/>
      <c r="D143" s="357"/>
      <c r="E143" s="357"/>
      <c r="F143" s="357"/>
      <c r="G143" s="357"/>
      <c r="H143" s="357"/>
      <c r="I143" s="357"/>
      <c r="J143" s="357"/>
      <c r="K143" s="358"/>
    </row>
    <row r="144" s="1" customFormat="1" ht="18.75" customHeight="1">
      <c r="B144" s="343"/>
      <c r="C144" s="343"/>
      <c r="D144" s="343"/>
      <c r="E144" s="343"/>
      <c r="F144" s="344"/>
      <c r="G144" s="343"/>
      <c r="H144" s="343"/>
      <c r="I144" s="343"/>
      <c r="J144" s="343"/>
      <c r="K144" s="343"/>
    </row>
    <row r="145" s="1" customFormat="1" ht="18.75" customHeight="1">
      <c r="B145" s="315"/>
      <c r="C145" s="315"/>
      <c r="D145" s="315"/>
      <c r="E145" s="315"/>
      <c r="F145" s="315"/>
      <c r="G145" s="315"/>
      <c r="H145" s="315"/>
      <c r="I145" s="315"/>
      <c r="J145" s="315"/>
      <c r="K145" s="315"/>
    </row>
    <row r="146" s="1" customFormat="1" ht="7.5" customHeight="1">
      <c r="B146" s="316"/>
      <c r="C146" s="317"/>
      <c r="D146" s="317"/>
      <c r="E146" s="317"/>
      <c r="F146" s="317"/>
      <c r="G146" s="317"/>
      <c r="H146" s="317"/>
      <c r="I146" s="317"/>
      <c r="J146" s="317"/>
      <c r="K146" s="318"/>
    </row>
    <row r="147" s="1" customFormat="1" ht="45" customHeight="1">
      <c r="B147" s="319"/>
      <c r="C147" s="320" t="s">
        <v>883</v>
      </c>
      <c r="D147" s="320"/>
      <c r="E147" s="320"/>
      <c r="F147" s="320"/>
      <c r="G147" s="320"/>
      <c r="H147" s="320"/>
      <c r="I147" s="320"/>
      <c r="J147" s="320"/>
      <c r="K147" s="321"/>
    </row>
    <row r="148" s="1" customFormat="1" ht="17.25" customHeight="1">
      <c r="B148" s="319"/>
      <c r="C148" s="322" t="s">
        <v>818</v>
      </c>
      <c r="D148" s="322"/>
      <c r="E148" s="322"/>
      <c r="F148" s="322" t="s">
        <v>819</v>
      </c>
      <c r="G148" s="323"/>
      <c r="H148" s="322" t="s">
        <v>60</v>
      </c>
      <c r="I148" s="322" t="s">
        <v>63</v>
      </c>
      <c r="J148" s="322" t="s">
        <v>820</v>
      </c>
      <c r="K148" s="321"/>
    </row>
    <row r="149" s="1" customFormat="1" ht="17.25" customHeight="1">
      <c r="B149" s="319"/>
      <c r="C149" s="324" t="s">
        <v>821</v>
      </c>
      <c r="D149" s="324"/>
      <c r="E149" s="324"/>
      <c r="F149" s="325" t="s">
        <v>822</v>
      </c>
      <c r="G149" s="326"/>
      <c r="H149" s="324"/>
      <c r="I149" s="324"/>
      <c r="J149" s="324" t="s">
        <v>823</v>
      </c>
      <c r="K149" s="321"/>
    </row>
    <row r="150" s="1" customFormat="1" ht="5.25" customHeight="1">
      <c r="B150" s="332"/>
      <c r="C150" s="327"/>
      <c r="D150" s="327"/>
      <c r="E150" s="327"/>
      <c r="F150" s="327"/>
      <c r="G150" s="328"/>
      <c r="H150" s="327"/>
      <c r="I150" s="327"/>
      <c r="J150" s="327"/>
      <c r="K150" s="355"/>
    </row>
    <row r="151" s="1" customFormat="1" ht="15" customHeight="1">
      <c r="B151" s="332"/>
      <c r="C151" s="359" t="s">
        <v>827</v>
      </c>
      <c r="D151" s="307"/>
      <c r="E151" s="307"/>
      <c r="F151" s="360" t="s">
        <v>824</v>
      </c>
      <c r="G151" s="307"/>
      <c r="H151" s="359" t="s">
        <v>864</v>
      </c>
      <c r="I151" s="359" t="s">
        <v>826</v>
      </c>
      <c r="J151" s="359">
        <v>120</v>
      </c>
      <c r="K151" s="355"/>
    </row>
    <row r="152" s="1" customFormat="1" ht="15" customHeight="1">
      <c r="B152" s="332"/>
      <c r="C152" s="359" t="s">
        <v>873</v>
      </c>
      <c r="D152" s="307"/>
      <c r="E152" s="307"/>
      <c r="F152" s="360" t="s">
        <v>824</v>
      </c>
      <c r="G152" s="307"/>
      <c r="H152" s="359" t="s">
        <v>884</v>
      </c>
      <c r="I152" s="359" t="s">
        <v>826</v>
      </c>
      <c r="J152" s="359" t="s">
        <v>875</v>
      </c>
      <c r="K152" s="355"/>
    </row>
    <row r="153" s="1" customFormat="1" ht="15" customHeight="1">
      <c r="B153" s="332"/>
      <c r="C153" s="359" t="s">
        <v>772</v>
      </c>
      <c r="D153" s="307"/>
      <c r="E153" s="307"/>
      <c r="F153" s="360" t="s">
        <v>824</v>
      </c>
      <c r="G153" s="307"/>
      <c r="H153" s="359" t="s">
        <v>885</v>
      </c>
      <c r="I153" s="359" t="s">
        <v>826</v>
      </c>
      <c r="J153" s="359" t="s">
        <v>875</v>
      </c>
      <c r="K153" s="355"/>
    </row>
    <row r="154" s="1" customFormat="1" ht="15" customHeight="1">
      <c r="B154" s="332"/>
      <c r="C154" s="359" t="s">
        <v>829</v>
      </c>
      <c r="D154" s="307"/>
      <c r="E154" s="307"/>
      <c r="F154" s="360" t="s">
        <v>830</v>
      </c>
      <c r="G154" s="307"/>
      <c r="H154" s="359" t="s">
        <v>864</v>
      </c>
      <c r="I154" s="359" t="s">
        <v>826</v>
      </c>
      <c r="J154" s="359">
        <v>50</v>
      </c>
      <c r="K154" s="355"/>
    </row>
    <row r="155" s="1" customFormat="1" ht="15" customHeight="1">
      <c r="B155" s="332"/>
      <c r="C155" s="359" t="s">
        <v>832</v>
      </c>
      <c r="D155" s="307"/>
      <c r="E155" s="307"/>
      <c r="F155" s="360" t="s">
        <v>824</v>
      </c>
      <c r="G155" s="307"/>
      <c r="H155" s="359" t="s">
        <v>864</v>
      </c>
      <c r="I155" s="359" t="s">
        <v>834</v>
      </c>
      <c r="J155" s="359"/>
      <c r="K155" s="355"/>
    </row>
    <row r="156" s="1" customFormat="1" ht="15" customHeight="1">
      <c r="B156" s="332"/>
      <c r="C156" s="359" t="s">
        <v>843</v>
      </c>
      <c r="D156" s="307"/>
      <c r="E156" s="307"/>
      <c r="F156" s="360" t="s">
        <v>830</v>
      </c>
      <c r="G156" s="307"/>
      <c r="H156" s="359" t="s">
        <v>864</v>
      </c>
      <c r="I156" s="359" t="s">
        <v>826</v>
      </c>
      <c r="J156" s="359">
        <v>50</v>
      </c>
      <c r="K156" s="355"/>
    </row>
    <row r="157" s="1" customFormat="1" ht="15" customHeight="1">
      <c r="B157" s="332"/>
      <c r="C157" s="359" t="s">
        <v>851</v>
      </c>
      <c r="D157" s="307"/>
      <c r="E157" s="307"/>
      <c r="F157" s="360" t="s">
        <v>830</v>
      </c>
      <c r="G157" s="307"/>
      <c r="H157" s="359" t="s">
        <v>864</v>
      </c>
      <c r="I157" s="359" t="s">
        <v>826</v>
      </c>
      <c r="J157" s="359">
        <v>50</v>
      </c>
      <c r="K157" s="355"/>
    </row>
    <row r="158" s="1" customFormat="1" ht="15" customHeight="1">
      <c r="B158" s="332"/>
      <c r="C158" s="359" t="s">
        <v>849</v>
      </c>
      <c r="D158" s="307"/>
      <c r="E158" s="307"/>
      <c r="F158" s="360" t="s">
        <v>830</v>
      </c>
      <c r="G158" s="307"/>
      <c r="H158" s="359" t="s">
        <v>864</v>
      </c>
      <c r="I158" s="359" t="s">
        <v>826</v>
      </c>
      <c r="J158" s="359">
        <v>50</v>
      </c>
      <c r="K158" s="355"/>
    </row>
    <row r="159" s="1" customFormat="1" ht="15" customHeight="1">
      <c r="B159" s="332"/>
      <c r="C159" s="359" t="s">
        <v>124</v>
      </c>
      <c r="D159" s="307"/>
      <c r="E159" s="307"/>
      <c r="F159" s="360" t="s">
        <v>824</v>
      </c>
      <c r="G159" s="307"/>
      <c r="H159" s="359" t="s">
        <v>886</v>
      </c>
      <c r="I159" s="359" t="s">
        <v>826</v>
      </c>
      <c r="J159" s="359" t="s">
        <v>887</v>
      </c>
      <c r="K159" s="355"/>
    </row>
    <row r="160" s="1" customFormat="1" ht="15" customHeight="1">
      <c r="B160" s="332"/>
      <c r="C160" s="359" t="s">
        <v>888</v>
      </c>
      <c r="D160" s="307"/>
      <c r="E160" s="307"/>
      <c r="F160" s="360" t="s">
        <v>824</v>
      </c>
      <c r="G160" s="307"/>
      <c r="H160" s="359" t="s">
        <v>889</v>
      </c>
      <c r="I160" s="359" t="s">
        <v>859</v>
      </c>
      <c r="J160" s="359"/>
      <c r="K160" s="355"/>
    </row>
    <row r="161" s="1" customFormat="1" ht="15" customHeight="1">
      <c r="B161" s="361"/>
      <c r="C161" s="341"/>
      <c r="D161" s="341"/>
      <c r="E161" s="341"/>
      <c r="F161" s="341"/>
      <c r="G161" s="341"/>
      <c r="H161" s="341"/>
      <c r="I161" s="341"/>
      <c r="J161" s="341"/>
      <c r="K161" s="362"/>
    </row>
    <row r="162" s="1" customFormat="1" ht="18.75" customHeight="1">
      <c r="B162" s="343"/>
      <c r="C162" s="353"/>
      <c r="D162" s="353"/>
      <c r="E162" s="353"/>
      <c r="F162" s="363"/>
      <c r="G162" s="353"/>
      <c r="H162" s="353"/>
      <c r="I162" s="353"/>
      <c r="J162" s="353"/>
      <c r="K162" s="343"/>
    </row>
    <row r="163" s="1" customFormat="1" ht="18.75" customHeight="1">
      <c r="B163" s="315"/>
      <c r="C163" s="315"/>
      <c r="D163" s="315"/>
      <c r="E163" s="315"/>
      <c r="F163" s="315"/>
      <c r="G163" s="315"/>
      <c r="H163" s="315"/>
      <c r="I163" s="315"/>
      <c r="J163" s="315"/>
      <c r="K163" s="315"/>
    </row>
    <row r="164" s="1" customFormat="1" ht="7.5" customHeight="1">
      <c r="B164" s="294"/>
      <c r="C164" s="295"/>
      <c r="D164" s="295"/>
      <c r="E164" s="295"/>
      <c r="F164" s="295"/>
      <c r="G164" s="295"/>
      <c r="H164" s="295"/>
      <c r="I164" s="295"/>
      <c r="J164" s="295"/>
      <c r="K164" s="296"/>
    </row>
    <row r="165" s="1" customFormat="1" ht="45" customHeight="1">
      <c r="B165" s="297"/>
      <c r="C165" s="298" t="s">
        <v>890</v>
      </c>
      <c r="D165" s="298"/>
      <c r="E165" s="298"/>
      <c r="F165" s="298"/>
      <c r="G165" s="298"/>
      <c r="H165" s="298"/>
      <c r="I165" s="298"/>
      <c r="J165" s="298"/>
      <c r="K165" s="299"/>
    </row>
    <row r="166" s="1" customFormat="1" ht="17.25" customHeight="1">
      <c r="B166" s="297"/>
      <c r="C166" s="322" t="s">
        <v>818</v>
      </c>
      <c r="D166" s="322"/>
      <c r="E166" s="322"/>
      <c r="F166" s="322" t="s">
        <v>819</v>
      </c>
      <c r="G166" s="364"/>
      <c r="H166" s="365" t="s">
        <v>60</v>
      </c>
      <c r="I166" s="365" t="s">
        <v>63</v>
      </c>
      <c r="J166" s="322" t="s">
        <v>820</v>
      </c>
      <c r="K166" s="299"/>
    </row>
    <row r="167" s="1" customFormat="1" ht="17.25" customHeight="1">
      <c r="B167" s="300"/>
      <c r="C167" s="324" t="s">
        <v>821</v>
      </c>
      <c r="D167" s="324"/>
      <c r="E167" s="324"/>
      <c r="F167" s="325" t="s">
        <v>822</v>
      </c>
      <c r="G167" s="366"/>
      <c r="H167" s="367"/>
      <c r="I167" s="367"/>
      <c r="J167" s="324" t="s">
        <v>823</v>
      </c>
      <c r="K167" s="302"/>
    </row>
    <row r="168" s="1" customFormat="1" ht="5.25" customHeight="1">
      <c r="B168" s="332"/>
      <c r="C168" s="327"/>
      <c r="D168" s="327"/>
      <c r="E168" s="327"/>
      <c r="F168" s="327"/>
      <c r="G168" s="328"/>
      <c r="H168" s="327"/>
      <c r="I168" s="327"/>
      <c r="J168" s="327"/>
      <c r="K168" s="355"/>
    </row>
    <row r="169" s="1" customFormat="1" ht="15" customHeight="1">
      <c r="B169" s="332"/>
      <c r="C169" s="307" t="s">
        <v>827</v>
      </c>
      <c r="D169" s="307"/>
      <c r="E169" s="307"/>
      <c r="F169" s="330" t="s">
        <v>824</v>
      </c>
      <c r="G169" s="307"/>
      <c r="H169" s="307" t="s">
        <v>864</v>
      </c>
      <c r="I169" s="307" t="s">
        <v>826</v>
      </c>
      <c r="J169" s="307">
        <v>120</v>
      </c>
      <c r="K169" s="355"/>
    </row>
    <row r="170" s="1" customFormat="1" ht="15" customHeight="1">
      <c r="B170" s="332"/>
      <c r="C170" s="307" t="s">
        <v>873</v>
      </c>
      <c r="D170" s="307"/>
      <c r="E170" s="307"/>
      <c r="F170" s="330" t="s">
        <v>824</v>
      </c>
      <c r="G170" s="307"/>
      <c r="H170" s="307" t="s">
        <v>874</v>
      </c>
      <c r="I170" s="307" t="s">
        <v>826</v>
      </c>
      <c r="J170" s="307" t="s">
        <v>875</v>
      </c>
      <c r="K170" s="355"/>
    </row>
    <row r="171" s="1" customFormat="1" ht="15" customHeight="1">
      <c r="B171" s="332"/>
      <c r="C171" s="307" t="s">
        <v>772</v>
      </c>
      <c r="D171" s="307"/>
      <c r="E171" s="307"/>
      <c r="F171" s="330" t="s">
        <v>824</v>
      </c>
      <c r="G171" s="307"/>
      <c r="H171" s="307" t="s">
        <v>891</v>
      </c>
      <c r="I171" s="307" t="s">
        <v>826</v>
      </c>
      <c r="J171" s="307" t="s">
        <v>875</v>
      </c>
      <c r="K171" s="355"/>
    </row>
    <row r="172" s="1" customFormat="1" ht="15" customHeight="1">
      <c r="B172" s="332"/>
      <c r="C172" s="307" t="s">
        <v>829</v>
      </c>
      <c r="D172" s="307"/>
      <c r="E172" s="307"/>
      <c r="F172" s="330" t="s">
        <v>830</v>
      </c>
      <c r="G172" s="307"/>
      <c r="H172" s="307" t="s">
        <v>891</v>
      </c>
      <c r="I172" s="307" t="s">
        <v>826</v>
      </c>
      <c r="J172" s="307">
        <v>50</v>
      </c>
      <c r="K172" s="355"/>
    </row>
    <row r="173" s="1" customFormat="1" ht="15" customHeight="1">
      <c r="B173" s="332"/>
      <c r="C173" s="307" t="s">
        <v>832</v>
      </c>
      <c r="D173" s="307"/>
      <c r="E173" s="307"/>
      <c r="F173" s="330" t="s">
        <v>824</v>
      </c>
      <c r="G173" s="307"/>
      <c r="H173" s="307" t="s">
        <v>891</v>
      </c>
      <c r="I173" s="307" t="s">
        <v>834</v>
      </c>
      <c r="J173" s="307"/>
      <c r="K173" s="355"/>
    </row>
    <row r="174" s="1" customFormat="1" ht="15" customHeight="1">
      <c r="B174" s="332"/>
      <c r="C174" s="307" t="s">
        <v>843</v>
      </c>
      <c r="D174" s="307"/>
      <c r="E174" s="307"/>
      <c r="F174" s="330" t="s">
        <v>830</v>
      </c>
      <c r="G174" s="307"/>
      <c r="H174" s="307" t="s">
        <v>891</v>
      </c>
      <c r="I174" s="307" t="s">
        <v>826</v>
      </c>
      <c r="J174" s="307">
        <v>50</v>
      </c>
      <c r="K174" s="355"/>
    </row>
    <row r="175" s="1" customFormat="1" ht="15" customHeight="1">
      <c r="B175" s="332"/>
      <c r="C175" s="307" t="s">
        <v>851</v>
      </c>
      <c r="D175" s="307"/>
      <c r="E175" s="307"/>
      <c r="F175" s="330" t="s">
        <v>830</v>
      </c>
      <c r="G175" s="307"/>
      <c r="H175" s="307" t="s">
        <v>891</v>
      </c>
      <c r="I175" s="307" t="s">
        <v>826</v>
      </c>
      <c r="J175" s="307">
        <v>50</v>
      </c>
      <c r="K175" s="355"/>
    </row>
    <row r="176" s="1" customFormat="1" ht="15" customHeight="1">
      <c r="B176" s="332"/>
      <c r="C176" s="307" t="s">
        <v>849</v>
      </c>
      <c r="D176" s="307"/>
      <c r="E176" s="307"/>
      <c r="F176" s="330" t="s">
        <v>830</v>
      </c>
      <c r="G176" s="307"/>
      <c r="H176" s="307" t="s">
        <v>891</v>
      </c>
      <c r="I176" s="307" t="s">
        <v>826</v>
      </c>
      <c r="J176" s="307">
        <v>50</v>
      </c>
      <c r="K176" s="355"/>
    </row>
    <row r="177" s="1" customFormat="1" ht="15" customHeight="1">
      <c r="B177" s="332"/>
      <c r="C177" s="307" t="s">
        <v>139</v>
      </c>
      <c r="D177" s="307"/>
      <c r="E177" s="307"/>
      <c r="F177" s="330" t="s">
        <v>824</v>
      </c>
      <c r="G177" s="307"/>
      <c r="H177" s="307" t="s">
        <v>892</v>
      </c>
      <c r="I177" s="307" t="s">
        <v>893</v>
      </c>
      <c r="J177" s="307"/>
      <c r="K177" s="355"/>
    </row>
    <row r="178" s="1" customFormat="1" ht="15" customHeight="1">
      <c r="B178" s="332"/>
      <c r="C178" s="307" t="s">
        <v>63</v>
      </c>
      <c r="D178" s="307"/>
      <c r="E178" s="307"/>
      <c r="F178" s="330" t="s">
        <v>824</v>
      </c>
      <c r="G178" s="307"/>
      <c r="H178" s="307" t="s">
        <v>894</v>
      </c>
      <c r="I178" s="307" t="s">
        <v>895</v>
      </c>
      <c r="J178" s="307">
        <v>1</v>
      </c>
      <c r="K178" s="355"/>
    </row>
    <row r="179" s="1" customFormat="1" ht="15" customHeight="1">
      <c r="B179" s="332"/>
      <c r="C179" s="307" t="s">
        <v>59</v>
      </c>
      <c r="D179" s="307"/>
      <c r="E179" s="307"/>
      <c r="F179" s="330" t="s">
        <v>824</v>
      </c>
      <c r="G179" s="307"/>
      <c r="H179" s="307" t="s">
        <v>896</v>
      </c>
      <c r="I179" s="307" t="s">
        <v>826</v>
      </c>
      <c r="J179" s="307">
        <v>20</v>
      </c>
      <c r="K179" s="355"/>
    </row>
    <row r="180" s="1" customFormat="1" ht="15" customHeight="1">
      <c r="B180" s="332"/>
      <c r="C180" s="307" t="s">
        <v>60</v>
      </c>
      <c r="D180" s="307"/>
      <c r="E180" s="307"/>
      <c r="F180" s="330" t="s">
        <v>824</v>
      </c>
      <c r="G180" s="307"/>
      <c r="H180" s="307" t="s">
        <v>897</v>
      </c>
      <c r="I180" s="307" t="s">
        <v>826</v>
      </c>
      <c r="J180" s="307">
        <v>255</v>
      </c>
      <c r="K180" s="355"/>
    </row>
    <row r="181" s="1" customFormat="1" ht="15" customHeight="1">
      <c r="B181" s="332"/>
      <c r="C181" s="307" t="s">
        <v>140</v>
      </c>
      <c r="D181" s="307"/>
      <c r="E181" s="307"/>
      <c r="F181" s="330" t="s">
        <v>824</v>
      </c>
      <c r="G181" s="307"/>
      <c r="H181" s="307" t="s">
        <v>788</v>
      </c>
      <c r="I181" s="307" t="s">
        <v>826</v>
      </c>
      <c r="J181" s="307">
        <v>10</v>
      </c>
      <c r="K181" s="355"/>
    </row>
    <row r="182" s="1" customFormat="1" ht="15" customHeight="1">
      <c r="B182" s="332"/>
      <c r="C182" s="307" t="s">
        <v>141</v>
      </c>
      <c r="D182" s="307"/>
      <c r="E182" s="307"/>
      <c r="F182" s="330" t="s">
        <v>824</v>
      </c>
      <c r="G182" s="307"/>
      <c r="H182" s="307" t="s">
        <v>898</v>
      </c>
      <c r="I182" s="307" t="s">
        <v>859</v>
      </c>
      <c r="J182" s="307"/>
      <c r="K182" s="355"/>
    </row>
    <row r="183" s="1" customFormat="1" ht="15" customHeight="1">
      <c r="B183" s="332"/>
      <c r="C183" s="307" t="s">
        <v>899</v>
      </c>
      <c r="D183" s="307"/>
      <c r="E183" s="307"/>
      <c r="F183" s="330" t="s">
        <v>824</v>
      </c>
      <c r="G183" s="307"/>
      <c r="H183" s="307" t="s">
        <v>900</v>
      </c>
      <c r="I183" s="307" t="s">
        <v>859</v>
      </c>
      <c r="J183" s="307"/>
      <c r="K183" s="355"/>
    </row>
    <row r="184" s="1" customFormat="1" ht="15" customHeight="1">
      <c r="B184" s="332"/>
      <c r="C184" s="307" t="s">
        <v>888</v>
      </c>
      <c r="D184" s="307"/>
      <c r="E184" s="307"/>
      <c r="F184" s="330" t="s">
        <v>824</v>
      </c>
      <c r="G184" s="307"/>
      <c r="H184" s="307" t="s">
        <v>901</v>
      </c>
      <c r="I184" s="307" t="s">
        <v>859</v>
      </c>
      <c r="J184" s="307"/>
      <c r="K184" s="355"/>
    </row>
    <row r="185" s="1" customFormat="1" ht="15" customHeight="1">
      <c r="B185" s="332"/>
      <c r="C185" s="307" t="s">
        <v>143</v>
      </c>
      <c r="D185" s="307"/>
      <c r="E185" s="307"/>
      <c r="F185" s="330" t="s">
        <v>830</v>
      </c>
      <c r="G185" s="307"/>
      <c r="H185" s="307" t="s">
        <v>902</v>
      </c>
      <c r="I185" s="307" t="s">
        <v>826</v>
      </c>
      <c r="J185" s="307">
        <v>50</v>
      </c>
      <c r="K185" s="355"/>
    </row>
    <row r="186" s="1" customFormat="1" ht="15" customHeight="1">
      <c r="B186" s="332"/>
      <c r="C186" s="307" t="s">
        <v>903</v>
      </c>
      <c r="D186" s="307"/>
      <c r="E186" s="307"/>
      <c r="F186" s="330" t="s">
        <v>830</v>
      </c>
      <c r="G186" s="307"/>
      <c r="H186" s="307" t="s">
        <v>904</v>
      </c>
      <c r="I186" s="307" t="s">
        <v>905</v>
      </c>
      <c r="J186" s="307"/>
      <c r="K186" s="355"/>
    </row>
    <row r="187" s="1" customFormat="1" ht="15" customHeight="1">
      <c r="B187" s="332"/>
      <c r="C187" s="307" t="s">
        <v>906</v>
      </c>
      <c r="D187" s="307"/>
      <c r="E187" s="307"/>
      <c r="F187" s="330" t="s">
        <v>830</v>
      </c>
      <c r="G187" s="307"/>
      <c r="H187" s="307" t="s">
        <v>907</v>
      </c>
      <c r="I187" s="307" t="s">
        <v>905</v>
      </c>
      <c r="J187" s="307"/>
      <c r="K187" s="355"/>
    </row>
    <row r="188" s="1" customFormat="1" ht="15" customHeight="1">
      <c r="B188" s="332"/>
      <c r="C188" s="307" t="s">
        <v>908</v>
      </c>
      <c r="D188" s="307"/>
      <c r="E188" s="307"/>
      <c r="F188" s="330" t="s">
        <v>830</v>
      </c>
      <c r="G188" s="307"/>
      <c r="H188" s="307" t="s">
        <v>909</v>
      </c>
      <c r="I188" s="307" t="s">
        <v>905</v>
      </c>
      <c r="J188" s="307"/>
      <c r="K188" s="355"/>
    </row>
    <row r="189" s="1" customFormat="1" ht="15" customHeight="1">
      <c r="B189" s="332"/>
      <c r="C189" s="368" t="s">
        <v>910</v>
      </c>
      <c r="D189" s="307"/>
      <c r="E189" s="307"/>
      <c r="F189" s="330" t="s">
        <v>830</v>
      </c>
      <c r="G189" s="307"/>
      <c r="H189" s="307" t="s">
        <v>911</v>
      </c>
      <c r="I189" s="307" t="s">
        <v>912</v>
      </c>
      <c r="J189" s="369" t="s">
        <v>913</v>
      </c>
      <c r="K189" s="355"/>
    </row>
    <row r="190" s="17" customFormat="1" ht="15" customHeight="1">
      <c r="B190" s="370"/>
      <c r="C190" s="371" t="s">
        <v>914</v>
      </c>
      <c r="D190" s="372"/>
      <c r="E190" s="372"/>
      <c r="F190" s="373" t="s">
        <v>830</v>
      </c>
      <c r="G190" s="372"/>
      <c r="H190" s="372" t="s">
        <v>915</v>
      </c>
      <c r="I190" s="372" t="s">
        <v>912</v>
      </c>
      <c r="J190" s="374" t="s">
        <v>913</v>
      </c>
      <c r="K190" s="375"/>
    </row>
    <row r="191" s="1" customFormat="1" ht="15" customHeight="1">
      <c r="B191" s="332"/>
      <c r="C191" s="368" t="s">
        <v>48</v>
      </c>
      <c r="D191" s="307"/>
      <c r="E191" s="307"/>
      <c r="F191" s="330" t="s">
        <v>824</v>
      </c>
      <c r="G191" s="307"/>
      <c r="H191" s="304" t="s">
        <v>916</v>
      </c>
      <c r="I191" s="307" t="s">
        <v>917</v>
      </c>
      <c r="J191" s="307"/>
      <c r="K191" s="355"/>
    </row>
    <row r="192" s="1" customFormat="1" ht="15" customHeight="1">
      <c r="B192" s="332"/>
      <c r="C192" s="368" t="s">
        <v>918</v>
      </c>
      <c r="D192" s="307"/>
      <c r="E192" s="307"/>
      <c r="F192" s="330" t="s">
        <v>824</v>
      </c>
      <c r="G192" s="307"/>
      <c r="H192" s="307" t="s">
        <v>919</v>
      </c>
      <c r="I192" s="307" t="s">
        <v>859</v>
      </c>
      <c r="J192" s="307"/>
      <c r="K192" s="355"/>
    </row>
    <row r="193" s="1" customFormat="1" ht="15" customHeight="1">
      <c r="B193" s="332"/>
      <c r="C193" s="368" t="s">
        <v>920</v>
      </c>
      <c r="D193" s="307"/>
      <c r="E193" s="307"/>
      <c r="F193" s="330" t="s">
        <v>824</v>
      </c>
      <c r="G193" s="307"/>
      <c r="H193" s="307" t="s">
        <v>921</v>
      </c>
      <c r="I193" s="307" t="s">
        <v>859</v>
      </c>
      <c r="J193" s="307"/>
      <c r="K193" s="355"/>
    </row>
    <row r="194" s="1" customFormat="1" ht="15" customHeight="1">
      <c r="B194" s="332"/>
      <c r="C194" s="368" t="s">
        <v>922</v>
      </c>
      <c r="D194" s="307"/>
      <c r="E194" s="307"/>
      <c r="F194" s="330" t="s">
        <v>830</v>
      </c>
      <c r="G194" s="307"/>
      <c r="H194" s="307" t="s">
        <v>923</v>
      </c>
      <c r="I194" s="307" t="s">
        <v>859</v>
      </c>
      <c r="J194" s="307"/>
      <c r="K194" s="355"/>
    </row>
    <row r="195" s="1" customFormat="1" ht="15" customHeight="1">
      <c r="B195" s="361"/>
      <c r="C195" s="376"/>
      <c r="D195" s="341"/>
      <c r="E195" s="341"/>
      <c r="F195" s="341"/>
      <c r="G195" s="341"/>
      <c r="H195" s="341"/>
      <c r="I195" s="341"/>
      <c r="J195" s="341"/>
      <c r="K195" s="362"/>
    </row>
    <row r="196" s="1" customFormat="1" ht="18.75" customHeight="1">
      <c r="B196" s="343"/>
      <c r="C196" s="353"/>
      <c r="D196" s="353"/>
      <c r="E196" s="353"/>
      <c r="F196" s="363"/>
      <c r="G196" s="353"/>
      <c r="H196" s="353"/>
      <c r="I196" s="353"/>
      <c r="J196" s="353"/>
      <c r="K196" s="343"/>
    </row>
    <row r="197" s="1" customFormat="1" ht="18.75" customHeight="1">
      <c r="B197" s="343"/>
      <c r="C197" s="353"/>
      <c r="D197" s="353"/>
      <c r="E197" s="353"/>
      <c r="F197" s="363"/>
      <c r="G197" s="353"/>
      <c r="H197" s="353"/>
      <c r="I197" s="353"/>
      <c r="J197" s="353"/>
      <c r="K197" s="343"/>
    </row>
    <row r="198" s="1" customFormat="1" ht="18.75" customHeight="1">
      <c r="B198" s="315"/>
      <c r="C198" s="315"/>
      <c r="D198" s="315"/>
      <c r="E198" s="315"/>
      <c r="F198" s="315"/>
      <c r="G198" s="315"/>
      <c r="H198" s="315"/>
      <c r="I198" s="315"/>
      <c r="J198" s="315"/>
      <c r="K198" s="315"/>
    </row>
    <row r="199" s="1" customFormat="1" ht="13.5">
      <c r="B199" s="294"/>
      <c r="C199" s="295"/>
      <c r="D199" s="295"/>
      <c r="E199" s="295"/>
      <c r="F199" s="295"/>
      <c r="G199" s="295"/>
      <c r="H199" s="295"/>
      <c r="I199" s="295"/>
      <c r="J199" s="295"/>
      <c r="K199" s="296"/>
    </row>
    <row r="200" s="1" customFormat="1" ht="21">
      <c r="B200" s="297"/>
      <c r="C200" s="298" t="s">
        <v>924</v>
      </c>
      <c r="D200" s="298"/>
      <c r="E200" s="298"/>
      <c r="F200" s="298"/>
      <c r="G200" s="298"/>
      <c r="H200" s="298"/>
      <c r="I200" s="298"/>
      <c r="J200" s="298"/>
      <c r="K200" s="299"/>
    </row>
    <row r="201" s="1" customFormat="1" ht="25.5" customHeight="1">
      <c r="B201" s="297"/>
      <c r="C201" s="377" t="s">
        <v>925</v>
      </c>
      <c r="D201" s="377"/>
      <c r="E201" s="377"/>
      <c r="F201" s="377" t="s">
        <v>926</v>
      </c>
      <c r="G201" s="378"/>
      <c r="H201" s="377" t="s">
        <v>927</v>
      </c>
      <c r="I201" s="377"/>
      <c r="J201" s="377"/>
      <c r="K201" s="299"/>
    </row>
    <row r="202" s="1" customFormat="1" ht="5.25" customHeight="1">
      <c r="B202" s="332"/>
      <c r="C202" s="327"/>
      <c r="D202" s="327"/>
      <c r="E202" s="327"/>
      <c r="F202" s="327"/>
      <c r="G202" s="353"/>
      <c r="H202" s="327"/>
      <c r="I202" s="327"/>
      <c r="J202" s="327"/>
      <c r="K202" s="355"/>
    </row>
    <row r="203" s="1" customFormat="1" ht="15" customHeight="1">
      <c r="B203" s="332"/>
      <c r="C203" s="307" t="s">
        <v>917</v>
      </c>
      <c r="D203" s="307"/>
      <c r="E203" s="307"/>
      <c r="F203" s="330" t="s">
        <v>49</v>
      </c>
      <c r="G203" s="307"/>
      <c r="H203" s="307" t="s">
        <v>928</v>
      </c>
      <c r="I203" s="307"/>
      <c r="J203" s="307"/>
      <c r="K203" s="355"/>
    </row>
    <row r="204" s="1" customFormat="1" ht="15" customHeight="1">
      <c r="B204" s="332"/>
      <c r="C204" s="307"/>
      <c r="D204" s="307"/>
      <c r="E204" s="307"/>
      <c r="F204" s="330" t="s">
        <v>50</v>
      </c>
      <c r="G204" s="307"/>
      <c r="H204" s="307" t="s">
        <v>929</v>
      </c>
      <c r="I204" s="307"/>
      <c r="J204" s="307"/>
      <c r="K204" s="355"/>
    </row>
    <row r="205" s="1" customFormat="1" ht="15" customHeight="1">
      <c r="B205" s="332"/>
      <c r="C205" s="307"/>
      <c r="D205" s="307"/>
      <c r="E205" s="307"/>
      <c r="F205" s="330" t="s">
        <v>53</v>
      </c>
      <c r="G205" s="307"/>
      <c r="H205" s="307" t="s">
        <v>930</v>
      </c>
      <c r="I205" s="307"/>
      <c r="J205" s="307"/>
      <c r="K205" s="355"/>
    </row>
    <row r="206" s="1" customFormat="1" ht="15" customHeight="1">
      <c r="B206" s="332"/>
      <c r="C206" s="307"/>
      <c r="D206" s="307"/>
      <c r="E206" s="307"/>
      <c r="F206" s="330" t="s">
        <v>51</v>
      </c>
      <c r="G206" s="307"/>
      <c r="H206" s="307" t="s">
        <v>931</v>
      </c>
      <c r="I206" s="307"/>
      <c r="J206" s="307"/>
      <c r="K206" s="355"/>
    </row>
    <row r="207" s="1" customFormat="1" ht="15" customHeight="1">
      <c r="B207" s="332"/>
      <c r="C207" s="307"/>
      <c r="D207" s="307"/>
      <c r="E207" s="307"/>
      <c r="F207" s="330" t="s">
        <v>52</v>
      </c>
      <c r="G207" s="307"/>
      <c r="H207" s="307" t="s">
        <v>932</v>
      </c>
      <c r="I207" s="307"/>
      <c r="J207" s="307"/>
      <c r="K207" s="355"/>
    </row>
    <row r="208" s="1" customFormat="1" ht="15" customHeight="1">
      <c r="B208" s="332"/>
      <c r="C208" s="307"/>
      <c r="D208" s="307"/>
      <c r="E208" s="307"/>
      <c r="F208" s="330"/>
      <c r="G208" s="307"/>
      <c r="H208" s="307"/>
      <c r="I208" s="307"/>
      <c r="J208" s="307"/>
      <c r="K208" s="355"/>
    </row>
    <row r="209" s="1" customFormat="1" ht="15" customHeight="1">
      <c r="B209" s="332"/>
      <c r="C209" s="307" t="s">
        <v>871</v>
      </c>
      <c r="D209" s="307"/>
      <c r="E209" s="307"/>
      <c r="F209" s="330" t="s">
        <v>85</v>
      </c>
      <c r="G209" s="307"/>
      <c r="H209" s="307" t="s">
        <v>933</v>
      </c>
      <c r="I209" s="307"/>
      <c r="J209" s="307"/>
      <c r="K209" s="355"/>
    </row>
    <row r="210" s="1" customFormat="1" ht="15" customHeight="1">
      <c r="B210" s="332"/>
      <c r="C210" s="307"/>
      <c r="D210" s="307"/>
      <c r="E210" s="307"/>
      <c r="F210" s="330" t="s">
        <v>766</v>
      </c>
      <c r="G210" s="307"/>
      <c r="H210" s="307" t="s">
        <v>767</v>
      </c>
      <c r="I210" s="307"/>
      <c r="J210" s="307"/>
      <c r="K210" s="355"/>
    </row>
    <row r="211" s="1" customFormat="1" ht="15" customHeight="1">
      <c r="B211" s="332"/>
      <c r="C211" s="307"/>
      <c r="D211" s="307"/>
      <c r="E211" s="307"/>
      <c r="F211" s="330" t="s">
        <v>764</v>
      </c>
      <c r="G211" s="307"/>
      <c r="H211" s="307" t="s">
        <v>934</v>
      </c>
      <c r="I211" s="307"/>
      <c r="J211" s="307"/>
      <c r="K211" s="355"/>
    </row>
    <row r="212" s="1" customFormat="1" ht="15" customHeight="1">
      <c r="B212" s="379"/>
      <c r="C212" s="307"/>
      <c r="D212" s="307"/>
      <c r="E212" s="307"/>
      <c r="F212" s="330" t="s">
        <v>768</v>
      </c>
      <c r="G212" s="368"/>
      <c r="H212" s="359" t="s">
        <v>769</v>
      </c>
      <c r="I212" s="359"/>
      <c r="J212" s="359"/>
      <c r="K212" s="380"/>
    </row>
    <row r="213" s="1" customFormat="1" ht="15" customHeight="1">
      <c r="B213" s="379"/>
      <c r="C213" s="307"/>
      <c r="D213" s="307"/>
      <c r="E213" s="307"/>
      <c r="F213" s="330" t="s">
        <v>770</v>
      </c>
      <c r="G213" s="368"/>
      <c r="H213" s="359" t="s">
        <v>935</v>
      </c>
      <c r="I213" s="359"/>
      <c r="J213" s="359"/>
      <c r="K213" s="380"/>
    </row>
    <row r="214" s="1" customFormat="1" ht="15" customHeight="1">
      <c r="B214" s="379"/>
      <c r="C214" s="307"/>
      <c r="D214" s="307"/>
      <c r="E214" s="307"/>
      <c r="F214" s="330"/>
      <c r="G214" s="368"/>
      <c r="H214" s="359"/>
      <c r="I214" s="359"/>
      <c r="J214" s="359"/>
      <c r="K214" s="380"/>
    </row>
    <row r="215" s="1" customFormat="1" ht="15" customHeight="1">
      <c r="B215" s="379"/>
      <c r="C215" s="307" t="s">
        <v>895</v>
      </c>
      <c r="D215" s="307"/>
      <c r="E215" s="307"/>
      <c r="F215" s="330">
        <v>1</v>
      </c>
      <c r="G215" s="368"/>
      <c r="H215" s="359" t="s">
        <v>936</v>
      </c>
      <c r="I215" s="359"/>
      <c r="J215" s="359"/>
      <c r="K215" s="380"/>
    </row>
    <row r="216" s="1" customFormat="1" ht="15" customHeight="1">
      <c r="B216" s="379"/>
      <c r="C216" s="307"/>
      <c r="D216" s="307"/>
      <c r="E216" s="307"/>
      <c r="F216" s="330">
        <v>2</v>
      </c>
      <c r="G216" s="368"/>
      <c r="H216" s="359" t="s">
        <v>937</v>
      </c>
      <c r="I216" s="359"/>
      <c r="J216" s="359"/>
      <c r="K216" s="380"/>
    </row>
    <row r="217" s="1" customFormat="1" ht="15" customHeight="1">
      <c r="B217" s="379"/>
      <c r="C217" s="307"/>
      <c r="D217" s="307"/>
      <c r="E217" s="307"/>
      <c r="F217" s="330">
        <v>3</v>
      </c>
      <c r="G217" s="368"/>
      <c r="H217" s="359" t="s">
        <v>938</v>
      </c>
      <c r="I217" s="359"/>
      <c r="J217" s="359"/>
      <c r="K217" s="380"/>
    </row>
    <row r="218" s="1" customFormat="1" ht="15" customHeight="1">
      <c r="B218" s="379"/>
      <c r="C218" s="307"/>
      <c r="D218" s="307"/>
      <c r="E218" s="307"/>
      <c r="F218" s="330">
        <v>4</v>
      </c>
      <c r="G218" s="368"/>
      <c r="H218" s="359" t="s">
        <v>939</v>
      </c>
      <c r="I218" s="359"/>
      <c r="J218" s="359"/>
      <c r="K218" s="380"/>
    </row>
    <row r="219" s="1" customFormat="1" ht="12.75" customHeight="1">
      <c r="B219" s="381"/>
      <c r="C219" s="382"/>
      <c r="D219" s="382"/>
      <c r="E219" s="382"/>
      <c r="F219" s="382"/>
      <c r="G219" s="382"/>
      <c r="H219" s="382"/>
      <c r="I219" s="382"/>
      <c r="J219" s="382"/>
      <c r="K219" s="38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Eva Horčičková</dc:creator>
  <cp:lastModifiedBy>Eva Horčičková</cp:lastModifiedBy>
  <dcterms:created xsi:type="dcterms:W3CDTF">2025-05-16T09:26:52Z</dcterms:created>
  <dcterms:modified xsi:type="dcterms:W3CDTF">2025-05-16T09:26:55Z</dcterms:modified>
</cp:coreProperties>
</file>