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30" windowWidth="24615" windowHeight="13485"/>
  </bookViews>
  <sheets>
    <sheet name="Rekapitulace stavby" sheetId="1" r:id="rId1"/>
    <sheet name="1-1 - Vjezdy, chodníky a ..." sheetId="2" r:id="rId2"/>
    <sheet name="2-1 - Nástupiště BUS - so..." sheetId="3" r:id="rId3"/>
    <sheet name="3-1 - Cyklostezka vedená ..." sheetId="4" r:id="rId4"/>
    <sheet name="6-1 - Vegetační úpravy-so..." sheetId="5" r:id="rId5"/>
    <sheet name="9-1 - Stojany na kola-sou..." sheetId="6" r:id="rId6"/>
    <sheet name="4-1 - Cyklostezka vedená ..." sheetId="7" r:id="rId7"/>
    <sheet name="5-1 - Vozovka  silnice II..." sheetId="8" r:id="rId8"/>
    <sheet name="7-1 - Náhradní výsadba-so..." sheetId="9" r:id="rId9"/>
    <sheet name="10-1 - Vedlejší rozpočtov..." sheetId="10" r:id="rId10"/>
    <sheet name="Pokyny pro vyplnění" sheetId="11" r:id="rId11"/>
  </sheets>
  <definedNames>
    <definedName name="_xlnm._FilterDatabase" localSheetId="9" hidden="1">'10-1 - Vedlejší rozpočtov...'!$C$91:$K$321</definedName>
    <definedName name="_xlnm._FilterDatabase" localSheetId="1" hidden="1">'1-1 - Vjezdy, chodníky a ...'!$C$94:$K$723</definedName>
    <definedName name="_xlnm._FilterDatabase" localSheetId="2" hidden="1">'2-1 - Nástupiště BUS - so...'!$C$93:$K$404</definedName>
    <definedName name="_xlnm._FilterDatabase" localSheetId="3" hidden="1">'3-1 - Cyklostezka vedená ...'!$C$94:$K$419</definedName>
    <definedName name="_xlnm._FilterDatabase" localSheetId="6" hidden="1">'4-1 - Cyklostezka vedená ...'!$C$89:$K$121</definedName>
    <definedName name="_xlnm._FilterDatabase" localSheetId="7" hidden="1">'5-1 - Vozovka  silnice II...'!$C$95:$K$548</definedName>
    <definedName name="_xlnm._FilterDatabase" localSheetId="4" hidden="1">'6-1 - Vegetační úpravy-so...'!$C$94:$K$507</definedName>
    <definedName name="_xlnm._FilterDatabase" localSheetId="8" hidden="1">'7-1 - Náhradní výsadba-so...'!$C$92:$K$216</definedName>
    <definedName name="_xlnm._FilterDatabase" localSheetId="5" hidden="1">'9-1 - Stojany na kola-sou...'!$C$93:$K$217</definedName>
    <definedName name="_xlnm.Print_Titles" localSheetId="9">'10-1 - Vedlejší rozpočtov...'!$91:$91</definedName>
    <definedName name="_xlnm.Print_Titles" localSheetId="1">'1-1 - Vjezdy, chodníky a ...'!$94:$94</definedName>
    <definedName name="_xlnm.Print_Titles" localSheetId="2">'2-1 - Nástupiště BUS - so...'!$93:$93</definedName>
    <definedName name="_xlnm.Print_Titles" localSheetId="3">'3-1 - Cyklostezka vedená ...'!$94:$94</definedName>
    <definedName name="_xlnm.Print_Titles" localSheetId="6">'4-1 - Cyklostezka vedená ...'!$89:$89</definedName>
    <definedName name="_xlnm.Print_Titles" localSheetId="7">'5-1 - Vozovka  silnice II...'!$95:$95</definedName>
    <definedName name="_xlnm.Print_Titles" localSheetId="4">'6-1 - Vegetační úpravy-so...'!$94:$94</definedName>
    <definedName name="_xlnm.Print_Titles" localSheetId="8">'7-1 - Náhradní výsadba-so...'!$92:$92</definedName>
    <definedName name="_xlnm.Print_Titles" localSheetId="5">'9-1 - Stojany na kola-sou...'!$93:$93</definedName>
    <definedName name="_xlnm.Print_Titles" localSheetId="0">'Rekapitulace stavby'!$49:$49</definedName>
    <definedName name="_xlnm.Print_Area" localSheetId="9">'10-1 - Vedlejší rozpočtov...'!$C$4:$J$40,'10-1 - Vedlejší rozpočtov...'!$C$46:$J$69,'10-1 - Vedlejší rozpočtov...'!$C$75:$K$321</definedName>
    <definedName name="_xlnm.Print_Area" localSheetId="1">'1-1 - Vjezdy, chodníky a ...'!$C$4:$J$40,'1-1 - Vjezdy, chodníky a ...'!$C$46:$J$72,'1-1 - Vjezdy, chodníky a ...'!$C$78:$K$723</definedName>
    <definedName name="_xlnm.Print_Area" localSheetId="2">'2-1 - Nástupiště BUS - so...'!$C$4:$J$40,'2-1 - Nástupiště BUS - so...'!$C$46:$J$71,'2-1 - Nástupiště BUS - so...'!$C$77:$K$404</definedName>
    <definedName name="_xlnm.Print_Area" localSheetId="3">'3-1 - Cyklostezka vedená ...'!$C$4:$J$40,'3-1 - Cyklostezka vedená ...'!$C$46:$J$72,'3-1 - Cyklostezka vedená ...'!$C$78:$K$419</definedName>
    <definedName name="_xlnm.Print_Area" localSheetId="6">'4-1 - Cyklostezka vedená ...'!$C$4:$J$40,'4-1 - Cyklostezka vedená ...'!$C$46:$J$67,'4-1 - Cyklostezka vedená ...'!$C$73:$K$121</definedName>
    <definedName name="_xlnm.Print_Area" localSheetId="7">'5-1 - Vozovka  silnice II...'!$C$4:$J$40,'5-1 - Vozovka  silnice II...'!$C$46:$J$73,'5-1 - Vozovka  silnice II...'!$C$79:$K$548</definedName>
    <definedName name="_xlnm.Print_Area" localSheetId="4">'6-1 - Vegetační úpravy-so...'!$C$4:$J$40,'6-1 - Vegetační úpravy-so...'!$C$46:$J$72,'6-1 - Vegetační úpravy-so...'!$C$78:$K$507</definedName>
    <definedName name="_xlnm.Print_Area" localSheetId="8">'7-1 - Náhradní výsadba-so...'!$C$4:$J$40,'7-1 - Náhradní výsadba-so...'!$C$46:$J$70,'7-1 - Náhradní výsadba-so...'!$C$76:$K$216</definedName>
    <definedName name="_xlnm.Print_Area" localSheetId="5">'9-1 - Stojany na kola-sou...'!$C$4:$J$40,'9-1 - Stojany na kola-sou...'!$C$46:$J$71,'9-1 - Stojany na kola-sou...'!$C$77:$K$217</definedName>
    <definedName name="_xlnm.Print_Area" localSheetId="10">'Pokyny pro vyplnění'!$B$2:$K$69,'Pokyny pro vyplnění'!$B$72:$K$116,'Pokyny pro vyplnění'!$B$119:$K$188,'Pokyny pro vyplnění'!$B$196:$K$216</definedName>
    <definedName name="_xlnm.Print_Area" localSheetId="0">'Rekapitulace stavby'!$D$4:$AO$33,'Rekapitulace stavby'!$C$39:$AQ$74</definedName>
  </definedNames>
  <calcPr calcId="145621"/>
</workbook>
</file>

<file path=xl/calcChain.xml><?xml version="1.0" encoding="utf-8"?>
<calcChain xmlns="http://schemas.openxmlformats.org/spreadsheetml/2006/main">
  <c r="AY73" i="1" l="1"/>
  <c r="AX73" i="1"/>
  <c r="BI320" i="10"/>
  <c r="BH320" i="10"/>
  <c r="BG320" i="10"/>
  <c r="BF320" i="10"/>
  <c r="BE320" i="10"/>
  <c r="T320" i="10"/>
  <c r="R320" i="10"/>
  <c r="P320" i="10"/>
  <c r="BK320" i="10"/>
  <c r="J320" i="10"/>
  <c r="BI313" i="10"/>
  <c r="BH313" i="10"/>
  <c r="BG313" i="10"/>
  <c r="BF313" i="10"/>
  <c r="BE313" i="10"/>
  <c r="T313" i="10"/>
  <c r="R313" i="10"/>
  <c r="P313" i="10"/>
  <c r="BK313" i="10"/>
  <c r="J313" i="10"/>
  <c r="BI304" i="10"/>
  <c r="BH304" i="10"/>
  <c r="BG304" i="10"/>
  <c r="BF304" i="10"/>
  <c r="BE304" i="10"/>
  <c r="T304" i="10"/>
  <c r="R304" i="10"/>
  <c r="P304" i="10"/>
  <c r="BK304" i="10"/>
  <c r="J304" i="10"/>
  <c r="BI297" i="10"/>
  <c r="BH297" i="10"/>
  <c r="BG297" i="10"/>
  <c r="BF297" i="10"/>
  <c r="BE297" i="10"/>
  <c r="T297" i="10"/>
  <c r="R297" i="10"/>
  <c r="P297" i="10"/>
  <c r="BK297" i="10"/>
  <c r="J297" i="10"/>
  <c r="BI291" i="10"/>
  <c r="BH291" i="10"/>
  <c r="BG291" i="10"/>
  <c r="BF291" i="10"/>
  <c r="BE291" i="10"/>
  <c r="T291" i="10"/>
  <c r="R291" i="10"/>
  <c r="P291" i="10"/>
  <c r="BK291" i="10"/>
  <c r="J291" i="10"/>
  <c r="BI285" i="10"/>
  <c r="BH285" i="10"/>
  <c r="BG285" i="10"/>
  <c r="BF285" i="10"/>
  <c r="BE285" i="10"/>
  <c r="T285" i="10"/>
  <c r="R285" i="10"/>
  <c r="P285" i="10"/>
  <c r="BK285" i="10"/>
  <c r="J285" i="10"/>
  <c r="BI278" i="10"/>
  <c r="BH278" i="10"/>
  <c r="BG278" i="10"/>
  <c r="BF278" i="10"/>
  <c r="BE278" i="10"/>
  <c r="T278" i="10"/>
  <c r="R278" i="10"/>
  <c r="P278" i="10"/>
  <c r="BK278" i="10"/>
  <c r="J278" i="10"/>
  <c r="BI269" i="10"/>
  <c r="BH269" i="10"/>
  <c r="BG269" i="10"/>
  <c r="BF269" i="10"/>
  <c r="BE269" i="10"/>
  <c r="T269" i="10"/>
  <c r="R269" i="10"/>
  <c r="P269" i="10"/>
  <c r="BK269" i="10"/>
  <c r="J269" i="10"/>
  <c r="BI260" i="10"/>
  <c r="BH260" i="10"/>
  <c r="BG260" i="10"/>
  <c r="BF260" i="10"/>
  <c r="BE260" i="10"/>
  <c r="T260" i="10"/>
  <c r="R260" i="10"/>
  <c r="P260" i="10"/>
  <c r="BK260" i="10"/>
  <c r="J260" i="10"/>
  <c r="BI253" i="10"/>
  <c r="BH253" i="10"/>
  <c r="BG253" i="10"/>
  <c r="BF253" i="10"/>
  <c r="BE253" i="10"/>
  <c r="T253" i="10"/>
  <c r="R253" i="10"/>
  <c r="P253" i="10"/>
  <c r="BK253" i="10"/>
  <c r="J253" i="10"/>
  <c r="BI246" i="10"/>
  <c r="BH246" i="10"/>
  <c r="BG246" i="10"/>
  <c r="BF246" i="10"/>
  <c r="BE246" i="10"/>
  <c r="T246" i="10"/>
  <c r="R246" i="10"/>
  <c r="P246" i="10"/>
  <c r="BK246" i="10"/>
  <c r="J246" i="10"/>
  <c r="BI240" i="10"/>
  <c r="BH240" i="10"/>
  <c r="BG240" i="10"/>
  <c r="BF240" i="10"/>
  <c r="BE240" i="10"/>
  <c r="T240" i="10"/>
  <c r="R240" i="10"/>
  <c r="P240" i="10"/>
  <c r="BK240" i="10"/>
  <c r="J240" i="10"/>
  <c r="BI232" i="10"/>
  <c r="BH232" i="10"/>
  <c r="BG232" i="10"/>
  <c r="BF232" i="10"/>
  <c r="BE232" i="10"/>
  <c r="T232" i="10"/>
  <c r="R232" i="10"/>
  <c r="P232" i="10"/>
  <c r="BK232" i="10"/>
  <c r="J232" i="10"/>
  <c r="BI226" i="10"/>
  <c r="BH226" i="10"/>
  <c r="BG226" i="10"/>
  <c r="BF226" i="10"/>
  <c r="BE226" i="10"/>
  <c r="T226" i="10"/>
  <c r="R226" i="10"/>
  <c r="P226" i="10"/>
  <c r="BK226" i="10"/>
  <c r="J226" i="10"/>
  <c r="BI221" i="10"/>
  <c r="BH221" i="10"/>
  <c r="BG221" i="10"/>
  <c r="BF221" i="10"/>
  <c r="BE221" i="10"/>
  <c r="T221" i="10"/>
  <c r="R221" i="10"/>
  <c r="P221" i="10"/>
  <c r="BK221" i="10"/>
  <c r="J221" i="10"/>
  <c r="BI215" i="10"/>
  <c r="BH215" i="10"/>
  <c r="BG215" i="10"/>
  <c r="BF215" i="10"/>
  <c r="BE215" i="10"/>
  <c r="T215" i="10"/>
  <c r="R215" i="10"/>
  <c r="P215" i="10"/>
  <c r="BK215" i="10"/>
  <c r="J215" i="10"/>
  <c r="BI210" i="10"/>
  <c r="BH210" i="10"/>
  <c r="BG210" i="10"/>
  <c r="BF210" i="10"/>
  <c r="BE210" i="10"/>
  <c r="T210" i="10"/>
  <c r="R210" i="10"/>
  <c r="P210" i="10"/>
  <c r="BK210" i="10"/>
  <c r="J210" i="10"/>
  <c r="BI205" i="10"/>
  <c r="BH205" i="10"/>
  <c r="BG205" i="10"/>
  <c r="BF205" i="10"/>
  <c r="BE205" i="10"/>
  <c r="T205" i="10"/>
  <c r="R205" i="10"/>
  <c r="P205" i="10"/>
  <c r="BK205" i="10"/>
  <c r="J205" i="10"/>
  <c r="BI200" i="10"/>
  <c r="BH200" i="10"/>
  <c r="BG200" i="10"/>
  <c r="BF200" i="10"/>
  <c r="BE200" i="10"/>
  <c r="T200" i="10"/>
  <c r="R200" i="10"/>
  <c r="P200" i="10"/>
  <c r="BK200" i="10"/>
  <c r="J200" i="10"/>
  <c r="BI192" i="10"/>
  <c r="BH192" i="10"/>
  <c r="BG192" i="10"/>
  <c r="BF192" i="10"/>
  <c r="BE192" i="10"/>
  <c r="T192" i="10"/>
  <c r="R192" i="10"/>
  <c r="P192" i="10"/>
  <c r="BK192" i="10"/>
  <c r="J192" i="10"/>
  <c r="BI187" i="10"/>
  <c r="BH187" i="10"/>
  <c r="BG187" i="10"/>
  <c r="BF187" i="10"/>
  <c r="BE187" i="10"/>
  <c r="T187" i="10"/>
  <c r="R187" i="10"/>
  <c r="P187" i="10"/>
  <c r="BK187" i="10"/>
  <c r="J187" i="10"/>
  <c r="BI182" i="10"/>
  <c r="BH182" i="10"/>
  <c r="BG182" i="10"/>
  <c r="BF182" i="10"/>
  <c r="BE182" i="10"/>
  <c r="T182" i="10"/>
  <c r="T181" i="10" s="1"/>
  <c r="R182" i="10"/>
  <c r="R181" i="10" s="1"/>
  <c r="P182" i="10"/>
  <c r="P181" i="10" s="1"/>
  <c r="BK182" i="10"/>
  <c r="BK181" i="10" s="1"/>
  <c r="J181" i="10" s="1"/>
  <c r="J68" i="10" s="1"/>
  <c r="J182" i="10"/>
  <c r="BI176" i="10"/>
  <c r="BH176" i="10"/>
  <c r="BG176" i="10"/>
  <c r="BF176" i="10"/>
  <c r="T176" i="10"/>
  <c r="R176" i="10"/>
  <c r="P176" i="10"/>
  <c r="BK176" i="10"/>
  <c r="J176" i="10"/>
  <c r="BE176" i="10" s="1"/>
  <c r="BI171" i="10"/>
  <c r="BH171" i="10"/>
  <c r="BG171" i="10"/>
  <c r="BF171" i="10"/>
  <c r="T171" i="10"/>
  <c r="R171" i="10"/>
  <c r="P171" i="10"/>
  <c r="BK171" i="10"/>
  <c r="J171" i="10"/>
  <c r="BE171" i="10" s="1"/>
  <c r="BI166" i="10"/>
  <c r="BH166" i="10"/>
  <c r="BG166" i="10"/>
  <c r="BF166" i="10"/>
  <c r="T166" i="10"/>
  <c r="R166" i="10"/>
  <c r="P166" i="10"/>
  <c r="BK166" i="10"/>
  <c r="J166" i="10"/>
  <c r="BE166" i="10" s="1"/>
  <c r="BI161" i="10"/>
  <c r="BH161" i="10"/>
  <c r="BG161" i="10"/>
  <c r="BF161" i="10"/>
  <c r="T161" i="10"/>
  <c r="R161" i="10"/>
  <c r="P161" i="10"/>
  <c r="BK161" i="10"/>
  <c r="J161" i="10"/>
  <c r="BE161" i="10" s="1"/>
  <c r="BI156" i="10"/>
  <c r="BH156" i="10"/>
  <c r="BG156" i="10"/>
  <c r="BF156" i="10"/>
  <c r="T156" i="10"/>
  <c r="R156" i="10"/>
  <c r="P156" i="10"/>
  <c r="BK156" i="10"/>
  <c r="J156" i="10"/>
  <c r="BE156" i="10" s="1"/>
  <c r="BI151" i="10"/>
  <c r="BH151" i="10"/>
  <c r="BG151" i="10"/>
  <c r="BF151" i="10"/>
  <c r="T151" i="10"/>
  <c r="R151" i="10"/>
  <c r="P151" i="10"/>
  <c r="BK151" i="10"/>
  <c r="J151" i="10"/>
  <c r="BE151" i="10" s="1"/>
  <c r="BI146" i="10"/>
  <c r="BH146" i="10"/>
  <c r="BG146" i="10"/>
  <c r="BF146" i="10"/>
  <c r="T146" i="10"/>
  <c r="R146" i="10"/>
  <c r="P146" i="10"/>
  <c r="BK146" i="10"/>
  <c r="J146" i="10"/>
  <c r="BE146" i="10" s="1"/>
  <c r="BI141" i="10"/>
  <c r="BH141" i="10"/>
  <c r="BG141" i="10"/>
  <c r="BF141" i="10"/>
  <c r="T141" i="10"/>
  <c r="R141" i="10"/>
  <c r="P141" i="10"/>
  <c r="BK141" i="10"/>
  <c r="J141" i="10"/>
  <c r="BE141" i="10" s="1"/>
  <c r="BI136" i="10"/>
  <c r="BH136" i="10"/>
  <c r="BG136" i="10"/>
  <c r="BF136" i="10"/>
  <c r="T136" i="10"/>
  <c r="R136" i="10"/>
  <c r="P136" i="10"/>
  <c r="BK136" i="10"/>
  <c r="J136" i="10"/>
  <c r="BE136" i="10" s="1"/>
  <c r="BI131" i="10"/>
  <c r="BH131" i="10"/>
  <c r="BG131" i="10"/>
  <c r="BF131" i="10"/>
  <c r="T131" i="10"/>
  <c r="R131" i="10"/>
  <c r="P131" i="10"/>
  <c r="BK131" i="10"/>
  <c r="J131" i="10"/>
  <c r="BE131" i="10" s="1"/>
  <c r="BI126" i="10"/>
  <c r="BH126" i="10"/>
  <c r="BG126" i="10"/>
  <c r="BF126" i="10"/>
  <c r="T126" i="10"/>
  <c r="R126" i="10"/>
  <c r="P126" i="10"/>
  <c r="BK126" i="10"/>
  <c r="J126" i="10"/>
  <c r="BE126" i="10" s="1"/>
  <c r="BI121" i="10"/>
  <c r="BH121" i="10"/>
  <c r="BG121" i="10"/>
  <c r="BF121" i="10"/>
  <c r="T121" i="10"/>
  <c r="R121" i="10"/>
  <c r="P121" i="10"/>
  <c r="BK121" i="10"/>
  <c r="J121" i="10"/>
  <c r="BE121" i="10" s="1"/>
  <c r="BI116" i="10"/>
  <c r="BH116" i="10"/>
  <c r="BG116" i="10"/>
  <c r="BF116" i="10"/>
  <c r="T116" i="10"/>
  <c r="R116" i="10"/>
  <c r="P116" i="10"/>
  <c r="BK116" i="10"/>
  <c r="J116" i="10"/>
  <c r="BE116" i="10" s="1"/>
  <c r="BI111" i="10"/>
  <c r="BH111" i="10"/>
  <c r="BG111" i="10"/>
  <c r="BF111" i="10"/>
  <c r="BE111" i="10"/>
  <c r="T111" i="10"/>
  <c r="R111" i="10"/>
  <c r="P111" i="10"/>
  <c r="BK111" i="10"/>
  <c r="J111" i="10"/>
  <c r="BI106" i="10"/>
  <c r="BH106" i="10"/>
  <c r="BG106" i="10"/>
  <c r="BF106" i="10"/>
  <c r="T106" i="10"/>
  <c r="R106" i="10"/>
  <c r="P106" i="10"/>
  <c r="BK106" i="10"/>
  <c r="J106" i="10"/>
  <c r="BE106" i="10" s="1"/>
  <c r="BI101" i="10"/>
  <c r="BH101" i="10"/>
  <c r="BG101" i="10"/>
  <c r="BF101" i="10"/>
  <c r="BE101" i="10"/>
  <c r="T101" i="10"/>
  <c r="T100" i="10" s="1"/>
  <c r="R101" i="10"/>
  <c r="R100" i="10" s="1"/>
  <c r="P101" i="10"/>
  <c r="P100" i="10" s="1"/>
  <c r="BK101" i="10"/>
  <c r="BK100" i="10" s="1"/>
  <c r="J100" i="10" s="1"/>
  <c r="J67" i="10" s="1"/>
  <c r="J101" i="10"/>
  <c r="BI95" i="10"/>
  <c r="F38" i="10" s="1"/>
  <c r="BD73" i="1" s="1"/>
  <c r="BH95" i="10"/>
  <c r="F37" i="10" s="1"/>
  <c r="BC73" i="1" s="1"/>
  <c r="BG95" i="10"/>
  <c r="F36" i="10" s="1"/>
  <c r="BB73" i="1" s="1"/>
  <c r="BF95" i="10"/>
  <c r="J35" i="10" s="1"/>
  <c r="AW73" i="1" s="1"/>
  <c r="BE95" i="10"/>
  <c r="T95" i="10"/>
  <c r="T94" i="10" s="1"/>
  <c r="T93" i="10" s="1"/>
  <c r="T92" i="10" s="1"/>
  <c r="R95" i="10"/>
  <c r="R94" i="10" s="1"/>
  <c r="R93" i="10" s="1"/>
  <c r="R92" i="10" s="1"/>
  <c r="P95" i="10"/>
  <c r="P94" i="10" s="1"/>
  <c r="P93" i="10" s="1"/>
  <c r="P92" i="10" s="1"/>
  <c r="AU73" i="1" s="1"/>
  <c r="BK95" i="10"/>
  <c r="BK94" i="10" s="1"/>
  <c r="J95" i="10"/>
  <c r="J88" i="10"/>
  <c r="F88" i="10"/>
  <c r="F86" i="10"/>
  <c r="E84" i="10"/>
  <c r="J59" i="10"/>
  <c r="F59" i="10"/>
  <c r="F57" i="10"/>
  <c r="E55" i="10"/>
  <c r="J22" i="10"/>
  <c r="E22" i="10"/>
  <c r="F60" i="10" s="1"/>
  <c r="J21" i="10"/>
  <c r="J16" i="10"/>
  <c r="J57" i="10" s="1"/>
  <c r="E7" i="10"/>
  <c r="E49" i="10" s="1"/>
  <c r="T214" i="9"/>
  <c r="BK214" i="9"/>
  <c r="J214" i="9" s="1"/>
  <c r="J69" i="9" s="1"/>
  <c r="AY71" i="1"/>
  <c r="AX71" i="1"/>
  <c r="BI215" i="9"/>
  <c r="BH215" i="9"/>
  <c r="BG215" i="9"/>
  <c r="BF215" i="9"/>
  <c r="T215" i="9"/>
  <c r="R215" i="9"/>
  <c r="R214" i="9" s="1"/>
  <c r="P215" i="9"/>
  <c r="P214" i="9" s="1"/>
  <c r="BK215" i="9"/>
  <c r="J215" i="9"/>
  <c r="BE215" i="9" s="1"/>
  <c r="BI209" i="9"/>
  <c r="BH209" i="9"/>
  <c r="BG209" i="9"/>
  <c r="BF209" i="9"/>
  <c r="BE209" i="9"/>
  <c r="T209" i="9"/>
  <c r="T208" i="9" s="1"/>
  <c r="R209" i="9"/>
  <c r="R208" i="9" s="1"/>
  <c r="P209" i="9"/>
  <c r="P208" i="9" s="1"/>
  <c r="BK209" i="9"/>
  <c r="BK208" i="9" s="1"/>
  <c r="J208" i="9" s="1"/>
  <c r="J68" i="9" s="1"/>
  <c r="J209" i="9"/>
  <c r="BI203" i="9"/>
  <c r="BH203" i="9"/>
  <c r="BG203" i="9"/>
  <c r="BF203" i="9"/>
  <c r="BE203" i="9"/>
  <c r="T203" i="9"/>
  <c r="R203" i="9"/>
  <c r="P203" i="9"/>
  <c r="BK203" i="9"/>
  <c r="J203" i="9"/>
  <c r="BI197" i="9"/>
  <c r="BH197" i="9"/>
  <c r="BG197" i="9"/>
  <c r="BF197" i="9"/>
  <c r="T197" i="9"/>
  <c r="R197" i="9"/>
  <c r="P197" i="9"/>
  <c r="BK197" i="9"/>
  <c r="J197" i="9"/>
  <c r="BE197" i="9" s="1"/>
  <c r="BI191" i="9"/>
  <c r="BH191" i="9"/>
  <c r="BG191" i="9"/>
  <c r="BF191" i="9"/>
  <c r="BE191" i="9"/>
  <c r="T191" i="9"/>
  <c r="R191" i="9"/>
  <c r="P191" i="9"/>
  <c r="BK191" i="9"/>
  <c r="J191" i="9"/>
  <c r="BI185" i="9"/>
  <c r="BH185" i="9"/>
  <c r="BG185" i="9"/>
  <c r="BF185" i="9"/>
  <c r="BE185" i="9"/>
  <c r="T185" i="9"/>
  <c r="R185" i="9"/>
  <c r="P185" i="9"/>
  <c r="BK185" i="9"/>
  <c r="J185" i="9"/>
  <c r="BI179" i="9"/>
  <c r="BH179" i="9"/>
  <c r="BG179" i="9"/>
  <c r="BF179" i="9"/>
  <c r="BE179" i="9"/>
  <c r="T179" i="9"/>
  <c r="R179" i="9"/>
  <c r="P179" i="9"/>
  <c r="BK179" i="9"/>
  <c r="J179" i="9"/>
  <c r="BI173" i="9"/>
  <c r="BH173" i="9"/>
  <c r="BG173" i="9"/>
  <c r="BF173" i="9"/>
  <c r="BE173" i="9"/>
  <c r="T173" i="9"/>
  <c r="R173" i="9"/>
  <c r="P173" i="9"/>
  <c r="BK173" i="9"/>
  <c r="J173" i="9"/>
  <c r="BI168" i="9"/>
  <c r="BH168" i="9"/>
  <c r="BG168" i="9"/>
  <c r="BF168" i="9"/>
  <c r="BE168" i="9"/>
  <c r="T168" i="9"/>
  <c r="R168" i="9"/>
  <c r="P168" i="9"/>
  <c r="BK168" i="9"/>
  <c r="J168" i="9"/>
  <c r="BI162" i="9"/>
  <c r="BH162" i="9"/>
  <c r="BG162" i="9"/>
  <c r="BF162" i="9"/>
  <c r="BE162" i="9"/>
  <c r="T162" i="9"/>
  <c r="R162" i="9"/>
  <c r="P162" i="9"/>
  <c r="BK162" i="9"/>
  <c r="J162" i="9"/>
  <c r="BI156" i="9"/>
  <c r="BH156" i="9"/>
  <c r="BG156" i="9"/>
  <c r="BF156" i="9"/>
  <c r="BE156" i="9"/>
  <c r="T156" i="9"/>
  <c r="R156" i="9"/>
  <c r="P156" i="9"/>
  <c r="BK156" i="9"/>
  <c r="J156" i="9"/>
  <c r="BI150" i="9"/>
  <c r="BH150" i="9"/>
  <c r="BG150" i="9"/>
  <c r="BF150" i="9"/>
  <c r="BE150" i="9"/>
  <c r="T150" i="9"/>
  <c r="R150" i="9"/>
  <c r="P150" i="9"/>
  <c r="BK150" i="9"/>
  <c r="J150" i="9"/>
  <c r="BI144" i="9"/>
  <c r="BH144" i="9"/>
  <c r="BG144" i="9"/>
  <c r="BF144" i="9"/>
  <c r="BE144" i="9"/>
  <c r="T144" i="9"/>
  <c r="R144" i="9"/>
  <c r="P144" i="9"/>
  <c r="BK144" i="9"/>
  <c r="J144" i="9"/>
  <c r="BI138" i="9"/>
  <c r="BH138" i="9"/>
  <c r="BG138" i="9"/>
  <c r="BF138" i="9"/>
  <c r="BE138" i="9"/>
  <c r="T138" i="9"/>
  <c r="R138" i="9"/>
  <c r="P138" i="9"/>
  <c r="BK138" i="9"/>
  <c r="J138" i="9"/>
  <c r="BI133" i="9"/>
  <c r="BH133" i="9"/>
  <c r="BG133" i="9"/>
  <c r="BF133" i="9"/>
  <c r="BE133" i="9"/>
  <c r="T133" i="9"/>
  <c r="R133" i="9"/>
  <c r="P133" i="9"/>
  <c r="BK133" i="9"/>
  <c r="J133" i="9"/>
  <c r="BI127" i="9"/>
  <c r="BH127" i="9"/>
  <c r="BG127" i="9"/>
  <c r="BF127" i="9"/>
  <c r="BE127" i="9"/>
  <c r="T127" i="9"/>
  <c r="R127" i="9"/>
  <c r="P127" i="9"/>
  <c r="BK127" i="9"/>
  <c r="J127" i="9"/>
  <c r="BI120" i="9"/>
  <c r="BH120" i="9"/>
  <c r="BG120" i="9"/>
  <c r="BF120" i="9"/>
  <c r="BE120" i="9"/>
  <c r="T120" i="9"/>
  <c r="R120" i="9"/>
  <c r="P120" i="9"/>
  <c r="BK120" i="9"/>
  <c r="J120" i="9"/>
  <c r="BI113" i="9"/>
  <c r="BH113" i="9"/>
  <c r="BG113" i="9"/>
  <c r="BF113" i="9"/>
  <c r="BE113" i="9"/>
  <c r="T113" i="9"/>
  <c r="R113" i="9"/>
  <c r="P113" i="9"/>
  <c r="BK113" i="9"/>
  <c r="J113" i="9"/>
  <c r="BI107" i="9"/>
  <c r="BH107" i="9"/>
  <c r="BG107" i="9"/>
  <c r="BF107" i="9"/>
  <c r="BE107" i="9"/>
  <c r="T107" i="9"/>
  <c r="R107" i="9"/>
  <c r="P107" i="9"/>
  <c r="BK107" i="9"/>
  <c r="J107" i="9"/>
  <c r="BI102" i="9"/>
  <c r="BH102" i="9"/>
  <c r="BG102" i="9"/>
  <c r="BF102" i="9"/>
  <c r="BE102" i="9"/>
  <c r="T102" i="9"/>
  <c r="R102" i="9"/>
  <c r="P102" i="9"/>
  <c r="BK102" i="9"/>
  <c r="J102" i="9"/>
  <c r="BI97" i="9"/>
  <c r="F38" i="9" s="1"/>
  <c r="BD71" i="1" s="1"/>
  <c r="BH97" i="9"/>
  <c r="F37" i="9" s="1"/>
  <c r="BC71" i="1" s="1"/>
  <c r="BG97" i="9"/>
  <c r="F36" i="9" s="1"/>
  <c r="BB71" i="1" s="1"/>
  <c r="BF97" i="9"/>
  <c r="J35" i="9" s="1"/>
  <c r="AW71" i="1" s="1"/>
  <c r="BE97" i="9"/>
  <c r="F34" i="9" s="1"/>
  <c r="AZ71" i="1" s="1"/>
  <c r="T97" i="9"/>
  <c r="T96" i="9" s="1"/>
  <c r="T95" i="9" s="1"/>
  <c r="T94" i="9" s="1"/>
  <c r="T93" i="9" s="1"/>
  <c r="R97" i="9"/>
  <c r="R96" i="9" s="1"/>
  <c r="R95" i="9" s="1"/>
  <c r="P97" i="9"/>
  <c r="P96" i="9" s="1"/>
  <c r="P95" i="9" s="1"/>
  <c r="P94" i="9" s="1"/>
  <c r="P93" i="9" s="1"/>
  <c r="AU71" i="1" s="1"/>
  <c r="BK97" i="9"/>
  <c r="BK96" i="9" s="1"/>
  <c r="J97" i="9"/>
  <c r="J89" i="9"/>
  <c r="F89" i="9"/>
  <c r="J87" i="9"/>
  <c r="F87" i="9"/>
  <c r="E85" i="9"/>
  <c r="F60" i="9"/>
  <c r="J59" i="9"/>
  <c r="F59" i="9"/>
  <c r="F57" i="9"/>
  <c r="E55" i="9"/>
  <c r="J22" i="9"/>
  <c r="E22" i="9"/>
  <c r="F90" i="9" s="1"/>
  <c r="J21" i="9"/>
  <c r="J16" i="9"/>
  <c r="J57" i="9" s="1"/>
  <c r="E7" i="9"/>
  <c r="E49" i="9" s="1"/>
  <c r="AY69" i="1"/>
  <c r="AX69" i="1"/>
  <c r="BI543" i="8"/>
  <c r="BH543" i="8"/>
  <c r="BG543" i="8"/>
  <c r="BF543" i="8"/>
  <c r="BE543" i="8"/>
  <c r="T543" i="8"/>
  <c r="R543" i="8"/>
  <c r="P543" i="8"/>
  <c r="BK543" i="8"/>
  <c r="J543" i="8"/>
  <c r="BI535" i="8"/>
  <c r="BH535" i="8"/>
  <c r="BG535" i="8"/>
  <c r="BF535" i="8"/>
  <c r="BE535" i="8"/>
  <c r="T535" i="8"/>
  <c r="R535" i="8"/>
  <c r="P535" i="8"/>
  <c r="BK535" i="8"/>
  <c r="J535" i="8"/>
  <c r="BI527" i="8"/>
  <c r="BH527" i="8"/>
  <c r="BG527" i="8"/>
  <c r="BF527" i="8"/>
  <c r="BE527" i="8"/>
  <c r="T527" i="8"/>
  <c r="R527" i="8"/>
  <c r="P527" i="8"/>
  <c r="BK527" i="8"/>
  <c r="J527" i="8"/>
  <c r="BI518" i="8"/>
  <c r="BH518" i="8"/>
  <c r="BG518" i="8"/>
  <c r="BF518" i="8"/>
  <c r="BE518" i="8"/>
  <c r="T518" i="8"/>
  <c r="R518" i="8"/>
  <c r="P518" i="8"/>
  <c r="BK518" i="8"/>
  <c r="J518" i="8"/>
  <c r="BI510" i="8"/>
  <c r="BH510" i="8"/>
  <c r="BG510" i="8"/>
  <c r="BF510" i="8"/>
  <c r="BE510" i="8"/>
  <c r="T510" i="8"/>
  <c r="R510" i="8"/>
  <c r="P510" i="8"/>
  <c r="BK510" i="8"/>
  <c r="J510" i="8"/>
  <c r="BI502" i="8"/>
  <c r="BH502" i="8"/>
  <c r="BG502" i="8"/>
  <c r="BF502" i="8"/>
  <c r="BE502" i="8"/>
  <c r="T502" i="8"/>
  <c r="R502" i="8"/>
  <c r="P502" i="8"/>
  <c r="BK502" i="8"/>
  <c r="J502" i="8"/>
  <c r="BI497" i="8"/>
  <c r="BH497" i="8"/>
  <c r="BG497" i="8"/>
  <c r="BF497" i="8"/>
  <c r="BE497" i="8"/>
  <c r="T497" i="8"/>
  <c r="R497" i="8"/>
  <c r="P497" i="8"/>
  <c r="BK497" i="8"/>
  <c r="J497" i="8"/>
  <c r="BI492" i="8"/>
  <c r="BH492" i="8"/>
  <c r="BG492" i="8"/>
  <c r="BF492" i="8"/>
  <c r="BE492" i="8"/>
  <c r="T492" i="8"/>
  <c r="R492" i="8"/>
  <c r="P492" i="8"/>
  <c r="BK492" i="8"/>
  <c r="J492" i="8"/>
  <c r="BI482" i="8"/>
  <c r="BH482" i="8"/>
  <c r="BG482" i="8"/>
  <c r="BF482" i="8"/>
  <c r="BE482" i="8"/>
  <c r="T482" i="8"/>
  <c r="R482" i="8"/>
  <c r="P482" i="8"/>
  <c r="BK482" i="8"/>
  <c r="J482" i="8"/>
  <c r="BI473" i="8"/>
  <c r="BH473" i="8"/>
  <c r="BG473" i="8"/>
  <c r="BF473" i="8"/>
  <c r="BE473" i="8"/>
  <c r="T473" i="8"/>
  <c r="R473" i="8"/>
  <c r="P473" i="8"/>
  <c r="BK473" i="8"/>
  <c r="J473" i="8"/>
  <c r="BI468" i="8"/>
  <c r="BH468" i="8"/>
  <c r="BG468" i="8"/>
  <c r="BF468" i="8"/>
  <c r="BE468" i="8"/>
  <c r="T468" i="8"/>
  <c r="R468" i="8"/>
  <c r="P468" i="8"/>
  <c r="BK468" i="8"/>
  <c r="J468" i="8"/>
  <c r="BI463" i="8"/>
  <c r="BH463" i="8"/>
  <c r="BG463" i="8"/>
  <c r="BF463" i="8"/>
  <c r="BE463" i="8"/>
  <c r="T463" i="8"/>
  <c r="R463" i="8"/>
  <c r="P463" i="8"/>
  <c r="BK463" i="8"/>
  <c r="J463" i="8"/>
  <c r="BI458" i="8"/>
  <c r="BH458" i="8"/>
  <c r="BG458" i="8"/>
  <c r="BF458" i="8"/>
  <c r="BE458" i="8"/>
  <c r="T458" i="8"/>
  <c r="R458" i="8"/>
  <c r="P458" i="8"/>
  <c r="BK458" i="8"/>
  <c r="J458" i="8"/>
  <c r="BI449" i="8"/>
  <c r="BH449" i="8"/>
  <c r="BG449" i="8"/>
  <c r="BF449" i="8"/>
  <c r="BE449" i="8"/>
  <c r="T449" i="8"/>
  <c r="R449" i="8"/>
  <c r="P449" i="8"/>
  <c r="BK449" i="8"/>
  <c r="J449" i="8"/>
  <c r="BI441" i="8"/>
  <c r="BH441" i="8"/>
  <c r="BG441" i="8"/>
  <c r="BF441" i="8"/>
  <c r="BE441" i="8"/>
  <c r="T441" i="8"/>
  <c r="R441" i="8"/>
  <c r="P441" i="8"/>
  <c r="BK441" i="8"/>
  <c r="J441" i="8"/>
  <c r="BI436" i="8"/>
  <c r="BH436" i="8"/>
  <c r="BG436" i="8"/>
  <c r="BF436" i="8"/>
  <c r="BE436" i="8"/>
  <c r="T436" i="8"/>
  <c r="R436" i="8"/>
  <c r="P436" i="8"/>
  <c r="BK436" i="8"/>
  <c r="J436" i="8"/>
  <c r="BI432" i="8"/>
  <c r="BH432" i="8"/>
  <c r="BG432" i="8"/>
  <c r="BF432" i="8"/>
  <c r="BE432" i="8"/>
  <c r="T432" i="8"/>
  <c r="R432" i="8"/>
  <c r="P432" i="8"/>
  <c r="BK432" i="8"/>
  <c r="J432" i="8"/>
  <c r="BI427" i="8"/>
  <c r="BH427" i="8"/>
  <c r="BG427" i="8"/>
  <c r="BF427" i="8"/>
  <c r="BE427" i="8"/>
  <c r="T427" i="8"/>
  <c r="R427" i="8"/>
  <c r="P427" i="8"/>
  <c r="BK427" i="8"/>
  <c r="J427" i="8"/>
  <c r="BI422" i="8"/>
  <c r="BH422" i="8"/>
  <c r="BG422" i="8"/>
  <c r="BF422" i="8"/>
  <c r="BE422" i="8"/>
  <c r="T422" i="8"/>
  <c r="R422" i="8"/>
  <c r="P422" i="8"/>
  <c r="BK422" i="8"/>
  <c r="J422" i="8"/>
  <c r="BI417" i="8"/>
  <c r="BH417" i="8"/>
  <c r="BG417" i="8"/>
  <c r="BF417" i="8"/>
  <c r="BE417" i="8"/>
  <c r="T417" i="8"/>
  <c r="R417" i="8"/>
  <c r="P417" i="8"/>
  <c r="BK417" i="8"/>
  <c r="J417" i="8"/>
  <c r="BI412" i="8"/>
  <c r="BH412" i="8"/>
  <c r="BG412" i="8"/>
  <c r="BF412" i="8"/>
  <c r="BE412" i="8"/>
  <c r="T412" i="8"/>
  <c r="R412" i="8"/>
  <c r="P412" i="8"/>
  <c r="BK412" i="8"/>
  <c r="J412" i="8"/>
  <c r="BI407" i="8"/>
  <c r="BH407" i="8"/>
  <c r="BG407" i="8"/>
  <c r="BF407" i="8"/>
  <c r="BE407" i="8"/>
  <c r="T407" i="8"/>
  <c r="T406" i="8" s="1"/>
  <c r="R407" i="8"/>
  <c r="R406" i="8" s="1"/>
  <c r="P407" i="8"/>
  <c r="P406" i="8" s="1"/>
  <c r="BK407" i="8"/>
  <c r="BK406" i="8" s="1"/>
  <c r="J406" i="8" s="1"/>
  <c r="J72" i="8" s="1"/>
  <c r="J407" i="8"/>
  <c r="BI401" i="8"/>
  <c r="BH401" i="8"/>
  <c r="BG401" i="8"/>
  <c r="BF401" i="8"/>
  <c r="T401" i="8"/>
  <c r="R401" i="8"/>
  <c r="P401" i="8"/>
  <c r="BK401" i="8"/>
  <c r="J401" i="8"/>
  <c r="BE401" i="8" s="1"/>
  <c r="BI396" i="8"/>
  <c r="BH396" i="8"/>
  <c r="BG396" i="8"/>
  <c r="BF396" i="8"/>
  <c r="T396" i="8"/>
  <c r="R396" i="8"/>
  <c r="P396" i="8"/>
  <c r="BK396" i="8"/>
  <c r="J396" i="8"/>
  <c r="BE396" i="8" s="1"/>
  <c r="BI391" i="8"/>
  <c r="BH391" i="8"/>
  <c r="BG391" i="8"/>
  <c r="BF391" i="8"/>
  <c r="T391" i="8"/>
  <c r="R391" i="8"/>
  <c r="P391" i="8"/>
  <c r="BK391" i="8"/>
  <c r="J391" i="8"/>
  <c r="BE391" i="8" s="1"/>
  <c r="BI386" i="8"/>
  <c r="BH386" i="8"/>
  <c r="BG386" i="8"/>
  <c r="BF386" i="8"/>
  <c r="T386" i="8"/>
  <c r="R386" i="8"/>
  <c r="P386" i="8"/>
  <c r="BK386" i="8"/>
  <c r="J386" i="8"/>
  <c r="BE386" i="8" s="1"/>
  <c r="BI379" i="8"/>
  <c r="BH379" i="8"/>
  <c r="BG379" i="8"/>
  <c r="BF379" i="8"/>
  <c r="T379" i="8"/>
  <c r="R379" i="8"/>
  <c r="P379" i="8"/>
  <c r="BK379" i="8"/>
  <c r="J379" i="8"/>
  <c r="BE379" i="8" s="1"/>
  <c r="BI374" i="8"/>
  <c r="BH374" i="8"/>
  <c r="BG374" i="8"/>
  <c r="BF374" i="8"/>
  <c r="T374" i="8"/>
  <c r="R374" i="8"/>
  <c r="P374" i="8"/>
  <c r="BK374" i="8"/>
  <c r="J374" i="8"/>
  <c r="BE374" i="8" s="1"/>
  <c r="BI369" i="8"/>
  <c r="BH369" i="8"/>
  <c r="BG369" i="8"/>
  <c r="BF369" i="8"/>
  <c r="T369" i="8"/>
  <c r="R369" i="8"/>
  <c r="P369" i="8"/>
  <c r="BK369" i="8"/>
  <c r="J369" i="8"/>
  <c r="BE369" i="8" s="1"/>
  <c r="BI365" i="8"/>
  <c r="BH365" i="8"/>
  <c r="BG365" i="8"/>
  <c r="BF365" i="8"/>
  <c r="T365" i="8"/>
  <c r="R365" i="8"/>
  <c r="P365" i="8"/>
  <c r="BK365" i="8"/>
  <c r="J365" i="8"/>
  <c r="BE365" i="8" s="1"/>
  <c r="BI358" i="8"/>
  <c r="BH358" i="8"/>
  <c r="BG358" i="8"/>
  <c r="BF358" i="8"/>
  <c r="T358" i="8"/>
  <c r="R358" i="8"/>
  <c r="P358" i="8"/>
  <c r="BK358" i="8"/>
  <c r="J358" i="8"/>
  <c r="BE358" i="8" s="1"/>
  <c r="BI354" i="8"/>
  <c r="BH354" i="8"/>
  <c r="BG354" i="8"/>
  <c r="BF354" i="8"/>
  <c r="BE354" i="8"/>
  <c r="T354" i="8"/>
  <c r="R354" i="8"/>
  <c r="P354" i="8"/>
  <c r="BK354" i="8"/>
  <c r="J354" i="8"/>
  <c r="BI347" i="8"/>
  <c r="BH347" i="8"/>
  <c r="BG347" i="8"/>
  <c r="BF347" i="8"/>
  <c r="T347" i="8"/>
  <c r="R347" i="8"/>
  <c r="P347" i="8"/>
  <c r="BK347" i="8"/>
  <c r="J347" i="8"/>
  <c r="BE347" i="8" s="1"/>
  <c r="BI343" i="8"/>
  <c r="BH343" i="8"/>
  <c r="BG343" i="8"/>
  <c r="BF343" i="8"/>
  <c r="BE343" i="8"/>
  <c r="T343" i="8"/>
  <c r="R343" i="8"/>
  <c r="P343" i="8"/>
  <c r="BK343" i="8"/>
  <c r="J343" i="8"/>
  <c r="BI338" i="8"/>
  <c r="BH338" i="8"/>
  <c r="BG338" i="8"/>
  <c r="BF338" i="8"/>
  <c r="T338" i="8"/>
  <c r="R338" i="8"/>
  <c r="P338" i="8"/>
  <c r="BK338" i="8"/>
  <c r="J338" i="8"/>
  <c r="BE338" i="8" s="1"/>
  <c r="BI331" i="8"/>
  <c r="BH331" i="8"/>
  <c r="BG331" i="8"/>
  <c r="BF331" i="8"/>
  <c r="BE331" i="8"/>
  <c r="T331" i="8"/>
  <c r="T330" i="8" s="1"/>
  <c r="R331" i="8"/>
  <c r="R330" i="8" s="1"/>
  <c r="P331" i="8"/>
  <c r="P330" i="8" s="1"/>
  <c r="BK331" i="8"/>
  <c r="BK330" i="8" s="1"/>
  <c r="J330" i="8" s="1"/>
  <c r="J71" i="8" s="1"/>
  <c r="J331" i="8"/>
  <c r="BI327" i="8"/>
  <c r="BH327" i="8"/>
  <c r="BG327" i="8"/>
  <c r="BF327" i="8"/>
  <c r="T327" i="8"/>
  <c r="R327" i="8"/>
  <c r="P327" i="8"/>
  <c r="BK327" i="8"/>
  <c r="J327" i="8"/>
  <c r="BE327" i="8" s="1"/>
  <c r="BI322" i="8"/>
  <c r="BH322" i="8"/>
  <c r="BG322" i="8"/>
  <c r="BF322" i="8"/>
  <c r="T322" i="8"/>
  <c r="R322" i="8"/>
  <c r="P322" i="8"/>
  <c r="BK322" i="8"/>
  <c r="J322" i="8"/>
  <c r="BE322" i="8" s="1"/>
  <c r="BI317" i="8"/>
  <c r="BH317" i="8"/>
  <c r="BG317" i="8"/>
  <c r="BF317" i="8"/>
  <c r="BE317" i="8"/>
  <c r="T317" i="8"/>
  <c r="R317" i="8"/>
  <c r="P317" i="8"/>
  <c r="BK317" i="8"/>
  <c r="J317" i="8"/>
  <c r="BI312" i="8"/>
  <c r="BH312" i="8"/>
  <c r="BG312" i="8"/>
  <c r="BF312" i="8"/>
  <c r="T312" i="8"/>
  <c r="R312" i="8"/>
  <c r="P312" i="8"/>
  <c r="BK312" i="8"/>
  <c r="J312" i="8"/>
  <c r="BE312" i="8" s="1"/>
  <c r="BI308" i="8"/>
  <c r="BH308" i="8"/>
  <c r="BG308" i="8"/>
  <c r="BF308" i="8"/>
  <c r="BE308" i="8"/>
  <c r="T308" i="8"/>
  <c r="R308" i="8"/>
  <c r="P308" i="8"/>
  <c r="BK308" i="8"/>
  <c r="J308" i="8"/>
  <c r="BI303" i="8"/>
  <c r="BH303" i="8"/>
  <c r="BG303" i="8"/>
  <c r="BF303" i="8"/>
  <c r="BE303" i="8"/>
  <c r="T303" i="8"/>
  <c r="R303" i="8"/>
  <c r="P303" i="8"/>
  <c r="BK303" i="8"/>
  <c r="J303" i="8"/>
  <c r="BI298" i="8"/>
  <c r="BH298" i="8"/>
  <c r="BG298" i="8"/>
  <c r="BF298" i="8"/>
  <c r="BE298" i="8"/>
  <c r="T298" i="8"/>
  <c r="R298" i="8"/>
  <c r="P298" i="8"/>
  <c r="BK298" i="8"/>
  <c r="J298" i="8"/>
  <c r="BI293" i="8"/>
  <c r="BH293" i="8"/>
  <c r="BG293" i="8"/>
  <c r="BF293" i="8"/>
  <c r="BE293" i="8"/>
  <c r="T293" i="8"/>
  <c r="R293" i="8"/>
  <c r="P293" i="8"/>
  <c r="BK293" i="8"/>
  <c r="J293" i="8"/>
  <c r="BI288" i="8"/>
  <c r="BH288" i="8"/>
  <c r="BG288" i="8"/>
  <c r="BF288" i="8"/>
  <c r="BE288" i="8"/>
  <c r="T288" i="8"/>
  <c r="R288" i="8"/>
  <c r="P288" i="8"/>
  <c r="BK288" i="8"/>
  <c r="J288" i="8"/>
  <c r="BI283" i="8"/>
  <c r="BH283" i="8"/>
  <c r="BG283" i="8"/>
  <c r="BF283" i="8"/>
  <c r="BE283" i="8"/>
  <c r="T283" i="8"/>
  <c r="R283" i="8"/>
  <c r="P283" i="8"/>
  <c r="BK283" i="8"/>
  <c r="J283" i="8"/>
  <c r="BI278" i="8"/>
  <c r="BH278" i="8"/>
  <c r="BG278" i="8"/>
  <c r="BF278" i="8"/>
  <c r="BE278" i="8"/>
  <c r="T278" i="8"/>
  <c r="T277" i="8" s="1"/>
  <c r="R278" i="8"/>
  <c r="R277" i="8" s="1"/>
  <c r="P278" i="8"/>
  <c r="P277" i="8" s="1"/>
  <c r="BK278" i="8"/>
  <c r="BK277" i="8" s="1"/>
  <c r="J277" i="8" s="1"/>
  <c r="J70" i="8" s="1"/>
  <c r="J278" i="8"/>
  <c r="BI274" i="8"/>
  <c r="BH274" i="8"/>
  <c r="BG274" i="8"/>
  <c r="BF274" i="8"/>
  <c r="T274" i="8"/>
  <c r="R274" i="8"/>
  <c r="P274" i="8"/>
  <c r="BK274" i="8"/>
  <c r="J274" i="8"/>
  <c r="BE274" i="8" s="1"/>
  <c r="BI268" i="8"/>
  <c r="BH268" i="8"/>
  <c r="BG268" i="8"/>
  <c r="BF268" i="8"/>
  <c r="T268" i="8"/>
  <c r="R268" i="8"/>
  <c r="P268" i="8"/>
  <c r="BK268" i="8"/>
  <c r="J268" i="8"/>
  <c r="BE268" i="8" s="1"/>
  <c r="BI262" i="8"/>
  <c r="BH262" i="8"/>
  <c r="BG262" i="8"/>
  <c r="BF262" i="8"/>
  <c r="T262" i="8"/>
  <c r="R262" i="8"/>
  <c r="P262" i="8"/>
  <c r="BK262" i="8"/>
  <c r="J262" i="8"/>
  <c r="BE262" i="8" s="1"/>
  <c r="BI258" i="8"/>
  <c r="BH258" i="8"/>
  <c r="BG258" i="8"/>
  <c r="BF258" i="8"/>
  <c r="T258" i="8"/>
  <c r="R258" i="8"/>
  <c r="P258" i="8"/>
  <c r="BK258" i="8"/>
  <c r="J258" i="8"/>
  <c r="BE258" i="8" s="1"/>
  <c r="BI254" i="8"/>
  <c r="BH254" i="8"/>
  <c r="BG254" i="8"/>
  <c r="BF254" i="8"/>
  <c r="T254" i="8"/>
  <c r="R254" i="8"/>
  <c r="P254" i="8"/>
  <c r="BK254" i="8"/>
  <c r="J254" i="8"/>
  <c r="BE254" i="8" s="1"/>
  <c r="BI249" i="8"/>
  <c r="BH249" i="8"/>
  <c r="BG249" i="8"/>
  <c r="BF249" i="8"/>
  <c r="T249" i="8"/>
  <c r="R249" i="8"/>
  <c r="P249" i="8"/>
  <c r="BK249" i="8"/>
  <c r="J249" i="8"/>
  <c r="BE249" i="8" s="1"/>
  <c r="BI244" i="8"/>
  <c r="BH244" i="8"/>
  <c r="BG244" i="8"/>
  <c r="BF244" i="8"/>
  <c r="BE244" i="8"/>
  <c r="T244" i="8"/>
  <c r="R244" i="8"/>
  <c r="P244" i="8"/>
  <c r="BK244" i="8"/>
  <c r="J244" i="8"/>
  <c r="BI239" i="8"/>
  <c r="BH239" i="8"/>
  <c r="BG239" i="8"/>
  <c r="BF239" i="8"/>
  <c r="BE239" i="8"/>
  <c r="T239" i="8"/>
  <c r="R239" i="8"/>
  <c r="P239" i="8"/>
  <c r="BK239" i="8"/>
  <c r="J239" i="8"/>
  <c r="BI234" i="8"/>
  <c r="BH234" i="8"/>
  <c r="BG234" i="8"/>
  <c r="BF234" i="8"/>
  <c r="BE234" i="8"/>
  <c r="T234" i="8"/>
  <c r="R234" i="8"/>
  <c r="P234" i="8"/>
  <c r="BK234" i="8"/>
  <c r="J234" i="8"/>
  <c r="BI229" i="8"/>
  <c r="BH229" i="8"/>
  <c r="BG229" i="8"/>
  <c r="BF229" i="8"/>
  <c r="BE229" i="8"/>
  <c r="T229" i="8"/>
  <c r="R229" i="8"/>
  <c r="P229" i="8"/>
  <c r="BK229" i="8"/>
  <c r="J229" i="8"/>
  <c r="BI224" i="8"/>
  <c r="BH224" i="8"/>
  <c r="BG224" i="8"/>
  <c r="BF224" i="8"/>
  <c r="BE224" i="8"/>
  <c r="T224" i="8"/>
  <c r="R224" i="8"/>
  <c r="P224" i="8"/>
  <c r="BK224" i="8"/>
  <c r="J224" i="8"/>
  <c r="BI219" i="8"/>
  <c r="BH219" i="8"/>
  <c r="BG219" i="8"/>
  <c r="BF219" i="8"/>
  <c r="BE219" i="8"/>
  <c r="T219" i="8"/>
  <c r="R219" i="8"/>
  <c r="P219" i="8"/>
  <c r="BK219" i="8"/>
  <c r="J219" i="8"/>
  <c r="BI214" i="8"/>
  <c r="BH214" i="8"/>
  <c r="BG214" i="8"/>
  <c r="BF214" i="8"/>
  <c r="BE214" i="8"/>
  <c r="T214" i="8"/>
  <c r="T213" i="8" s="1"/>
  <c r="R214" i="8"/>
  <c r="R213" i="8" s="1"/>
  <c r="P214" i="8"/>
  <c r="P213" i="8" s="1"/>
  <c r="BK214" i="8"/>
  <c r="BK213" i="8" s="1"/>
  <c r="J213" i="8" s="1"/>
  <c r="J69" i="8" s="1"/>
  <c r="J214" i="8"/>
  <c r="BI211" i="8"/>
  <c r="BH211" i="8"/>
  <c r="BG211" i="8"/>
  <c r="BF211" i="8"/>
  <c r="T211" i="8"/>
  <c r="R211" i="8"/>
  <c r="P211" i="8"/>
  <c r="BK211" i="8"/>
  <c r="J211" i="8"/>
  <c r="BE211" i="8" s="1"/>
  <c r="BI207" i="8"/>
  <c r="BH207" i="8"/>
  <c r="BG207" i="8"/>
  <c r="BF207" i="8"/>
  <c r="T207" i="8"/>
  <c r="R207" i="8"/>
  <c r="P207" i="8"/>
  <c r="BK207" i="8"/>
  <c r="J207" i="8"/>
  <c r="BE207" i="8" s="1"/>
  <c r="BI203" i="8"/>
  <c r="BH203" i="8"/>
  <c r="BG203" i="8"/>
  <c r="BF203" i="8"/>
  <c r="T203" i="8"/>
  <c r="R203" i="8"/>
  <c r="P203" i="8"/>
  <c r="BK203" i="8"/>
  <c r="J203" i="8"/>
  <c r="BE203" i="8" s="1"/>
  <c r="BI198" i="8"/>
  <c r="BH198" i="8"/>
  <c r="BG198" i="8"/>
  <c r="BF198" i="8"/>
  <c r="T198" i="8"/>
  <c r="T197" i="8" s="1"/>
  <c r="R198" i="8"/>
  <c r="R197" i="8" s="1"/>
  <c r="P198" i="8"/>
  <c r="P197" i="8" s="1"/>
  <c r="BK198" i="8"/>
  <c r="BK197" i="8" s="1"/>
  <c r="J197" i="8" s="1"/>
  <c r="J68" i="8" s="1"/>
  <c r="J198" i="8"/>
  <c r="BE198" i="8" s="1"/>
  <c r="BI194" i="8"/>
  <c r="BH194" i="8"/>
  <c r="BG194" i="8"/>
  <c r="BF194" i="8"/>
  <c r="BE194" i="8"/>
  <c r="T194" i="8"/>
  <c r="R194" i="8"/>
  <c r="P194" i="8"/>
  <c r="BK194" i="8"/>
  <c r="J194" i="8"/>
  <c r="BI189" i="8"/>
  <c r="BH189" i="8"/>
  <c r="BG189" i="8"/>
  <c r="BF189" i="8"/>
  <c r="BE189" i="8"/>
  <c r="T189" i="8"/>
  <c r="R189" i="8"/>
  <c r="P189" i="8"/>
  <c r="BK189" i="8"/>
  <c r="J189" i="8"/>
  <c r="BI184" i="8"/>
  <c r="BH184" i="8"/>
  <c r="BG184" i="8"/>
  <c r="BF184" i="8"/>
  <c r="BE184" i="8"/>
  <c r="T184" i="8"/>
  <c r="R184" i="8"/>
  <c r="P184" i="8"/>
  <c r="BK184" i="8"/>
  <c r="J184" i="8"/>
  <c r="BI177" i="8"/>
  <c r="BH177" i="8"/>
  <c r="BG177" i="8"/>
  <c r="BF177" i="8"/>
  <c r="BE177" i="8"/>
  <c r="T177" i="8"/>
  <c r="R177" i="8"/>
  <c r="P177" i="8"/>
  <c r="BK177" i="8"/>
  <c r="J177" i="8"/>
  <c r="BI171" i="8"/>
  <c r="BH171" i="8"/>
  <c r="BG171" i="8"/>
  <c r="BF171" i="8"/>
  <c r="BE171" i="8"/>
  <c r="T171" i="8"/>
  <c r="R171" i="8"/>
  <c r="P171" i="8"/>
  <c r="BK171" i="8"/>
  <c r="J171" i="8"/>
  <c r="BI167" i="8"/>
  <c r="BH167" i="8"/>
  <c r="BG167" i="8"/>
  <c r="BF167" i="8"/>
  <c r="BE167" i="8"/>
  <c r="T167" i="8"/>
  <c r="R167" i="8"/>
  <c r="P167" i="8"/>
  <c r="BK167" i="8"/>
  <c r="J167" i="8"/>
  <c r="BI162" i="8"/>
  <c r="BH162" i="8"/>
  <c r="BG162" i="8"/>
  <c r="BF162" i="8"/>
  <c r="BE162" i="8"/>
  <c r="T162" i="8"/>
  <c r="R162" i="8"/>
  <c r="P162" i="8"/>
  <c r="BK162" i="8"/>
  <c r="J162" i="8"/>
  <c r="BI158" i="8"/>
  <c r="BH158" i="8"/>
  <c r="BG158" i="8"/>
  <c r="BF158" i="8"/>
  <c r="BE158" i="8"/>
  <c r="T158" i="8"/>
  <c r="T157" i="8" s="1"/>
  <c r="R158" i="8"/>
  <c r="R157" i="8" s="1"/>
  <c r="P158" i="8"/>
  <c r="P157" i="8" s="1"/>
  <c r="BK158" i="8"/>
  <c r="BK157" i="8" s="1"/>
  <c r="J157" i="8" s="1"/>
  <c r="J67" i="8" s="1"/>
  <c r="J158" i="8"/>
  <c r="BI152" i="8"/>
  <c r="BH152" i="8"/>
  <c r="BG152" i="8"/>
  <c r="BF152" i="8"/>
  <c r="T152" i="8"/>
  <c r="R152" i="8"/>
  <c r="P152" i="8"/>
  <c r="BK152" i="8"/>
  <c r="J152" i="8"/>
  <c r="BE152" i="8" s="1"/>
  <c r="BI148" i="8"/>
  <c r="BH148" i="8"/>
  <c r="BG148" i="8"/>
  <c r="BF148" i="8"/>
  <c r="T148" i="8"/>
  <c r="R148" i="8"/>
  <c r="P148" i="8"/>
  <c r="BK148" i="8"/>
  <c r="J148" i="8"/>
  <c r="BE148" i="8" s="1"/>
  <c r="BI143" i="8"/>
  <c r="BH143" i="8"/>
  <c r="BG143" i="8"/>
  <c r="BF143" i="8"/>
  <c r="T143" i="8"/>
  <c r="R143" i="8"/>
  <c r="P143" i="8"/>
  <c r="BK143" i="8"/>
  <c r="J143" i="8"/>
  <c r="BE143" i="8" s="1"/>
  <c r="BI133" i="8"/>
  <c r="BH133" i="8"/>
  <c r="BG133" i="8"/>
  <c r="BF133" i="8"/>
  <c r="T133" i="8"/>
  <c r="R133" i="8"/>
  <c r="P133" i="8"/>
  <c r="BK133" i="8"/>
  <c r="J133" i="8"/>
  <c r="BE133" i="8" s="1"/>
  <c r="BI128" i="8"/>
  <c r="BH128" i="8"/>
  <c r="BG128" i="8"/>
  <c r="BF128" i="8"/>
  <c r="T128" i="8"/>
  <c r="R128" i="8"/>
  <c r="P128" i="8"/>
  <c r="BK128" i="8"/>
  <c r="J128" i="8"/>
  <c r="BE128" i="8" s="1"/>
  <c r="BI123" i="8"/>
  <c r="BH123" i="8"/>
  <c r="BG123" i="8"/>
  <c r="BF123" i="8"/>
  <c r="T123" i="8"/>
  <c r="R123" i="8"/>
  <c r="P123" i="8"/>
  <c r="BK123" i="8"/>
  <c r="J123" i="8"/>
  <c r="BE123" i="8" s="1"/>
  <c r="BI116" i="8"/>
  <c r="BH116" i="8"/>
  <c r="BG116" i="8"/>
  <c r="BF116" i="8"/>
  <c r="T116" i="8"/>
  <c r="R116" i="8"/>
  <c r="P116" i="8"/>
  <c r="BK116" i="8"/>
  <c r="J116" i="8"/>
  <c r="BE116" i="8" s="1"/>
  <c r="BI111" i="8"/>
  <c r="BH111" i="8"/>
  <c r="BG111" i="8"/>
  <c r="BF111" i="8"/>
  <c r="T111" i="8"/>
  <c r="R111" i="8"/>
  <c r="P111" i="8"/>
  <c r="BK111" i="8"/>
  <c r="J111" i="8"/>
  <c r="BE111" i="8" s="1"/>
  <c r="BI104" i="8"/>
  <c r="BH104" i="8"/>
  <c r="BG104" i="8"/>
  <c r="BF104" i="8"/>
  <c r="T104" i="8"/>
  <c r="R104" i="8"/>
  <c r="P104" i="8"/>
  <c r="BK104" i="8"/>
  <c r="J104" i="8"/>
  <c r="BE104" i="8" s="1"/>
  <c r="BI99" i="8"/>
  <c r="F38" i="8" s="1"/>
  <c r="BD69" i="1" s="1"/>
  <c r="BH99" i="8"/>
  <c r="F37" i="8" s="1"/>
  <c r="BC69" i="1" s="1"/>
  <c r="BG99" i="8"/>
  <c r="F36" i="8" s="1"/>
  <c r="BB69" i="1" s="1"/>
  <c r="BF99" i="8"/>
  <c r="J35" i="8" s="1"/>
  <c r="AW69" i="1" s="1"/>
  <c r="BE99" i="8"/>
  <c r="T99" i="8"/>
  <c r="T98" i="8" s="1"/>
  <c r="T97" i="8" s="1"/>
  <c r="T96" i="8" s="1"/>
  <c r="R99" i="8"/>
  <c r="R98" i="8" s="1"/>
  <c r="R97" i="8" s="1"/>
  <c r="R96" i="8" s="1"/>
  <c r="P99" i="8"/>
  <c r="P98" i="8" s="1"/>
  <c r="P97" i="8" s="1"/>
  <c r="P96" i="8" s="1"/>
  <c r="AU69" i="1" s="1"/>
  <c r="BK99" i="8"/>
  <c r="BK98" i="8" s="1"/>
  <c r="J99" i="8"/>
  <c r="J92" i="8"/>
  <c r="F92" i="8"/>
  <c r="F90" i="8"/>
  <c r="E88" i="8"/>
  <c r="J59" i="8"/>
  <c r="F59" i="8"/>
  <c r="F57" i="8"/>
  <c r="E55" i="8"/>
  <c r="J22" i="8"/>
  <c r="E22" i="8"/>
  <c r="F60" i="8" s="1"/>
  <c r="J21" i="8"/>
  <c r="J16" i="8"/>
  <c r="J90" i="8" s="1"/>
  <c r="E7" i="8"/>
  <c r="E49" i="8" s="1"/>
  <c r="AY67" i="1"/>
  <c r="AX67" i="1"/>
  <c r="BI117" i="7"/>
  <c r="BH117" i="7"/>
  <c r="BG117" i="7"/>
  <c r="BF117" i="7"/>
  <c r="T117" i="7"/>
  <c r="R117" i="7"/>
  <c r="P117" i="7"/>
  <c r="BK117" i="7"/>
  <c r="J117" i="7"/>
  <c r="BE117" i="7" s="1"/>
  <c r="BI112" i="7"/>
  <c r="BH112" i="7"/>
  <c r="BG112" i="7"/>
  <c r="BF112" i="7"/>
  <c r="BE112" i="7"/>
  <c r="T112" i="7"/>
  <c r="R112" i="7"/>
  <c r="P112" i="7"/>
  <c r="BK112" i="7"/>
  <c r="J112" i="7"/>
  <c r="BI107" i="7"/>
  <c r="BH107" i="7"/>
  <c r="BG107" i="7"/>
  <c r="BF107" i="7"/>
  <c r="BE107" i="7"/>
  <c r="T107" i="7"/>
  <c r="R107" i="7"/>
  <c r="P107" i="7"/>
  <c r="BK107" i="7"/>
  <c r="J107" i="7"/>
  <c r="BI102" i="7"/>
  <c r="BH102" i="7"/>
  <c r="BG102" i="7"/>
  <c r="BF102" i="7"/>
  <c r="BE102" i="7"/>
  <c r="T102" i="7"/>
  <c r="R102" i="7"/>
  <c r="P102" i="7"/>
  <c r="BK102" i="7"/>
  <c r="J102" i="7"/>
  <c r="BI93" i="7"/>
  <c r="F38" i="7" s="1"/>
  <c r="BD67" i="1" s="1"/>
  <c r="BH93" i="7"/>
  <c r="F37" i="7" s="1"/>
  <c r="BC67" i="1" s="1"/>
  <c r="BG93" i="7"/>
  <c r="F36" i="7" s="1"/>
  <c r="BB67" i="1" s="1"/>
  <c r="BF93" i="7"/>
  <c r="J35" i="7" s="1"/>
  <c r="AW67" i="1" s="1"/>
  <c r="BE93" i="7"/>
  <c r="T93" i="7"/>
  <c r="T92" i="7" s="1"/>
  <c r="T91" i="7" s="1"/>
  <c r="T90" i="7" s="1"/>
  <c r="R93" i="7"/>
  <c r="R92" i="7" s="1"/>
  <c r="R91" i="7" s="1"/>
  <c r="R90" i="7" s="1"/>
  <c r="P93" i="7"/>
  <c r="P92" i="7" s="1"/>
  <c r="P91" i="7" s="1"/>
  <c r="P90" i="7" s="1"/>
  <c r="AU67" i="1" s="1"/>
  <c r="BK93" i="7"/>
  <c r="BK92" i="7" s="1"/>
  <c r="J93" i="7"/>
  <c r="J86" i="7"/>
  <c r="F86" i="7"/>
  <c r="F84" i="7"/>
  <c r="E82" i="7"/>
  <c r="E76" i="7"/>
  <c r="J59" i="7"/>
  <c r="F59" i="7"/>
  <c r="F57" i="7"/>
  <c r="E55" i="7"/>
  <c r="E49" i="7"/>
  <c r="J22" i="7"/>
  <c r="E22" i="7"/>
  <c r="F87" i="7" s="1"/>
  <c r="J21" i="7"/>
  <c r="J16" i="7"/>
  <c r="J84" i="7" s="1"/>
  <c r="E7" i="7"/>
  <c r="AY64" i="1"/>
  <c r="AX64" i="1"/>
  <c r="BI213" i="6"/>
  <c r="BH213" i="6"/>
  <c r="BG213" i="6"/>
  <c r="BF213" i="6"/>
  <c r="T213" i="6"/>
  <c r="R213" i="6"/>
  <c r="P213" i="6"/>
  <c r="BK213" i="6"/>
  <c r="J213" i="6"/>
  <c r="BE213" i="6" s="1"/>
  <c r="BI208" i="6"/>
  <c r="BH208" i="6"/>
  <c r="BG208" i="6"/>
  <c r="BF208" i="6"/>
  <c r="T208" i="6"/>
  <c r="R208" i="6"/>
  <c r="P208" i="6"/>
  <c r="BK208" i="6"/>
  <c r="J208" i="6"/>
  <c r="BE208" i="6" s="1"/>
  <c r="BI203" i="6"/>
  <c r="BH203" i="6"/>
  <c r="BG203" i="6"/>
  <c r="BF203" i="6"/>
  <c r="T203" i="6"/>
  <c r="R203" i="6"/>
  <c r="P203" i="6"/>
  <c r="BK203" i="6"/>
  <c r="J203" i="6"/>
  <c r="BE203" i="6" s="1"/>
  <c r="BI197" i="6"/>
  <c r="BH197" i="6"/>
  <c r="BG197" i="6"/>
  <c r="BF197" i="6"/>
  <c r="T197" i="6"/>
  <c r="R197" i="6"/>
  <c r="P197" i="6"/>
  <c r="BK197" i="6"/>
  <c r="J197" i="6"/>
  <c r="BE197" i="6" s="1"/>
  <c r="BI192" i="6"/>
  <c r="BH192" i="6"/>
  <c r="BG192" i="6"/>
  <c r="BF192" i="6"/>
  <c r="T192" i="6"/>
  <c r="R192" i="6"/>
  <c r="P192" i="6"/>
  <c r="BK192" i="6"/>
  <c r="J192" i="6"/>
  <c r="BE192" i="6" s="1"/>
  <c r="BI187" i="6"/>
  <c r="BH187" i="6"/>
  <c r="BG187" i="6"/>
  <c r="BF187" i="6"/>
  <c r="T187" i="6"/>
  <c r="R187" i="6"/>
  <c r="P187" i="6"/>
  <c r="BK187" i="6"/>
  <c r="J187" i="6"/>
  <c r="BE187" i="6" s="1"/>
  <c r="BI181" i="6"/>
  <c r="BH181" i="6"/>
  <c r="BG181" i="6"/>
  <c r="BF181" i="6"/>
  <c r="T181" i="6"/>
  <c r="R181" i="6"/>
  <c r="P181" i="6"/>
  <c r="BK181" i="6"/>
  <c r="J181" i="6"/>
  <c r="BE181" i="6" s="1"/>
  <c r="BI176" i="6"/>
  <c r="BH176" i="6"/>
  <c r="BG176" i="6"/>
  <c r="BF176" i="6"/>
  <c r="T176" i="6"/>
  <c r="R176" i="6"/>
  <c r="P176" i="6"/>
  <c r="BK176" i="6"/>
  <c r="J176" i="6"/>
  <c r="BE176" i="6" s="1"/>
  <c r="BI171" i="6"/>
  <c r="BH171" i="6"/>
  <c r="BG171" i="6"/>
  <c r="BF171" i="6"/>
  <c r="BE171" i="6"/>
  <c r="T171" i="6"/>
  <c r="T170" i="6" s="1"/>
  <c r="R171" i="6"/>
  <c r="R170" i="6" s="1"/>
  <c r="P171" i="6"/>
  <c r="P170" i="6" s="1"/>
  <c r="BK171" i="6"/>
  <c r="J171" i="6"/>
  <c r="BI166" i="6"/>
  <c r="BH166" i="6"/>
  <c r="BG166" i="6"/>
  <c r="BF166" i="6"/>
  <c r="T166" i="6"/>
  <c r="R166" i="6"/>
  <c r="P166" i="6"/>
  <c r="BK166" i="6"/>
  <c r="J166" i="6"/>
  <c r="BE166" i="6" s="1"/>
  <c r="BI160" i="6"/>
  <c r="BH160" i="6"/>
  <c r="BG160" i="6"/>
  <c r="BF160" i="6"/>
  <c r="T160" i="6"/>
  <c r="R160" i="6"/>
  <c r="P160" i="6"/>
  <c r="BK160" i="6"/>
  <c r="J160" i="6"/>
  <c r="BE160" i="6" s="1"/>
  <c r="BI155" i="6"/>
  <c r="BH155" i="6"/>
  <c r="BG155" i="6"/>
  <c r="BF155" i="6"/>
  <c r="T155" i="6"/>
  <c r="R155" i="6"/>
  <c r="P155" i="6"/>
  <c r="BK155" i="6"/>
  <c r="J155" i="6"/>
  <c r="BE155" i="6" s="1"/>
  <c r="BI150" i="6"/>
  <c r="BH150" i="6"/>
  <c r="BG150" i="6"/>
  <c r="BF150" i="6"/>
  <c r="T150" i="6"/>
  <c r="T149" i="6" s="1"/>
  <c r="R150" i="6"/>
  <c r="R149" i="6" s="1"/>
  <c r="P150" i="6"/>
  <c r="BK150" i="6"/>
  <c r="BK149" i="6" s="1"/>
  <c r="J149" i="6" s="1"/>
  <c r="J69" i="6" s="1"/>
  <c r="J150" i="6"/>
  <c r="BE150" i="6" s="1"/>
  <c r="BI147" i="6"/>
  <c r="BH147" i="6"/>
  <c r="BG147" i="6"/>
  <c r="BF147" i="6"/>
  <c r="T147" i="6"/>
  <c r="R147" i="6"/>
  <c r="P147" i="6"/>
  <c r="BK147" i="6"/>
  <c r="J147" i="6"/>
  <c r="BE147" i="6" s="1"/>
  <c r="BI143" i="6"/>
  <c r="BH143" i="6"/>
  <c r="BG143" i="6"/>
  <c r="BF143" i="6"/>
  <c r="BE143" i="6"/>
  <c r="T143" i="6"/>
  <c r="R143" i="6"/>
  <c r="P143" i="6"/>
  <c r="BK143" i="6"/>
  <c r="J143" i="6"/>
  <c r="BI138" i="6"/>
  <c r="BH138" i="6"/>
  <c r="BG138" i="6"/>
  <c r="BF138" i="6"/>
  <c r="BE138" i="6"/>
  <c r="T138" i="6"/>
  <c r="R138" i="6"/>
  <c r="P138" i="6"/>
  <c r="BK138" i="6"/>
  <c r="J138" i="6"/>
  <c r="BI133" i="6"/>
  <c r="BH133" i="6"/>
  <c r="BG133" i="6"/>
  <c r="BF133" i="6"/>
  <c r="BE133" i="6"/>
  <c r="T133" i="6"/>
  <c r="R133" i="6"/>
  <c r="P133" i="6"/>
  <c r="BK133" i="6"/>
  <c r="J133" i="6"/>
  <c r="BI128" i="6"/>
  <c r="BH128" i="6"/>
  <c r="BG128" i="6"/>
  <c r="BF128" i="6"/>
  <c r="BE128" i="6"/>
  <c r="T128" i="6"/>
  <c r="R128" i="6"/>
  <c r="P128" i="6"/>
  <c r="BK128" i="6"/>
  <c r="J128" i="6"/>
  <c r="BI123" i="6"/>
  <c r="BH123" i="6"/>
  <c r="BG123" i="6"/>
  <c r="BF123" i="6"/>
  <c r="BE123" i="6"/>
  <c r="T123" i="6"/>
  <c r="T122" i="6" s="1"/>
  <c r="R123" i="6"/>
  <c r="P123" i="6"/>
  <c r="P122" i="6" s="1"/>
  <c r="BK123" i="6"/>
  <c r="BK122" i="6" s="1"/>
  <c r="J122" i="6" s="1"/>
  <c r="J68" i="6" s="1"/>
  <c r="J123" i="6"/>
  <c r="BI118" i="6"/>
  <c r="BH118" i="6"/>
  <c r="BG118" i="6"/>
  <c r="BF118" i="6"/>
  <c r="T118" i="6"/>
  <c r="T117" i="6" s="1"/>
  <c r="R118" i="6"/>
  <c r="R117" i="6" s="1"/>
  <c r="P118" i="6"/>
  <c r="P117" i="6" s="1"/>
  <c r="BK118" i="6"/>
  <c r="BK117" i="6" s="1"/>
  <c r="J117" i="6" s="1"/>
  <c r="J67" i="6" s="1"/>
  <c r="J118" i="6"/>
  <c r="BE118" i="6" s="1"/>
  <c r="BI112" i="6"/>
  <c r="BH112" i="6"/>
  <c r="BG112" i="6"/>
  <c r="BF112" i="6"/>
  <c r="BE112" i="6"/>
  <c r="T112" i="6"/>
  <c r="R112" i="6"/>
  <c r="P112" i="6"/>
  <c r="BK112" i="6"/>
  <c r="J112" i="6"/>
  <c r="BI107" i="6"/>
  <c r="BH107" i="6"/>
  <c r="BG107" i="6"/>
  <c r="BF107" i="6"/>
  <c r="BE107" i="6"/>
  <c r="T107" i="6"/>
  <c r="R107" i="6"/>
  <c r="P107" i="6"/>
  <c r="BK107" i="6"/>
  <c r="J107" i="6"/>
  <c r="BI102" i="6"/>
  <c r="BH102" i="6"/>
  <c r="BG102" i="6"/>
  <c r="BF102" i="6"/>
  <c r="BE102" i="6"/>
  <c r="T102" i="6"/>
  <c r="R102" i="6"/>
  <c r="P102" i="6"/>
  <c r="BK102" i="6"/>
  <c r="J102" i="6"/>
  <c r="BI97" i="6"/>
  <c r="F38" i="6" s="1"/>
  <c r="BD64" i="1" s="1"/>
  <c r="BH97" i="6"/>
  <c r="BG97" i="6"/>
  <c r="F36" i="6" s="1"/>
  <c r="BB64" i="1" s="1"/>
  <c r="BF97" i="6"/>
  <c r="BE97" i="6"/>
  <c r="T97" i="6"/>
  <c r="R97" i="6"/>
  <c r="P97" i="6"/>
  <c r="P96" i="6" s="1"/>
  <c r="BK97" i="6"/>
  <c r="BK96" i="6" s="1"/>
  <c r="J97" i="6"/>
  <c r="J90" i="6"/>
  <c r="F90" i="6"/>
  <c r="F88" i="6"/>
  <c r="E86" i="6"/>
  <c r="E80" i="6"/>
  <c r="J59" i="6"/>
  <c r="F59" i="6"/>
  <c r="F57" i="6"/>
  <c r="E55" i="6"/>
  <c r="J22" i="6"/>
  <c r="E22" i="6"/>
  <c r="F60" i="6" s="1"/>
  <c r="J21" i="6"/>
  <c r="J16" i="6"/>
  <c r="J57" i="6" s="1"/>
  <c r="E7" i="6"/>
  <c r="E49" i="6" s="1"/>
  <c r="T505" i="5"/>
  <c r="AY61" i="1"/>
  <c r="AX61" i="1"/>
  <c r="BI506" i="5"/>
  <c r="BH506" i="5"/>
  <c r="BG506" i="5"/>
  <c r="BF506" i="5"/>
  <c r="BE506" i="5"/>
  <c r="T506" i="5"/>
  <c r="R506" i="5"/>
  <c r="R505" i="5" s="1"/>
  <c r="P506" i="5"/>
  <c r="P505" i="5" s="1"/>
  <c r="BK506" i="5"/>
  <c r="BK505" i="5" s="1"/>
  <c r="J505" i="5" s="1"/>
  <c r="J71" i="5" s="1"/>
  <c r="J506" i="5"/>
  <c r="BI500" i="5"/>
  <c r="BH500" i="5"/>
  <c r="BG500" i="5"/>
  <c r="BF500" i="5"/>
  <c r="T500" i="5"/>
  <c r="R500" i="5"/>
  <c r="P500" i="5"/>
  <c r="BK500" i="5"/>
  <c r="J500" i="5"/>
  <c r="BE500" i="5" s="1"/>
  <c r="BI495" i="5"/>
  <c r="BH495" i="5"/>
  <c r="BG495" i="5"/>
  <c r="BF495" i="5"/>
  <c r="T495" i="5"/>
  <c r="R495" i="5"/>
  <c r="P495" i="5"/>
  <c r="BK495" i="5"/>
  <c r="J495" i="5"/>
  <c r="BE495" i="5" s="1"/>
  <c r="BI490" i="5"/>
  <c r="BH490" i="5"/>
  <c r="BG490" i="5"/>
  <c r="BF490" i="5"/>
  <c r="T490" i="5"/>
  <c r="R490" i="5"/>
  <c r="P490" i="5"/>
  <c r="BK490" i="5"/>
  <c r="J490" i="5"/>
  <c r="BE490" i="5" s="1"/>
  <c r="BI485" i="5"/>
  <c r="BH485" i="5"/>
  <c r="BG485" i="5"/>
  <c r="BF485" i="5"/>
  <c r="T485" i="5"/>
  <c r="R485" i="5"/>
  <c r="P485" i="5"/>
  <c r="BK485" i="5"/>
  <c r="J485" i="5"/>
  <c r="BE485" i="5" s="1"/>
  <c r="BI480" i="5"/>
  <c r="BH480" i="5"/>
  <c r="BG480" i="5"/>
  <c r="BF480" i="5"/>
  <c r="T480" i="5"/>
  <c r="R480" i="5"/>
  <c r="P480" i="5"/>
  <c r="BK480" i="5"/>
  <c r="J480" i="5"/>
  <c r="BE480" i="5" s="1"/>
  <c r="BI475" i="5"/>
  <c r="BH475" i="5"/>
  <c r="BG475" i="5"/>
  <c r="BF475" i="5"/>
  <c r="T475" i="5"/>
  <c r="R475" i="5"/>
  <c r="P475" i="5"/>
  <c r="BK475" i="5"/>
  <c r="J475" i="5"/>
  <c r="BE475" i="5" s="1"/>
  <c r="BI470" i="5"/>
  <c r="BH470" i="5"/>
  <c r="BG470" i="5"/>
  <c r="BF470" i="5"/>
  <c r="T470" i="5"/>
  <c r="R470" i="5"/>
  <c r="P470" i="5"/>
  <c r="BK470" i="5"/>
  <c r="J470" i="5"/>
  <c r="BE470" i="5" s="1"/>
  <c r="BI465" i="5"/>
  <c r="BH465" i="5"/>
  <c r="BG465" i="5"/>
  <c r="BF465" i="5"/>
  <c r="T465" i="5"/>
  <c r="R465" i="5"/>
  <c r="P465" i="5"/>
  <c r="BK465" i="5"/>
  <c r="J465" i="5"/>
  <c r="BE465" i="5" s="1"/>
  <c r="BI460" i="5"/>
  <c r="BH460" i="5"/>
  <c r="BG460" i="5"/>
  <c r="BF460" i="5"/>
  <c r="T460" i="5"/>
  <c r="R460" i="5"/>
  <c r="P460" i="5"/>
  <c r="BK460" i="5"/>
  <c r="J460" i="5"/>
  <c r="BE460" i="5" s="1"/>
  <c r="BI455" i="5"/>
  <c r="BH455" i="5"/>
  <c r="BG455" i="5"/>
  <c r="BF455" i="5"/>
  <c r="BE455" i="5"/>
  <c r="T455" i="5"/>
  <c r="R455" i="5"/>
  <c r="P455" i="5"/>
  <c r="BK455" i="5"/>
  <c r="J455" i="5"/>
  <c r="BI450" i="5"/>
  <c r="BH450" i="5"/>
  <c r="BG450" i="5"/>
  <c r="BF450" i="5"/>
  <c r="T450" i="5"/>
  <c r="R450" i="5"/>
  <c r="P450" i="5"/>
  <c r="BK450" i="5"/>
  <c r="J450" i="5"/>
  <c r="BE450" i="5" s="1"/>
  <c r="BI445" i="5"/>
  <c r="BH445" i="5"/>
  <c r="BG445" i="5"/>
  <c r="BF445" i="5"/>
  <c r="BE445" i="5"/>
  <c r="T445" i="5"/>
  <c r="R445" i="5"/>
  <c r="P445" i="5"/>
  <c r="BK445" i="5"/>
  <c r="J445" i="5"/>
  <c r="BI440" i="5"/>
  <c r="BH440" i="5"/>
  <c r="BG440" i="5"/>
  <c r="BF440" i="5"/>
  <c r="T440" i="5"/>
  <c r="R440" i="5"/>
  <c r="P440" i="5"/>
  <c r="BK440" i="5"/>
  <c r="J440" i="5"/>
  <c r="BE440" i="5" s="1"/>
  <c r="BI435" i="5"/>
  <c r="BH435" i="5"/>
  <c r="BG435" i="5"/>
  <c r="BF435" i="5"/>
  <c r="BE435" i="5"/>
  <c r="T435" i="5"/>
  <c r="R435" i="5"/>
  <c r="P435" i="5"/>
  <c r="BK435" i="5"/>
  <c r="J435" i="5"/>
  <c r="BI430" i="5"/>
  <c r="BH430" i="5"/>
  <c r="BG430" i="5"/>
  <c r="BF430" i="5"/>
  <c r="T430" i="5"/>
  <c r="T429" i="5" s="1"/>
  <c r="R430" i="5"/>
  <c r="R429" i="5" s="1"/>
  <c r="P430" i="5"/>
  <c r="P429" i="5" s="1"/>
  <c r="BK430" i="5"/>
  <c r="BK429" i="5" s="1"/>
  <c r="J429" i="5" s="1"/>
  <c r="J70" i="5" s="1"/>
  <c r="J430" i="5"/>
  <c r="BE430" i="5" s="1"/>
  <c r="BI424" i="5"/>
  <c r="BH424" i="5"/>
  <c r="BG424" i="5"/>
  <c r="BF424" i="5"/>
  <c r="T424" i="5"/>
  <c r="R424" i="5"/>
  <c r="P424" i="5"/>
  <c r="BK424" i="5"/>
  <c r="J424" i="5"/>
  <c r="BE424" i="5" s="1"/>
  <c r="BI417" i="5"/>
  <c r="BH417" i="5"/>
  <c r="BG417" i="5"/>
  <c r="BF417" i="5"/>
  <c r="BE417" i="5"/>
  <c r="T417" i="5"/>
  <c r="R417" i="5"/>
  <c r="P417" i="5"/>
  <c r="BK417" i="5"/>
  <c r="J417" i="5"/>
  <c r="BI411" i="5"/>
  <c r="BH411" i="5"/>
  <c r="BG411" i="5"/>
  <c r="BF411" i="5"/>
  <c r="BE411" i="5"/>
  <c r="T411" i="5"/>
  <c r="R411" i="5"/>
  <c r="P411" i="5"/>
  <c r="BK411" i="5"/>
  <c r="J411" i="5"/>
  <c r="BI405" i="5"/>
  <c r="BH405" i="5"/>
  <c r="BG405" i="5"/>
  <c r="BF405" i="5"/>
  <c r="BE405" i="5"/>
  <c r="T405" i="5"/>
  <c r="R405" i="5"/>
  <c r="P405" i="5"/>
  <c r="BK405" i="5"/>
  <c r="J405" i="5"/>
  <c r="BI399" i="5"/>
  <c r="BH399" i="5"/>
  <c r="BG399" i="5"/>
  <c r="BF399" i="5"/>
  <c r="BE399" i="5"/>
  <c r="T399" i="5"/>
  <c r="R399" i="5"/>
  <c r="P399" i="5"/>
  <c r="BK399" i="5"/>
  <c r="J399" i="5"/>
  <c r="BI393" i="5"/>
  <c r="BH393" i="5"/>
  <c r="BG393" i="5"/>
  <c r="BF393" i="5"/>
  <c r="BE393" i="5"/>
  <c r="T393" i="5"/>
  <c r="R393" i="5"/>
  <c r="P393" i="5"/>
  <c r="BK393" i="5"/>
  <c r="J393" i="5"/>
  <c r="BI388" i="5"/>
  <c r="BH388" i="5"/>
  <c r="BG388" i="5"/>
  <c r="BF388" i="5"/>
  <c r="BE388" i="5"/>
  <c r="T388" i="5"/>
  <c r="R388" i="5"/>
  <c r="P388" i="5"/>
  <c r="BK388" i="5"/>
  <c r="J388" i="5"/>
  <c r="BI382" i="5"/>
  <c r="BH382" i="5"/>
  <c r="BG382" i="5"/>
  <c r="BF382" i="5"/>
  <c r="BE382" i="5"/>
  <c r="T382" i="5"/>
  <c r="R382" i="5"/>
  <c r="P382" i="5"/>
  <c r="BK382" i="5"/>
  <c r="J382" i="5"/>
  <c r="BI376" i="5"/>
  <c r="BH376" i="5"/>
  <c r="BG376" i="5"/>
  <c r="BF376" i="5"/>
  <c r="BE376" i="5"/>
  <c r="T376" i="5"/>
  <c r="R376" i="5"/>
  <c r="P376" i="5"/>
  <c r="BK376" i="5"/>
  <c r="J376" i="5"/>
  <c r="BI371" i="5"/>
  <c r="BH371" i="5"/>
  <c r="BG371" i="5"/>
  <c r="BF371" i="5"/>
  <c r="BE371" i="5"/>
  <c r="T371" i="5"/>
  <c r="R371" i="5"/>
  <c r="P371" i="5"/>
  <c r="BK371" i="5"/>
  <c r="J371" i="5"/>
  <c r="BI366" i="5"/>
  <c r="BH366" i="5"/>
  <c r="BG366" i="5"/>
  <c r="BF366" i="5"/>
  <c r="BE366" i="5"/>
  <c r="T366" i="5"/>
  <c r="R366" i="5"/>
  <c r="P366" i="5"/>
  <c r="BK366" i="5"/>
  <c r="J366" i="5"/>
  <c r="BI361" i="5"/>
  <c r="BH361" i="5"/>
  <c r="BG361" i="5"/>
  <c r="BF361" i="5"/>
  <c r="BE361" i="5"/>
  <c r="T361" i="5"/>
  <c r="R361" i="5"/>
  <c r="P361" i="5"/>
  <c r="BK361" i="5"/>
  <c r="J361" i="5"/>
  <c r="BI354" i="5"/>
  <c r="BH354" i="5"/>
  <c r="BG354" i="5"/>
  <c r="BF354" i="5"/>
  <c r="BE354" i="5"/>
  <c r="T354" i="5"/>
  <c r="R354" i="5"/>
  <c r="P354" i="5"/>
  <c r="BK354" i="5"/>
  <c r="J354" i="5"/>
  <c r="BI347" i="5"/>
  <c r="BH347" i="5"/>
  <c r="BG347" i="5"/>
  <c r="BF347" i="5"/>
  <c r="BE347" i="5"/>
  <c r="T347" i="5"/>
  <c r="R347" i="5"/>
  <c r="P347" i="5"/>
  <c r="BK347" i="5"/>
  <c r="J347" i="5"/>
  <c r="BI341" i="5"/>
  <c r="BH341" i="5"/>
  <c r="BG341" i="5"/>
  <c r="BF341" i="5"/>
  <c r="BE341" i="5"/>
  <c r="T341" i="5"/>
  <c r="R341" i="5"/>
  <c r="P341" i="5"/>
  <c r="BK341" i="5"/>
  <c r="J341" i="5"/>
  <c r="BI335" i="5"/>
  <c r="BH335" i="5"/>
  <c r="BG335" i="5"/>
  <c r="BF335" i="5"/>
  <c r="BE335" i="5"/>
  <c r="T335" i="5"/>
  <c r="R335" i="5"/>
  <c r="P335" i="5"/>
  <c r="BK335" i="5"/>
  <c r="J335" i="5"/>
  <c r="BI328" i="5"/>
  <c r="BH328" i="5"/>
  <c r="BG328" i="5"/>
  <c r="BF328" i="5"/>
  <c r="BE328" i="5"/>
  <c r="T328" i="5"/>
  <c r="R328" i="5"/>
  <c r="P328" i="5"/>
  <c r="BK328" i="5"/>
  <c r="J328" i="5"/>
  <c r="BI323" i="5"/>
  <c r="BH323" i="5"/>
  <c r="BG323" i="5"/>
  <c r="BF323" i="5"/>
  <c r="BE323" i="5"/>
  <c r="T323" i="5"/>
  <c r="R323" i="5"/>
  <c r="P323" i="5"/>
  <c r="BK323" i="5"/>
  <c r="J323" i="5"/>
  <c r="BI318" i="5"/>
  <c r="BH318" i="5"/>
  <c r="BG318" i="5"/>
  <c r="BF318" i="5"/>
  <c r="BE318" i="5"/>
  <c r="T318" i="5"/>
  <c r="T317" i="5" s="1"/>
  <c r="R318" i="5"/>
  <c r="R317" i="5" s="1"/>
  <c r="P318" i="5"/>
  <c r="P317" i="5" s="1"/>
  <c r="BK318" i="5"/>
  <c r="BK317" i="5" s="1"/>
  <c r="J317" i="5" s="1"/>
  <c r="J69" i="5" s="1"/>
  <c r="J318" i="5"/>
  <c r="BI312" i="5"/>
  <c r="BH312" i="5"/>
  <c r="BG312" i="5"/>
  <c r="BF312" i="5"/>
  <c r="T312" i="5"/>
  <c r="R312" i="5"/>
  <c r="P312" i="5"/>
  <c r="BK312" i="5"/>
  <c r="J312" i="5"/>
  <c r="BE312" i="5" s="1"/>
  <c r="BI306" i="5"/>
  <c r="BH306" i="5"/>
  <c r="BG306" i="5"/>
  <c r="BF306" i="5"/>
  <c r="T306" i="5"/>
  <c r="R306" i="5"/>
  <c r="P306" i="5"/>
  <c r="BK306" i="5"/>
  <c r="J306" i="5"/>
  <c r="BE306" i="5" s="1"/>
  <c r="BI300" i="5"/>
  <c r="BH300" i="5"/>
  <c r="BG300" i="5"/>
  <c r="BF300" i="5"/>
  <c r="T300" i="5"/>
  <c r="R300" i="5"/>
  <c r="P300" i="5"/>
  <c r="BK300" i="5"/>
  <c r="J300" i="5"/>
  <c r="BE300" i="5" s="1"/>
  <c r="BI294" i="5"/>
  <c r="BH294" i="5"/>
  <c r="BG294" i="5"/>
  <c r="BF294" i="5"/>
  <c r="T294" i="5"/>
  <c r="R294" i="5"/>
  <c r="P294" i="5"/>
  <c r="BK294" i="5"/>
  <c r="J294" i="5"/>
  <c r="BE294" i="5" s="1"/>
  <c r="BI288" i="5"/>
  <c r="BH288" i="5"/>
  <c r="BG288" i="5"/>
  <c r="BF288" i="5"/>
  <c r="T288" i="5"/>
  <c r="R288" i="5"/>
  <c r="P288" i="5"/>
  <c r="BK288" i="5"/>
  <c r="J288" i="5"/>
  <c r="BE288" i="5" s="1"/>
  <c r="BI282" i="5"/>
  <c r="BH282" i="5"/>
  <c r="BG282" i="5"/>
  <c r="BF282" i="5"/>
  <c r="T282" i="5"/>
  <c r="R282" i="5"/>
  <c r="P282" i="5"/>
  <c r="BK282" i="5"/>
  <c r="J282" i="5"/>
  <c r="BE282" i="5" s="1"/>
  <c r="BI277" i="5"/>
  <c r="BH277" i="5"/>
  <c r="BG277" i="5"/>
  <c r="BF277" i="5"/>
  <c r="T277" i="5"/>
  <c r="R277" i="5"/>
  <c r="P277" i="5"/>
  <c r="BK277" i="5"/>
  <c r="J277" i="5"/>
  <c r="BE277" i="5" s="1"/>
  <c r="BI271" i="5"/>
  <c r="BH271" i="5"/>
  <c r="BG271" i="5"/>
  <c r="BF271" i="5"/>
  <c r="T271" i="5"/>
  <c r="R271" i="5"/>
  <c r="P271" i="5"/>
  <c r="BK271" i="5"/>
  <c r="J271" i="5"/>
  <c r="BE271" i="5" s="1"/>
  <c r="BI265" i="5"/>
  <c r="BH265" i="5"/>
  <c r="BG265" i="5"/>
  <c r="BF265" i="5"/>
  <c r="T265" i="5"/>
  <c r="R265" i="5"/>
  <c r="P265" i="5"/>
  <c r="BK265" i="5"/>
  <c r="J265" i="5"/>
  <c r="BE265" i="5" s="1"/>
  <c r="BI259" i="5"/>
  <c r="BH259" i="5"/>
  <c r="BG259" i="5"/>
  <c r="BF259" i="5"/>
  <c r="T259" i="5"/>
  <c r="R259" i="5"/>
  <c r="P259" i="5"/>
  <c r="BK259" i="5"/>
  <c r="J259" i="5"/>
  <c r="BE259" i="5" s="1"/>
  <c r="BI253" i="5"/>
  <c r="BH253" i="5"/>
  <c r="BG253" i="5"/>
  <c r="BF253" i="5"/>
  <c r="T253" i="5"/>
  <c r="R253" i="5"/>
  <c r="P253" i="5"/>
  <c r="BK253" i="5"/>
  <c r="J253" i="5"/>
  <c r="BE253" i="5" s="1"/>
  <c r="BI247" i="5"/>
  <c r="BH247" i="5"/>
  <c r="BG247" i="5"/>
  <c r="BF247" i="5"/>
  <c r="T247" i="5"/>
  <c r="R247" i="5"/>
  <c r="P247" i="5"/>
  <c r="BK247" i="5"/>
  <c r="J247" i="5"/>
  <c r="BE247" i="5" s="1"/>
  <c r="BI242" i="5"/>
  <c r="BH242" i="5"/>
  <c r="BG242" i="5"/>
  <c r="BF242" i="5"/>
  <c r="T242" i="5"/>
  <c r="R242" i="5"/>
  <c r="P242" i="5"/>
  <c r="BK242" i="5"/>
  <c r="J242" i="5"/>
  <c r="BE242" i="5" s="1"/>
  <c r="BI236" i="5"/>
  <c r="BH236" i="5"/>
  <c r="BG236" i="5"/>
  <c r="BF236" i="5"/>
  <c r="T236" i="5"/>
  <c r="R236" i="5"/>
  <c r="P236" i="5"/>
  <c r="BK236" i="5"/>
  <c r="J236" i="5"/>
  <c r="BE236" i="5" s="1"/>
  <c r="BI229" i="5"/>
  <c r="BH229" i="5"/>
  <c r="BG229" i="5"/>
  <c r="BF229" i="5"/>
  <c r="T229" i="5"/>
  <c r="R229" i="5"/>
  <c r="P229" i="5"/>
  <c r="BK229" i="5"/>
  <c r="J229" i="5"/>
  <c r="BE229" i="5" s="1"/>
  <c r="BI222" i="5"/>
  <c r="BH222" i="5"/>
  <c r="BG222" i="5"/>
  <c r="BF222" i="5"/>
  <c r="BE222" i="5"/>
  <c r="T222" i="5"/>
  <c r="R222" i="5"/>
  <c r="P222" i="5"/>
  <c r="BK222" i="5"/>
  <c r="J222" i="5"/>
  <c r="BI216" i="5"/>
  <c r="BH216" i="5"/>
  <c r="BG216" i="5"/>
  <c r="BF216" i="5"/>
  <c r="T216" i="5"/>
  <c r="R216" i="5"/>
  <c r="P216" i="5"/>
  <c r="BK216" i="5"/>
  <c r="J216" i="5"/>
  <c r="BE216" i="5" s="1"/>
  <c r="BI211" i="5"/>
  <c r="BH211" i="5"/>
  <c r="BG211" i="5"/>
  <c r="BF211" i="5"/>
  <c r="BE211" i="5"/>
  <c r="T211" i="5"/>
  <c r="R211" i="5"/>
  <c r="P211" i="5"/>
  <c r="BK211" i="5"/>
  <c r="J211" i="5"/>
  <c r="BI206" i="5"/>
  <c r="BH206" i="5"/>
  <c r="BG206" i="5"/>
  <c r="BF206" i="5"/>
  <c r="T206" i="5"/>
  <c r="T205" i="5" s="1"/>
  <c r="R206" i="5"/>
  <c r="R205" i="5" s="1"/>
  <c r="R204" i="5" s="1"/>
  <c r="P206" i="5"/>
  <c r="P205" i="5" s="1"/>
  <c r="BK206" i="5"/>
  <c r="BK205" i="5" s="1"/>
  <c r="J206" i="5"/>
  <c r="BE206" i="5" s="1"/>
  <c r="BI199" i="5"/>
  <c r="BH199" i="5"/>
  <c r="BG199" i="5"/>
  <c r="BF199" i="5"/>
  <c r="T199" i="5"/>
  <c r="R199" i="5"/>
  <c r="P199" i="5"/>
  <c r="BK199" i="5"/>
  <c r="J199" i="5"/>
  <c r="BE199" i="5" s="1"/>
  <c r="BI194" i="5"/>
  <c r="BH194" i="5"/>
  <c r="BG194" i="5"/>
  <c r="BF194" i="5"/>
  <c r="BE194" i="5"/>
  <c r="T194" i="5"/>
  <c r="R194" i="5"/>
  <c r="P194" i="5"/>
  <c r="BK194" i="5"/>
  <c r="J194" i="5"/>
  <c r="BI189" i="5"/>
  <c r="BH189" i="5"/>
  <c r="BG189" i="5"/>
  <c r="BF189" i="5"/>
  <c r="T189" i="5"/>
  <c r="R189" i="5"/>
  <c r="P189" i="5"/>
  <c r="BK189" i="5"/>
  <c r="J189" i="5"/>
  <c r="BE189" i="5" s="1"/>
  <c r="BI184" i="5"/>
  <c r="BH184" i="5"/>
  <c r="BG184" i="5"/>
  <c r="BF184" i="5"/>
  <c r="BE184" i="5"/>
  <c r="T184" i="5"/>
  <c r="R184" i="5"/>
  <c r="P184" i="5"/>
  <c r="BK184" i="5"/>
  <c r="J184" i="5"/>
  <c r="BI179" i="5"/>
  <c r="BH179" i="5"/>
  <c r="BG179" i="5"/>
  <c r="BF179" i="5"/>
  <c r="BE179" i="5"/>
  <c r="T179" i="5"/>
  <c r="R179" i="5"/>
  <c r="P179" i="5"/>
  <c r="BK179" i="5"/>
  <c r="J179" i="5"/>
  <c r="BI174" i="5"/>
  <c r="BH174" i="5"/>
  <c r="BG174" i="5"/>
  <c r="BF174" i="5"/>
  <c r="BE174" i="5"/>
  <c r="T174" i="5"/>
  <c r="R174" i="5"/>
  <c r="P174" i="5"/>
  <c r="BK174" i="5"/>
  <c r="J174" i="5"/>
  <c r="BI169" i="5"/>
  <c r="BH169" i="5"/>
  <c r="BG169" i="5"/>
  <c r="BF169" i="5"/>
  <c r="BE169" i="5"/>
  <c r="T169" i="5"/>
  <c r="R169" i="5"/>
  <c r="P169" i="5"/>
  <c r="BK169" i="5"/>
  <c r="J169" i="5"/>
  <c r="BI165" i="5"/>
  <c r="BH165" i="5"/>
  <c r="BG165" i="5"/>
  <c r="BF165" i="5"/>
  <c r="BE165" i="5"/>
  <c r="T165" i="5"/>
  <c r="R165" i="5"/>
  <c r="P165" i="5"/>
  <c r="BK165" i="5"/>
  <c r="J165" i="5"/>
  <c r="BI160" i="5"/>
  <c r="BH160" i="5"/>
  <c r="BG160" i="5"/>
  <c r="BF160" i="5"/>
  <c r="BE160" i="5"/>
  <c r="T160" i="5"/>
  <c r="R160" i="5"/>
  <c r="P160" i="5"/>
  <c r="BK160" i="5"/>
  <c r="J160" i="5"/>
  <c r="BI155" i="5"/>
  <c r="BH155" i="5"/>
  <c r="BG155" i="5"/>
  <c r="BF155" i="5"/>
  <c r="BE155" i="5"/>
  <c r="T155" i="5"/>
  <c r="R155" i="5"/>
  <c r="P155" i="5"/>
  <c r="BK155" i="5"/>
  <c r="J155" i="5"/>
  <c r="BI150" i="5"/>
  <c r="BH150" i="5"/>
  <c r="BG150" i="5"/>
  <c r="BF150" i="5"/>
  <c r="BE150" i="5"/>
  <c r="T150" i="5"/>
  <c r="R150" i="5"/>
  <c r="P150" i="5"/>
  <c r="BK150" i="5"/>
  <c r="J150" i="5"/>
  <c r="BI145" i="5"/>
  <c r="BH145" i="5"/>
  <c r="BG145" i="5"/>
  <c r="BF145" i="5"/>
  <c r="BE145" i="5"/>
  <c r="T145" i="5"/>
  <c r="R145" i="5"/>
  <c r="P145" i="5"/>
  <c r="BK145" i="5"/>
  <c r="J145" i="5"/>
  <c r="BI140" i="5"/>
  <c r="BH140" i="5"/>
  <c r="BG140" i="5"/>
  <c r="BF140" i="5"/>
  <c r="BE140" i="5"/>
  <c r="T140" i="5"/>
  <c r="R140" i="5"/>
  <c r="P140" i="5"/>
  <c r="BK140" i="5"/>
  <c r="J140" i="5"/>
  <c r="BI135" i="5"/>
  <c r="BH135" i="5"/>
  <c r="BG135" i="5"/>
  <c r="BF135" i="5"/>
  <c r="BE135" i="5"/>
  <c r="T135" i="5"/>
  <c r="R135" i="5"/>
  <c r="P135" i="5"/>
  <c r="BK135" i="5"/>
  <c r="J135" i="5"/>
  <c r="BI129" i="5"/>
  <c r="BH129" i="5"/>
  <c r="BG129" i="5"/>
  <c r="BF129" i="5"/>
  <c r="BE129" i="5"/>
  <c r="T129" i="5"/>
  <c r="R129" i="5"/>
  <c r="P129" i="5"/>
  <c r="BK129" i="5"/>
  <c r="J129" i="5"/>
  <c r="BI123" i="5"/>
  <c r="BH123" i="5"/>
  <c r="BG123" i="5"/>
  <c r="BF123" i="5"/>
  <c r="BE123" i="5"/>
  <c r="T123" i="5"/>
  <c r="R123" i="5"/>
  <c r="P123" i="5"/>
  <c r="BK123" i="5"/>
  <c r="J123" i="5"/>
  <c r="BI118" i="5"/>
  <c r="BH118" i="5"/>
  <c r="BG118" i="5"/>
  <c r="BF118" i="5"/>
  <c r="BE118" i="5"/>
  <c r="T118" i="5"/>
  <c r="R118" i="5"/>
  <c r="P118" i="5"/>
  <c r="BK118" i="5"/>
  <c r="J118" i="5"/>
  <c r="BI113" i="5"/>
  <c r="BH113" i="5"/>
  <c r="BG113" i="5"/>
  <c r="BF113" i="5"/>
  <c r="BE113" i="5"/>
  <c r="T113" i="5"/>
  <c r="R113" i="5"/>
  <c r="P113" i="5"/>
  <c r="BK113" i="5"/>
  <c r="J113" i="5"/>
  <c r="BI108" i="5"/>
  <c r="BH108" i="5"/>
  <c r="BG108" i="5"/>
  <c r="BF108" i="5"/>
  <c r="BE108" i="5"/>
  <c r="T108" i="5"/>
  <c r="R108" i="5"/>
  <c r="P108" i="5"/>
  <c r="BK108" i="5"/>
  <c r="J108" i="5"/>
  <c r="BI103" i="5"/>
  <c r="BH103" i="5"/>
  <c r="BG103" i="5"/>
  <c r="BF103" i="5"/>
  <c r="BE103" i="5"/>
  <c r="T103" i="5"/>
  <c r="R103" i="5"/>
  <c r="P103" i="5"/>
  <c r="BK103" i="5"/>
  <c r="J103" i="5"/>
  <c r="BI98" i="5"/>
  <c r="F38" i="5" s="1"/>
  <c r="BD61" i="1" s="1"/>
  <c r="BH98" i="5"/>
  <c r="F37" i="5" s="1"/>
  <c r="BC61" i="1" s="1"/>
  <c r="BG98" i="5"/>
  <c r="F36" i="5" s="1"/>
  <c r="BB61" i="1" s="1"/>
  <c r="BF98" i="5"/>
  <c r="J35" i="5" s="1"/>
  <c r="AW61" i="1" s="1"/>
  <c r="BE98" i="5"/>
  <c r="J34" i="5" s="1"/>
  <c r="AV61" i="1" s="1"/>
  <c r="T98" i="5"/>
  <c r="T97" i="5" s="1"/>
  <c r="R98" i="5"/>
  <c r="R97" i="5" s="1"/>
  <c r="R96" i="5" s="1"/>
  <c r="R95" i="5" s="1"/>
  <c r="P98" i="5"/>
  <c r="P97" i="5" s="1"/>
  <c r="BK98" i="5"/>
  <c r="BK97" i="5" s="1"/>
  <c r="J98" i="5"/>
  <c r="J91" i="5"/>
  <c r="F91" i="5"/>
  <c r="F89" i="5"/>
  <c r="E87" i="5"/>
  <c r="E81" i="5"/>
  <c r="J59" i="5"/>
  <c r="F59" i="5"/>
  <c r="F57" i="5"/>
  <c r="E55" i="5"/>
  <c r="J22" i="5"/>
  <c r="E22" i="5"/>
  <c r="F60" i="5" s="1"/>
  <c r="J21" i="5"/>
  <c r="J16" i="5"/>
  <c r="J57" i="5" s="1"/>
  <c r="E7" i="5"/>
  <c r="E49" i="5" s="1"/>
  <c r="AY59" i="1"/>
  <c r="AX59" i="1"/>
  <c r="BI413" i="4"/>
  <c r="BH413" i="4"/>
  <c r="BG413" i="4"/>
  <c r="BF413" i="4"/>
  <c r="BE413" i="4"/>
  <c r="T413" i="4"/>
  <c r="R413" i="4"/>
  <c r="P413" i="4"/>
  <c r="BK413" i="4"/>
  <c r="J413" i="4"/>
  <c r="BI406" i="4"/>
  <c r="BH406" i="4"/>
  <c r="BG406" i="4"/>
  <c r="BF406" i="4"/>
  <c r="BE406" i="4"/>
  <c r="T406" i="4"/>
  <c r="R406" i="4"/>
  <c r="P406" i="4"/>
  <c r="BK406" i="4"/>
  <c r="J406" i="4"/>
  <c r="BI396" i="4"/>
  <c r="BH396" i="4"/>
  <c r="BG396" i="4"/>
  <c r="BF396" i="4"/>
  <c r="BE396" i="4"/>
  <c r="T396" i="4"/>
  <c r="R396" i="4"/>
  <c r="P396" i="4"/>
  <c r="BK396" i="4"/>
  <c r="J396" i="4"/>
  <c r="BI388" i="4"/>
  <c r="BH388" i="4"/>
  <c r="BG388" i="4"/>
  <c r="BF388" i="4"/>
  <c r="BE388" i="4"/>
  <c r="T388" i="4"/>
  <c r="R388" i="4"/>
  <c r="P388" i="4"/>
  <c r="BK388" i="4"/>
  <c r="J388" i="4"/>
  <c r="BI378" i="4"/>
  <c r="BH378" i="4"/>
  <c r="BG378" i="4"/>
  <c r="BF378" i="4"/>
  <c r="BE378" i="4"/>
  <c r="T378" i="4"/>
  <c r="R378" i="4"/>
  <c r="P378" i="4"/>
  <c r="BK378" i="4"/>
  <c r="J378" i="4"/>
  <c r="BI368" i="4"/>
  <c r="BH368" i="4"/>
  <c r="BG368" i="4"/>
  <c r="BF368" i="4"/>
  <c r="BE368" i="4"/>
  <c r="T368" i="4"/>
  <c r="R368" i="4"/>
  <c r="P368" i="4"/>
  <c r="BK368" i="4"/>
  <c r="J368" i="4"/>
  <c r="BI363" i="4"/>
  <c r="BH363" i="4"/>
  <c r="BG363" i="4"/>
  <c r="BF363" i="4"/>
  <c r="BE363" i="4"/>
  <c r="T363" i="4"/>
  <c r="R363" i="4"/>
  <c r="P363" i="4"/>
  <c r="BK363" i="4"/>
  <c r="J363" i="4"/>
  <c r="BI359" i="4"/>
  <c r="BH359" i="4"/>
  <c r="BG359" i="4"/>
  <c r="BF359" i="4"/>
  <c r="BE359" i="4"/>
  <c r="T359" i="4"/>
  <c r="R359" i="4"/>
  <c r="P359" i="4"/>
  <c r="BK359" i="4"/>
  <c r="J359" i="4"/>
  <c r="BI354" i="4"/>
  <c r="BH354" i="4"/>
  <c r="BG354" i="4"/>
  <c r="BF354" i="4"/>
  <c r="BE354" i="4"/>
  <c r="T354" i="4"/>
  <c r="R354" i="4"/>
  <c r="P354" i="4"/>
  <c r="BK354" i="4"/>
  <c r="J354" i="4"/>
  <c r="BI349" i="4"/>
  <c r="BH349" i="4"/>
  <c r="BG349" i="4"/>
  <c r="BF349" i="4"/>
  <c r="BE349" i="4"/>
  <c r="T349" i="4"/>
  <c r="R349" i="4"/>
  <c r="P349" i="4"/>
  <c r="BK349" i="4"/>
  <c r="J349" i="4"/>
  <c r="BI341" i="4"/>
  <c r="BH341" i="4"/>
  <c r="BG341" i="4"/>
  <c r="BF341" i="4"/>
  <c r="BE341" i="4"/>
  <c r="T341" i="4"/>
  <c r="R341" i="4"/>
  <c r="P341" i="4"/>
  <c r="BK341" i="4"/>
  <c r="J341" i="4"/>
  <c r="BI331" i="4"/>
  <c r="BH331" i="4"/>
  <c r="BG331" i="4"/>
  <c r="BF331" i="4"/>
  <c r="BE331" i="4"/>
  <c r="T331" i="4"/>
  <c r="R331" i="4"/>
  <c r="P331" i="4"/>
  <c r="BK331" i="4"/>
  <c r="J331" i="4"/>
  <c r="BI326" i="4"/>
  <c r="BH326" i="4"/>
  <c r="BG326" i="4"/>
  <c r="BF326" i="4"/>
  <c r="BE326" i="4"/>
  <c r="T326" i="4"/>
  <c r="R326" i="4"/>
  <c r="P326" i="4"/>
  <c r="BK326" i="4"/>
  <c r="J326" i="4"/>
  <c r="BI321" i="4"/>
  <c r="BH321" i="4"/>
  <c r="BG321" i="4"/>
  <c r="BF321" i="4"/>
  <c r="BE321" i="4"/>
  <c r="T321" i="4"/>
  <c r="R321" i="4"/>
  <c r="P321" i="4"/>
  <c r="BK321" i="4"/>
  <c r="J321" i="4"/>
  <c r="BI316" i="4"/>
  <c r="BH316" i="4"/>
  <c r="BG316" i="4"/>
  <c r="BF316" i="4"/>
  <c r="BE316" i="4"/>
  <c r="T316" i="4"/>
  <c r="R316" i="4"/>
  <c r="P316" i="4"/>
  <c r="BK316" i="4"/>
  <c r="J316" i="4"/>
  <c r="BI311" i="4"/>
  <c r="BH311" i="4"/>
  <c r="BG311" i="4"/>
  <c r="BF311" i="4"/>
  <c r="BE311" i="4"/>
  <c r="T311" i="4"/>
  <c r="T310" i="4" s="1"/>
  <c r="R311" i="4"/>
  <c r="R310" i="4" s="1"/>
  <c r="P311" i="4"/>
  <c r="P310" i="4" s="1"/>
  <c r="BK311" i="4"/>
  <c r="BK310" i="4" s="1"/>
  <c r="J310" i="4" s="1"/>
  <c r="J71" i="4" s="1"/>
  <c r="J311" i="4"/>
  <c r="BI305" i="4"/>
  <c r="BH305" i="4"/>
  <c r="BG305" i="4"/>
  <c r="BF305" i="4"/>
  <c r="T305" i="4"/>
  <c r="R305" i="4"/>
  <c r="P305" i="4"/>
  <c r="BK305" i="4"/>
  <c r="J305" i="4"/>
  <c r="BE305" i="4" s="1"/>
  <c r="BI298" i="4"/>
  <c r="BH298" i="4"/>
  <c r="BG298" i="4"/>
  <c r="BF298" i="4"/>
  <c r="T298" i="4"/>
  <c r="R298" i="4"/>
  <c r="P298" i="4"/>
  <c r="BK298" i="4"/>
  <c r="J298" i="4"/>
  <c r="BE298" i="4" s="1"/>
  <c r="BI293" i="4"/>
  <c r="BH293" i="4"/>
  <c r="BG293" i="4"/>
  <c r="BF293" i="4"/>
  <c r="T293" i="4"/>
  <c r="R293" i="4"/>
  <c r="P293" i="4"/>
  <c r="BK293" i="4"/>
  <c r="J293" i="4"/>
  <c r="BE293" i="4" s="1"/>
  <c r="BI286" i="4"/>
  <c r="BH286" i="4"/>
  <c r="BG286" i="4"/>
  <c r="BF286" i="4"/>
  <c r="T286" i="4"/>
  <c r="R286" i="4"/>
  <c r="P286" i="4"/>
  <c r="BK286" i="4"/>
  <c r="J286" i="4"/>
  <c r="BE286" i="4" s="1"/>
  <c r="BI281" i="4"/>
  <c r="BH281" i="4"/>
  <c r="BG281" i="4"/>
  <c r="BF281" i="4"/>
  <c r="T281" i="4"/>
  <c r="R281" i="4"/>
  <c r="P281" i="4"/>
  <c r="BK281" i="4"/>
  <c r="J281" i="4"/>
  <c r="BE281" i="4" s="1"/>
  <c r="BI274" i="4"/>
  <c r="BH274" i="4"/>
  <c r="BG274" i="4"/>
  <c r="BF274" i="4"/>
  <c r="BE274" i="4"/>
  <c r="T274" i="4"/>
  <c r="R274" i="4"/>
  <c r="P274" i="4"/>
  <c r="BK274" i="4"/>
  <c r="J274" i="4"/>
  <c r="BI270" i="4"/>
  <c r="BH270" i="4"/>
  <c r="BG270" i="4"/>
  <c r="BF270" i="4"/>
  <c r="BE270" i="4"/>
  <c r="T270" i="4"/>
  <c r="R270" i="4"/>
  <c r="P270" i="4"/>
  <c r="BK270" i="4"/>
  <c r="J270" i="4"/>
  <c r="BI265" i="4"/>
  <c r="BH265" i="4"/>
  <c r="BG265" i="4"/>
  <c r="BF265" i="4"/>
  <c r="BE265" i="4"/>
  <c r="T265" i="4"/>
  <c r="R265" i="4"/>
  <c r="P265" i="4"/>
  <c r="BK265" i="4"/>
  <c r="J265" i="4"/>
  <c r="BI261" i="4"/>
  <c r="BH261" i="4"/>
  <c r="BG261" i="4"/>
  <c r="BF261" i="4"/>
  <c r="BE261" i="4"/>
  <c r="T261" i="4"/>
  <c r="R261" i="4"/>
  <c r="P261" i="4"/>
  <c r="BK261" i="4"/>
  <c r="J261" i="4"/>
  <c r="BI256" i="4"/>
  <c r="BH256" i="4"/>
  <c r="BG256" i="4"/>
  <c r="BF256" i="4"/>
  <c r="BE256" i="4"/>
  <c r="T256" i="4"/>
  <c r="R256" i="4"/>
  <c r="P256" i="4"/>
  <c r="BK256" i="4"/>
  <c r="J256" i="4"/>
  <c r="BI252" i="4"/>
  <c r="BH252" i="4"/>
  <c r="BG252" i="4"/>
  <c r="BF252" i="4"/>
  <c r="BE252" i="4"/>
  <c r="T252" i="4"/>
  <c r="R252" i="4"/>
  <c r="P252" i="4"/>
  <c r="BK252" i="4"/>
  <c r="J252" i="4"/>
  <c r="BI247" i="4"/>
  <c r="BH247" i="4"/>
  <c r="BG247" i="4"/>
  <c r="BF247" i="4"/>
  <c r="BE247" i="4"/>
  <c r="T247" i="4"/>
  <c r="R247" i="4"/>
  <c r="P247" i="4"/>
  <c r="BK247" i="4"/>
  <c r="J247" i="4"/>
  <c r="BI242" i="4"/>
  <c r="BH242" i="4"/>
  <c r="BG242" i="4"/>
  <c r="BF242" i="4"/>
  <c r="BE242" i="4"/>
  <c r="T242" i="4"/>
  <c r="R242" i="4"/>
  <c r="P242" i="4"/>
  <c r="BK242" i="4"/>
  <c r="J242" i="4"/>
  <c r="BI237" i="4"/>
  <c r="BH237" i="4"/>
  <c r="BG237" i="4"/>
  <c r="BF237" i="4"/>
  <c r="BE237" i="4"/>
  <c r="T237" i="4"/>
  <c r="R237" i="4"/>
  <c r="P237" i="4"/>
  <c r="BK237" i="4"/>
  <c r="J237" i="4"/>
  <c r="BI232" i="4"/>
  <c r="BH232" i="4"/>
  <c r="BG232" i="4"/>
  <c r="BF232" i="4"/>
  <c r="BE232" i="4"/>
  <c r="T232" i="4"/>
  <c r="T231" i="4" s="1"/>
  <c r="R232" i="4"/>
  <c r="R231" i="4" s="1"/>
  <c r="P232" i="4"/>
  <c r="P231" i="4" s="1"/>
  <c r="BK232" i="4"/>
  <c r="BK231" i="4" s="1"/>
  <c r="J231" i="4" s="1"/>
  <c r="J70" i="4" s="1"/>
  <c r="J232" i="4"/>
  <c r="BI228" i="4"/>
  <c r="BH228" i="4"/>
  <c r="BG228" i="4"/>
  <c r="BF228" i="4"/>
  <c r="T228" i="4"/>
  <c r="R228" i="4"/>
  <c r="P228" i="4"/>
  <c r="BK228" i="4"/>
  <c r="J228" i="4"/>
  <c r="BE228" i="4" s="1"/>
  <c r="BI223" i="4"/>
  <c r="BH223" i="4"/>
  <c r="BG223" i="4"/>
  <c r="BF223" i="4"/>
  <c r="T223" i="4"/>
  <c r="R223" i="4"/>
  <c r="P223" i="4"/>
  <c r="BK223" i="4"/>
  <c r="J223" i="4"/>
  <c r="BE223" i="4" s="1"/>
  <c r="BI218" i="4"/>
  <c r="BH218" i="4"/>
  <c r="BG218" i="4"/>
  <c r="BF218" i="4"/>
  <c r="T218" i="4"/>
  <c r="R218" i="4"/>
  <c r="P218" i="4"/>
  <c r="BK218" i="4"/>
  <c r="J218" i="4"/>
  <c r="BE218" i="4" s="1"/>
  <c r="BI213" i="4"/>
  <c r="BH213" i="4"/>
  <c r="BG213" i="4"/>
  <c r="BF213" i="4"/>
  <c r="T213" i="4"/>
  <c r="R213" i="4"/>
  <c r="P213" i="4"/>
  <c r="BK213" i="4"/>
  <c r="J213" i="4"/>
  <c r="BE213" i="4" s="1"/>
  <c r="BI208" i="4"/>
  <c r="BH208" i="4"/>
  <c r="BG208" i="4"/>
  <c r="BF208" i="4"/>
  <c r="T208" i="4"/>
  <c r="T207" i="4" s="1"/>
  <c r="R208" i="4"/>
  <c r="R207" i="4" s="1"/>
  <c r="P208" i="4"/>
  <c r="P207" i="4" s="1"/>
  <c r="BK208" i="4"/>
  <c r="BK207" i="4" s="1"/>
  <c r="J207" i="4" s="1"/>
  <c r="J69" i="4" s="1"/>
  <c r="J208" i="4"/>
  <c r="BE208" i="4" s="1"/>
  <c r="BI205" i="4"/>
  <c r="BH205" i="4"/>
  <c r="BG205" i="4"/>
  <c r="BF205" i="4"/>
  <c r="BE205" i="4"/>
  <c r="T205" i="4"/>
  <c r="R205" i="4"/>
  <c r="P205" i="4"/>
  <c r="BK205" i="4"/>
  <c r="J205" i="4"/>
  <c r="BI197" i="4"/>
  <c r="BH197" i="4"/>
  <c r="BG197" i="4"/>
  <c r="BF197" i="4"/>
  <c r="BE197" i="4"/>
  <c r="T197" i="4"/>
  <c r="R197" i="4"/>
  <c r="P197" i="4"/>
  <c r="BK197" i="4"/>
  <c r="J197" i="4"/>
  <c r="BI190" i="4"/>
  <c r="BH190" i="4"/>
  <c r="BG190" i="4"/>
  <c r="BF190" i="4"/>
  <c r="BE190" i="4"/>
  <c r="T190" i="4"/>
  <c r="R190" i="4"/>
  <c r="P190" i="4"/>
  <c r="BK190" i="4"/>
  <c r="J190" i="4"/>
  <c r="BI185" i="4"/>
  <c r="BH185" i="4"/>
  <c r="BG185" i="4"/>
  <c r="BF185" i="4"/>
  <c r="BE185" i="4"/>
  <c r="T185" i="4"/>
  <c r="R185" i="4"/>
  <c r="P185" i="4"/>
  <c r="BK185" i="4"/>
  <c r="J185" i="4"/>
  <c r="BI180" i="4"/>
  <c r="BH180" i="4"/>
  <c r="BG180" i="4"/>
  <c r="BF180" i="4"/>
  <c r="BE180" i="4"/>
  <c r="T180" i="4"/>
  <c r="R180" i="4"/>
  <c r="P180" i="4"/>
  <c r="BK180" i="4"/>
  <c r="J180" i="4"/>
  <c r="BI176" i="4"/>
  <c r="BH176" i="4"/>
  <c r="BG176" i="4"/>
  <c r="BF176" i="4"/>
  <c r="BE176" i="4"/>
  <c r="T176" i="4"/>
  <c r="R176" i="4"/>
  <c r="P176" i="4"/>
  <c r="BK176" i="4"/>
  <c r="J176" i="4"/>
  <c r="BI172" i="4"/>
  <c r="BH172" i="4"/>
  <c r="BG172" i="4"/>
  <c r="BF172" i="4"/>
  <c r="BE172" i="4"/>
  <c r="T172" i="4"/>
  <c r="R172" i="4"/>
  <c r="P172" i="4"/>
  <c r="BK172" i="4"/>
  <c r="J172" i="4"/>
  <c r="BI165" i="4"/>
  <c r="BH165" i="4"/>
  <c r="BG165" i="4"/>
  <c r="BF165" i="4"/>
  <c r="BE165" i="4"/>
  <c r="T165" i="4"/>
  <c r="R165" i="4"/>
  <c r="P165" i="4"/>
  <c r="BK165" i="4"/>
  <c r="J165" i="4"/>
  <c r="BI161" i="4"/>
  <c r="BH161" i="4"/>
  <c r="BG161" i="4"/>
  <c r="BF161" i="4"/>
  <c r="BE161" i="4"/>
  <c r="T161" i="4"/>
  <c r="R161" i="4"/>
  <c r="P161" i="4"/>
  <c r="BK161" i="4"/>
  <c r="J161" i="4"/>
  <c r="BI156" i="4"/>
  <c r="BH156" i="4"/>
  <c r="BG156" i="4"/>
  <c r="BF156" i="4"/>
  <c r="BE156" i="4"/>
  <c r="T156" i="4"/>
  <c r="R156" i="4"/>
  <c r="P156" i="4"/>
  <c r="BK156" i="4"/>
  <c r="J156" i="4"/>
  <c r="BI151" i="4"/>
  <c r="BH151" i="4"/>
  <c r="BG151" i="4"/>
  <c r="BF151" i="4"/>
  <c r="BE151" i="4"/>
  <c r="T151" i="4"/>
  <c r="R151" i="4"/>
  <c r="P151" i="4"/>
  <c r="BK151" i="4"/>
  <c r="J151" i="4"/>
  <c r="BI146" i="4"/>
  <c r="BH146" i="4"/>
  <c r="BG146" i="4"/>
  <c r="BF146" i="4"/>
  <c r="BE146" i="4"/>
  <c r="T146" i="4"/>
  <c r="T145" i="4" s="1"/>
  <c r="R146" i="4"/>
  <c r="R145" i="4" s="1"/>
  <c r="P146" i="4"/>
  <c r="P145" i="4" s="1"/>
  <c r="BK146" i="4"/>
  <c r="BK145" i="4" s="1"/>
  <c r="J145" i="4" s="1"/>
  <c r="J68" i="4" s="1"/>
  <c r="J146" i="4"/>
  <c r="BI141" i="4"/>
  <c r="BH141" i="4"/>
  <c r="BG141" i="4"/>
  <c r="BF141" i="4"/>
  <c r="T141" i="4"/>
  <c r="T140" i="4" s="1"/>
  <c r="R141" i="4"/>
  <c r="R140" i="4" s="1"/>
  <c r="P141" i="4"/>
  <c r="P140" i="4" s="1"/>
  <c r="BK141" i="4"/>
  <c r="BK140" i="4" s="1"/>
  <c r="J140" i="4" s="1"/>
  <c r="J67" i="4" s="1"/>
  <c r="J141" i="4"/>
  <c r="BE141" i="4" s="1"/>
  <c r="BI135" i="4"/>
  <c r="BH135" i="4"/>
  <c r="BG135" i="4"/>
  <c r="BF135" i="4"/>
  <c r="BE135" i="4"/>
  <c r="T135" i="4"/>
  <c r="R135" i="4"/>
  <c r="P135" i="4"/>
  <c r="BK135" i="4"/>
  <c r="J135" i="4"/>
  <c r="BI131" i="4"/>
  <c r="BH131" i="4"/>
  <c r="BG131" i="4"/>
  <c r="BF131" i="4"/>
  <c r="BE131" i="4"/>
  <c r="T131" i="4"/>
  <c r="R131" i="4"/>
  <c r="P131" i="4"/>
  <c r="BK131" i="4"/>
  <c r="J131" i="4"/>
  <c r="BI126" i="4"/>
  <c r="BH126" i="4"/>
  <c r="BG126" i="4"/>
  <c r="BF126" i="4"/>
  <c r="BE126" i="4"/>
  <c r="T126" i="4"/>
  <c r="R126" i="4"/>
  <c r="P126" i="4"/>
  <c r="BK126" i="4"/>
  <c r="J126" i="4"/>
  <c r="BI119" i="4"/>
  <c r="BH119" i="4"/>
  <c r="BG119" i="4"/>
  <c r="BF119" i="4"/>
  <c r="BE119" i="4"/>
  <c r="T119" i="4"/>
  <c r="R119" i="4"/>
  <c r="P119" i="4"/>
  <c r="BK119" i="4"/>
  <c r="J119" i="4"/>
  <c r="BI114" i="4"/>
  <c r="BH114" i="4"/>
  <c r="BG114" i="4"/>
  <c r="BF114" i="4"/>
  <c r="BE114" i="4"/>
  <c r="T114" i="4"/>
  <c r="R114" i="4"/>
  <c r="P114" i="4"/>
  <c r="BK114" i="4"/>
  <c r="J114" i="4"/>
  <c r="BI108" i="4"/>
  <c r="BH108" i="4"/>
  <c r="BG108" i="4"/>
  <c r="BF108" i="4"/>
  <c r="BE108" i="4"/>
  <c r="T108" i="4"/>
  <c r="R108" i="4"/>
  <c r="P108" i="4"/>
  <c r="BK108" i="4"/>
  <c r="J108" i="4"/>
  <c r="BI103" i="4"/>
  <c r="BH103" i="4"/>
  <c r="BG103" i="4"/>
  <c r="BF103" i="4"/>
  <c r="BE103" i="4"/>
  <c r="T103" i="4"/>
  <c r="R103" i="4"/>
  <c r="P103" i="4"/>
  <c r="BK103" i="4"/>
  <c r="J103" i="4"/>
  <c r="BI98" i="4"/>
  <c r="F38" i="4" s="1"/>
  <c r="BD59" i="1" s="1"/>
  <c r="BH98" i="4"/>
  <c r="F37" i="4" s="1"/>
  <c r="BC59" i="1" s="1"/>
  <c r="BG98" i="4"/>
  <c r="F36" i="4" s="1"/>
  <c r="BB59" i="1" s="1"/>
  <c r="BF98" i="4"/>
  <c r="F35" i="4" s="1"/>
  <c r="BA59" i="1" s="1"/>
  <c r="BE98" i="4"/>
  <c r="T98" i="4"/>
  <c r="T97" i="4" s="1"/>
  <c r="T96" i="4" s="1"/>
  <c r="T95" i="4" s="1"/>
  <c r="R98" i="4"/>
  <c r="R97" i="4" s="1"/>
  <c r="P98" i="4"/>
  <c r="P97" i="4" s="1"/>
  <c r="P96" i="4" s="1"/>
  <c r="P95" i="4" s="1"/>
  <c r="AU59" i="1" s="1"/>
  <c r="BK98" i="4"/>
  <c r="BK97" i="4" s="1"/>
  <c r="J98" i="4"/>
  <c r="J91" i="4"/>
  <c r="F91" i="4"/>
  <c r="F89" i="4"/>
  <c r="E87" i="4"/>
  <c r="E81" i="4"/>
  <c r="J59" i="4"/>
  <c r="F59" i="4"/>
  <c r="F57" i="4"/>
  <c r="E55" i="4"/>
  <c r="J22" i="4"/>
  <c r="E22" i="4"/>
  <c r="F92" i="4" s="1"/>
  <c r="J21" i="4"/>
  <c r="J16" i="4"/>
  <c r="J57" i="4" s="1"/>
  <c r="E7" i="4"/>
  <c r="E49" i="4" s="1"/>
  <c r="AY57" i="1"/>
  <c r="AX57" i="1"/>
  <c r="BI396" i="3"/>
  <c r="BH396" i="3"/>
  <c r="BG396" i="3"/>
  <c r="BF396" i="3"/>
  <c r="T396" i="3"/>
  <c r="R396" i="3"/>
  <c r="P396" i="3"/>
  <c r="BK396" i="3"/>
  <c r="J396" i="3"/>
  <c r="BE396" i="3" s="1"/>
  <c r="BI389" i="3"/>
  <c r="BH389" i="3"/>
  <c r="BG389" i="3"/>
  <c r="BF389" i="3"/>
  <c r="T389" i="3"/>
  <c r="R389" i="3"/>
  <c r="P389" i="3"/>
  <c r="BK389" i="3"/>
  <c r="J389" i="3"/>
  <c r="BE389" i="3" s="1"/>
  <c r="BI374" i="3"/>
  <c r="BH374" i="3"/>
  <c r="BG374" i="3"/>
  <c r="BF374" i="3"/>
  <c r="T374" i="3"/>
  <c r="R374" i="3"/>
  <c r="P374" i="3"/>
  <c r="BK374" i="3"/>
  <c r="J374" i="3"/>
  <c r="BE374" i="3" s="1"/>
  <c r="BI365" i="3"/>
  <c r="BH365" i="3"/>
  <c r="BG365" i="3"/>
  <c r="BF365" i="3"/>
  <c r="BE365" i="3"/>
  <c r="T365" i="3"/>
  <c r="R365" i="3"/>
  <c r="P365" i="3"/>
  <c r="BK365" i="3"/>
  <c r="J365" i="3"/>
  <c r="BI352" i="3"/>
  <c r="BH352" i="3"/>
  <c r="BG352" i="3"/>
  <c r="BF352" i="3"/>
  <c r="T352" i="3"/>
  <c r="R352" i="3"/>
  <c r="P352" i="3"/>
  <c r="BK352" i="3"/>
  <c r="J352" i="3"/>
  <c r="BE352" i="3" s="1"/>
  <c r="BI339" i="3"/>
  <c r="BH339" i="3"/>
  <c r="BG339" i="3"/>
  <c r="BF339" i="3"/>
  <c r="BE339" i="3"/>
  <c r="T339" i="3"/>
  <c r="R339" i="3"/>
  <c r="P339" i="3"/>
  <c r="BK339" i="3"/>
  <c r="J339" i="3"/>
  <c r="BI334" i="3"/>
  <c r="BH334" i="3"/>
  <c r="BG334" i="3"/>
  <c r="BF334" i="3"/>
  <c r="T334" i="3"/>
  <c r="R334" i="3"/>
  <c r="P334" i="3"/>
  <c r="BK334" i="3"/>
  <c r="J334" i="3"/>
  <c r="BE334" i="3" s="1"/>
  <c r="BI329" i="3"/>
  <c r="BH329" i="3"/>
  <c r="BG329" i="3"/>
  <c r="BF329" i="3"/>
  <c r="BE329" i="3"/>
  <c r="T329" i="3"/>
  <c r="R329" i="3"/>
  <c r="P329" i="3"/>
  <c r="BK329" i="3"/>
  <c r="J329" i="3"/>
  <c r="BI324" i="3"/>
  <c r="BH324" i="3"/>
  <c r="BG324" i="3"/>
  <c r="BF324" i="3"/>
  <c r="T324" i="3"/>
  <c r="R324" i="3"/>
  <c r="P324" i="3"/>
  <c r="BK324" i="3"/>
  <c r="J324" i="3"/>
  <c r="BE324" i="3" s="1"/>
  <c r="BI319" i="3"/>
  <c r="BH319" i="3"/>
  <c r="BG319" i="3"/>
  <c r="BF319" i="3"/>
  <c r="BE319" i="3"/>
  <c r="T319" i="3"/>
  <c r="R319" i="3"/>
  <c r="P319" i="3"/>
  <c r="BK319" i="3"/>
  <c r="J319" i="3"/>
  <c r="BI315" i="3"/>
  <c r="BH315" i="3"/>
  <c r="BG315" i="3"/>
  <c r="BF315" i="3"/>
  <c r="T315" i="3"/>
  <c r="R315" i="3"/>
  <c r="P315" i="3"/>
  <c r="BK315" i="3"/>
  <c r="J315" i="3"/>
  <c r="BE315" i="3" s="1"/>
  <c r="BI310" i="3"/>
  <c r="BH310" i="3"/>
  <c r="BG310" i="3"/>
  <c r="BF310" i="3"/>
  <c r="BE310" i="3"/>
  <c r="T310" i="3"/>
  <c r="R310" i="3"/>
  <c r="P310" i="3"/>
  <c r="BK310" i="3"/>
  <c r="J310" i="3"/>
  <c r="BI305" i="3"/>
  <c r="BH305" i="3"/>
  <c r="BG305" i="3"/>
  <c r="BF305" i="3"/>
  <c r="BE305" i="3"/>
  <c r="T305" i="3"/>
  <c r="R305" i="3"/>
  <c r="P305" i="3"/>
  <c r="BK305" i="3"/>
  <c r="J305" i="3"/>
  <c r="BI296" i="3"/>
  <c r="BH296" i="3"/>
  <c r="BG296" i="3"/>
  <c r="BF296" i="3"/>
  <c r="BE296" i="3"/>
  <c r="T296" i="3"/>
  <c r="R296" i="3"/>
  <c r="P296" i="3"/>
  <c r="BK296" i="3"/>
  <c r="J296" i="3"/>
  <c r="BI284" i="3"/>
  <c r="BH284" i="3"/>
  <c r="BG284" i="3"/>
  <c r="BF284" i="3"/>
  <c r="BE284" i="3"/>
  <c r="T284" i="3"/>
  <c r="R284" i="3"/>
  <c r="P284" i="3"/>
  <c r="BK284" i="3"/>
  <c r="J284" i="3"/>
  <c r="BI279" i="3"/>
  <c r="BH279" i="3"/>
  <c r="BG279" i="3"/>
  <c r="BF279" i="3"/>
  <c r="BE279" i="3"/>
  <c r="T279" i="3"/>
  <c r="R279" i="3"/>
  <c r="P279" i="3"/>
  <c r="BK279" i="3"/>
  <c r="J279" i="3"/>
  <c r="BI274" i="3"/>
  <c r="BH274" i="3"/>
  <c r="BG274" i="3"/>
  <c r="BF274" i="3"/>
  <c r="BE274" i="3"/>
  <c r="T274" i="3"/>
  <c r="R274" i="3"/>
  <c r="P274" i="3"/>
  <c r="BK274" i="3"/>
  <c r="J274" i="3"/>
  <c r="BI269" i="3"/>
  <c r="BH269" i="3"/>
  <c r="BG269" i="3"/>
  <c r="BF269" i="3"/>
  <c r="BE269" i="3"/>
  <c r="T269" i="3"/>
  <c r="R269" i="3"/>
  <c r="P269" i="3"/>
  <c r="BK269" i="3"/>
  <c r="J269" i="3"/>
  <c r="BI264" i="3"/>
  <c r="BH264" i="3"/>
  <c r="BG264" i="3"/>
  <c r="BF264" i="3"/>
  <c r="BE264" i="3"/>
  <c r="T264" i="3"/>
  <c r="R264" i="3"/>
  <c r="P264" i="3"/>
  <c r="BK264" i="3"/>
  <c r="J264" i="3"/>
  <c r="BI259" i="3"/>
  <c r="BH259" i="3"/>
  <c r="BG259" i="3"/>
  <c r="BF259" i="3"/>
  <c r="BE259" i="3"/>
  <c r="T259" i="3"/>
  <c r="R259" i="3"/>
  <c r="P259" i="3"/>
  <c r="BK259" i="3"/>
  <c r="J259" i="3"/>
  <c r="BI254" i="3"/>
  <c r="BH254" i="3"/>
  <c r="BG254" i="3"/>
  <c r="BF254" i="3"/>
  <c r="BE254" i="3"/>
  <c r="T254" i="3"/>
  <c r="R254" i="3"/>
  <c r="P254" i="3"/>
  <c r="BK254" i="3"/>
  <c r="J254" i="3"/>
  <c r="BI249" i="3"/>
  <c r="BH249" i="3"/>
  <c r="BG249" i="3"/>
  <c r="BF249" i="3"/>
  <c r="BE249" i="3"/>
  <c r="T249" i="3"/>
  <c r="R249" i="3"/>
  <c r="P249" i="3"/>
  <c r="BK249" i="3"/>
  <c r="J249" i="3"/>
  <c r="BI244" i="3"/>
  <c r="BH244" i="3"/>
  <c r="BG244" i="3"/>
  <c r="BF244" i="3"/>
  <c r="BE244" i="3"/>
  <c r="T244" i="3"/>
  <c r="T243" i="3" s="1"/>
  <c r="R244" i="3"/>
  <c r="P244" i="3"/>
  <c r="P243" i="3" s="1"/>
  <c r="BK244" i="3"/>
  <c r="BK243" i="3" s="1"/>
  <c r="J243" i="3" s="1"/>
  <c r="J70" i="3" s="1"/>
  <c r="J244" i="3"/>
  <c r="BI238" i="3"/>
  <c r="BH238" i="3"/>
  <c r="BG238" i="3"/>
  <c r="BF238" i="3"/>
  <c r="T238" i="3"/>
  <c r="R238" i="3"/>
  <c r="P238" i="3"/>
  <c r="BK238" i="3"/>
  <c r="J238" i="3"/>
  <c r="BE238" i="3" s="1"/>
  <c r="BI233" i="3"/>
  <c r="BH233" i="3"/>
  <c r="BG233" i="3"/>
  <c r="BF233" i="3"/>
  <c r="T233" i="3"/>
  <c r="R233" i="3"/>
  <c r="P233" i="3"/>
  <c r="BK233" i="3"/>
  <c r="J233" i="3"/>
  <c r="BE233" i="3" s="1"/>
  <c r="BI228" i="3"/>
  <c r="BH228" i="3"/>
  <c r="BG228" i="3"/>
  <c r="BF228" i="3"/>
  <c r="T228" i="3"/>
  <c r="T227" i="3" s="1"/>
  <c r="R228" i="3"/>
  <c r="R227" i="3" s="1"/>
  <c r="P228" i="3"/>
  <c r="BK228" i="3"/>
  <c r="BK227" i="3" s="1"/>
  <c r="J227" i="3" s="1"/>
  <c r="J69" i="3" s="1"/>
  <c r="J228" i="3"/>
  <c r="BE228" i="3" s="1"/>
  <c r="BI225" i="3"/>
  <c r="BH225" i="3"/>
  <c r="BG225" i="3"/>
  <c r="BF225" i="3"/>
  <c r="BE225" i="3"/>
  <c r="T225" i="3"/>
  <c r="R225" i="3"/>
  <c r="P225" i="3"/>
  <c r="BK225" i="3"/>
  <c r="J225" i="3"/>
  <c r="BI217" i="3"/>
  <c r="BH217" i="3"/>
  <c r="BG217" i="3"/>
  <c r="BF217" i="3"/>
  <c r="BE217" i="3"/>
  <c r="T217" i="3"/>
  <c r="R217" i="3"/>
  <c r="P217" i="3"/>
  <c r="BK217" i="3"/>
  <c r="J217" i="3"/>
  <c r="BI212" i="3"/>
  <c r="BH212" i="3"/>
  <c r="BG212" i="3"/>
  <c r="BF212" i="3"/>
  <c r="BE212" i="3"/>
  <c r="T212" i="3"/>
  <c r="R212" i="3"/>
  <c r="P212" i="3"/>
  <c r="BK212" i="3"/>
  <c r="J212" i="3"/>
  <c r="BI207" i="3"/>
  <c r="BH207" i="3"/>
  <c r="BG207" i="3"/>
  <c r="BF207" i="3"/>
  <c r="BE207" i="3"/>
  <c r="T207" i="3"/>
  <c r="R207" i="3"/>
  <c r="P207" i="3"/>
  <c r="BK207" i="3"/>
  <c r="J207" i="3"/>
  <c r="BI202" i="3"/>
  <c r="BH202" i="3"/>
  <c r="BG202" i="3"/>
  <c r="BF202" i="3"/>
  <c r="BE202" i="3"/>
  <c r="T202" i="3"/>
  <c r="R202" i="3"/>
  <c r="P202" i="3"/>
  <c r="BK202" i="3"/>
  <c r="J202" i="3"/>
  <c r="BI195" i="3"/>
  <c r="BH195" i="3"/>
  <c r="BG195" i="3"/>
  <c r="BF195" i="3"/>
  <c r="BE195" i="3"/>
  <c r="T195" i="3"/>
  <c r="R195" i="3"/>
  <c r="P195" i="3"/>
  <c r="BK195" i="3"/>
  <c r="J195" i="3"/>
  <c r="BI190" i="3"/>
  <c r="BH190" i="3"/>
  <c r="BG190" i="3"/>
  <c r="BF190" i="3"/>
  <c r="BE190" i="3"/>
  <c r="T190" i="3"/>
  <c r="R190" i="3"/>
  <c r="P190" i="3"/>
  <c r="BK190" i="3"/>
  <c r="J190" i="3"/>
  <c r="BI185" i="3"/>
  <c r="BH185" i="3"/>
  <c r="BG185" i="3"/>
  <c r="BF185" i="3"/>
  <c r="BE185" i="3"/>
  <c r="T185" i="3"/>
  <c r="R185" i="3"/>
  <c r="P185" i="3"/>
  <c r="BK185" i="3"/>
  <c r="J185" i="3"/>
  <c r="BI180" i="3"/>
  <c r="BH180" i="3"/>
  <c r="BG180" i="3"/>
  <c r="BF180" i="3"/>
  <c r="BE180" i="3"/>
  <c r="T180" i="3"/>
  <c r="R180" i="3"/>
  <c r="P180" i="3"/>
  <c r="BK180" i="3"/>
  <c r="J180" i="3"/>
  <c r="BI175" i="3"/>
  <c r="BH175" i="3"/>
  <c r="BG175" i="3"/>
  <c r="BF175" i="3"/>
  <c r="BE175" i="3"/>
  <c r="T175" i="3"/>
  <c r="R175" i="3"/>
  <c r="P175" i="3"/>
  <c r="BK175" i="3"/>
  <c r="J175" i="3"/>
  <c r="BI170" i="3"/>
  <c r="BH170" i="3"/>
  <c r="BG170" i="3"/>
  <c r="BF170" i="3"/>
  <c r="BE170" i="3"/>
  <c r="T170" i="3"/>
  <c r="R170" i="3"/>
  <c r="P170" i="3"/>
  <c r="BK170" i="3"/>
  <c r="J170" i="3"/>
  <c r="BI165" i="3"/>
  <c r="BH165" i="3"/>
  <c r="BG165" i="3"/>
  <c r="BF165" i="3"/>
  <c r="BE165" i="3"/>
  <c r="T165" i="3"/>
  <c r="R165" i="3"/>
  <c r="P165" i="3"/>
  <c r="BK165" i="3"/>
  <c r="J165" i="3"/>
  <c r="BI160" i="3"/>
  <c r="BH160" i="3"/>
  <c r="BG160" i="3"/>
  <c r="BF160" i="3"/>
  <c r="BE160" i="3"/>
  <c r="T160" i="3"/>
  <c r="R160" i="3"/>
  <c r="P160" i="3"/>
  <c r="BK160" i="3"/>
  <c r="J160" i="3"/>
  <c r="BI155" i="3"/>
  <c r="BH155" i="3"/>
  <c r="BG155" i="3"/>
  <c r="BF155" i="3"/>
  <c r="BE155" i="3"/>
  <c r="T155" i="3"/>
  <c r="R155" i="3"/>
  <c r="P155" i="3"/>
  <c r="BK155" i="3"/>
  <c r="J155" i="3"/>
  <c r="BI150" i="3"/>
  <c r="BH150" i="3"/>
  <c r="BG150" i="3"/>
  <c r="BF150" i="3"/>
  <c r="BE150" i="3"/>
  <c r="T150" i="3"/>
  <c r="R150" i="3"/>
  <c r="P150" i="3"/>
  <c r="BK150" i="3"/>
  <c r="J150" i="3"/>
  <c r="BI143" i="3"/>
  <c r="BH143" i="3"/>
  <c r="BG143" i="3"/>
  <c r="BF143" i="3"/>
  <c r="BE143" i="3"/>
  <c r="T143" i="3"/>
  <c r="R143" i="3"/>
  <c r="P143" i="3"/>
  <c r="BK143" i="3"/>
  <c r="J143" i="3"/>
  <c r="BI138" i="3"/>
  <c r="BH138" i="3"/>
  <c r="BG138" i="3"/>
  <c r="BF138" i="3"/>
  <c r="BE138" i="3"/>
  <c r="T138" i="3"/>
  <c r="R138" i="3"/>
  <c r="P138" i="3"/>
  <c r="BK138" i="3"/>
  <c r="J138" i="3"/>
  <c r="BI133" i="3"/>
  <c r="BH133" i="3"/>
  <c r="BG133" i="3"/>
  <c r="BF133" i="3"/>
  <c r="BE133" i="3"/>
  <c r="T133" i="3"/>
  <c r="R133" i="3"/>
  <c r="P133" i="3"/>
  <c r="BK133" i="3"/>
  <c r="J133" i="3"/>
  <c r="BI128" i="3"/>
  <c r="BH128" i="3"/>
  <c r="BG128" i="3"/>
  <c r="BF128" i="3"/>
  <c r="BE128" i="3"/>
  <c r="T128" i="3"/>
  <c r="R128" i="3"/>
  <c r="P128" i="3"/>
  <c r="BK128" i="3"/>
  <c r="J128" i="3"/>
  <c r="BI123" i="3"/>
  <c r="BH123" i="3"/>
  <c r="BG123" i="3"/>
  <c r="BF123" i="3"/>
  <c r="BE123" i="3"/>
  <c r="T123" i="3"/>
  <c r="T122" i="3" s="1"/>
  <c r="R123" i="3"/>
  <c r="P123" i="3"/>
  <c r="P122" i="3" s="1"/>
  <c r="BK123" i="3"/>
  <c r="BK122" i="3" s="1"/>
  <c r="J122" i="3" s="1"/>
  <c r="J68" i="3" s="1"/>
  <c r="J123" i="3"/>
  <c r="BI118" i="3"/>
  <c r="BH118" i="3"/>
  <c r="BG118" i="3"/>
  <c r="BF118" i="3"/>
  <c r="T118" i="3"/>
  <c r="T117" i="3" s="1"/>
  <c r="R118" i="3"/>
  <c r="R117" i="3" s="1"/>
  <c r="P118" i="3"/>
  <c r="P117" i="3" s="1"/>
  <c r="BK118" i="3"/>
  <c r="BK117" i="3" s="1"/>
  <c r="J117" i="3" s="1"/>
  <c r="J67" i="3" s="1"/>
  <c r="J118" i="3"/>
  <c r="BE118" i="3" s="1"/>
  <c r="BI112" i="3"/>
  <c r="BH112" i="3"/>
  <c r="BG112" i="3"/>
  <c r="BF112" i="3"/>
  <c r="BE112" i="3"/>
  <c r="T112" i="3"/>
  <c r="R112" i="3"/>
  <c r="P112" i="3"/>
  <c r="BK112" i="3"/>
  <c r="J112" i="3"/>
  <c r="BI107" i="3"/>
  <c r="BH107" i="3"/>
  <c r="BG107" i="3"/>
  <c r="BF107" i="3"/>
  <c r="BE107" i="3"/>
  <c r="T107" i="3"/>
  <c r="R107" i="3"/>
  <c r="P107" i="3"/>
  <c r="BK107" i="3"/>
  <c r="J107" i="3"/>
  <c r="BI102" i="3"/>
  <c r="BH102" i="3"/>
  <c r="BG102" i="3"/>
  <c r="BF102" i="3"/>
  <c r="BE102" i="3"/>
  <c r="T102" i="3"/>
  <c r="R102" i="3"/>
  <c r="P102" i="3"/>
  <c r="BK102" i="3"/>
  <c r="J102" i="3"/>
  <c r="BI97" i="3"/>
  <c r="F38" i="3" s="1"/>
  <c r="BD57" i="1" s="1"/>
  <c r="BH97" i="3"/>
  <c r="BG97" i="3"/>
  <c r="BF97" i="3"/>
  <c r="BE97" i="3"/>
  <c r="T97" i="3"/>
  <c r="T96" i="3" s="1"/>
  <c r="R97" i="3"/>
  <c r="P97" i="3"/>
  <c r="P96" i="3" s="1"/>
  <c r="BK97" i="3"/>
  <c r="BK96" i="3" s="1"/>
  <c r="J97" i="3"/>
  <c r="J90" i="3"/>
  <c r="F90" i="3"/>
  <c r="F88" i="3"/>
  <c r="E86" i="3"/>
  <c r="E80" i="3"/>
  <c r="J59" i="3"/>
  <c r="F59" i="3"/>
  <c r="F57" i="3"/>
  <c r="E55" i="3"/>
  <c r="E49" i="3"/>
  <c r="J22" i="3"/>
  <c r="E22" i="3"/>
  <c r="F60" i="3" s="1"/>
  <c r="J21" i="3"/>
  <c r="J16" i="3"/>
  <c r="J88" i="3" s="1"/>
  <c r="E7" i="3"/>
  <c r="AY55" i="1"/>
  <c r="AX55" i="1"/>
  <c r="BI711" i="2"/>
  <c r="BH711" i="2"/>
  <c r="BG711" i="2"/>
  <c r="BF711" i="2"/>
  <c r="BE711" i="2"/>
  <c r="T711" i="2"/>
  <c r="R711" i="2"/>
  <c r="P711" i="2"/>
  <c r="BK711" i="2"/>
  <c r="J711" i="2"/>
  <c r="BI702" i="2"/>
  <c r="BH702" i="2"/>
  <c r="BG702" i="2"/>
  <c r="BF702" i="2"/>
  <c r="BE702" i="2"/>
  <c r="T702" i="2"/>
  <c r="R702" i="2"/>
  <c r="P702" i="2"/>
  <c r="BK702" i="2"/>
  <c r="J702" i="2"/>
  <c r="BI680" i="2"/>
  <c r="BH680" i="2"/>
  <c r="BG680" i="2"/>
  <c r="BF680" i="2"/>
  <c r="BE680" i="2"/>
  <c r="T680" i="2"/>
  <c r="R680" i="2"/>
  <c r="P680" i="2"/>
  <c r="BK680" i="2"/>
  <c r="J680" i="2"/>
  <c r="BI666" i="2"/>
  <c r="BH666" i="2"/>
  <c r="BG666" i="2"/>
  <c r="BF666" i="2"/>
  <c r="BE666" i="2"/>
  <c r="T666" i="2"/>
  <c r="R666" i="2"/>
  <c r="P666" i="2"/>
  <c r="BK666" i="2"/>
  <c r="J666" i="2"/>
  <c r="BI636" i="2"/>
  <c r="BH636" i="2"/>
  <c r="BG636" i="2"/>
  <c r="BF636" i="2"/>
  <c r="BE636" i="2"/>
  <c r="T636" i="2"/>
  <c r="R636" i="2"/>
  <c r="P636" i="2"/>
  <c r="BK636" i="2"/>
  <c r="J636" i="2"/>
  <c r="BI606" i="2"/>
  <c r="BH606" i="2"/>
  <c r="BG606" i="2"/>
  <c r="BF606" i="2"/>
  <c r="BE606" i="2"/>
  <c r="T606" i="2"/>
  <c r="R606" i="2"/>
  <c r="P606" i="2"/>
  <c r="BK606" i="2"/>
  <c r="J606" i="2"/>
  <c r="BI601" i="2"/>
  <c r="BH601" i="2"/>
  <c r="BG601" i="2"/>
  <c r="BF601" i="2"/>
  <c r="BE601" i="2"/>
  <c r="T601" i="2"/>
  <c r="R601" i="2"/>
  <c r="P601" i="2"/>
  <c r="BK601" i="2"/>
  <c r="J601" i="2"/>
  <c r="BI594" i="2"/>
  <c r="BH594" i="2"/>
  <c r="BG594" i="2"/>
  <c r="BF594" i="2"/>
  <c r="BE594" i="2"/>
  <c r="T594" i="2"/>
  <c r="R594" i="2"/>
  <c r="P594" i="2"/>
  <c r="BK594" i="2"/>
  <c r="J594" i="2"/>
  <c r="BI589" i="2"/>
  <c r="BH589" i="2"/>
  <c r="BG589" i="2"/>
  <c r="BF589" i="2"/>
  <c r="BE589" i="2"/>
  <c r="T589" i="2"/>
  <c r="R589" i="2"/>
  <c r="P589" i="2"/>
  <c r="BK589" i="2"/>
  <c r="J589" i="2"/>
  <c r="BI584" i="2"/>
  <c r="BH584" i="2"/>
  <c r="BG584" i="2"/>
  <c r="BF584" i="2"/>
  <c r="BE584" i="2"/>
  <c r="T584" i="2"/>
  <c r="R584" i="2"/>
  <c r="P584" i="2"/>
  <c r="BK584" i="2"/>
  <c r="J584" i="2"/>
  <c r="BI580" i="2"/>
  <c r="BH580" i="2"/>
  <c r="BG580" i="2"/>
  <c r="BF580" i="2"/>
  <c r="BE580" i="2"/>
  <c r="T580" i="2"/>
  <c r="R580" i="2"/>
  <c r="P580" i="2"/>
  <c r="BK580" i="2"/>
  <c r="J580" i="2"/>
  <c r="BI575" i="2"/>
  <c r="BH575" i="2"/>
  <c r="BG575" i="2"/>
  <c r="BF575" i="2"/>
  <c r="BE575" i="2"/>
  <c r="T575" i="2"/>
  <c r="R575" i="2"/>
  <c r="P575" i="2"/>
  <c r="BK575" i="2"/>
  <c r="J575" i="2"/>
  <c r="BI568" i="2"/>
  <c r="BH568" i="2"/>
  <c r="BG568" i="2"/>
  <c r="BF568" i="2"/>
  <c r="BE568" i="2"/>
  <c r="T568" i="2"/>
  <c r="R568" i="2"/>
  <c r="P568" i="2"/>
  <c r="BK568" i="2"/>
  <c r="J568" i="2"/>
  <c r="BI559" i="2"/>
  <c r="BH559" i="2"/>
  <c r="BG559" i="2"/>
  <c r="BF559" i="2"/>
  <c r="BE559" i="2"/>
  <c r="T559" i="2"/>
  <c r="R559" i="2"/>
  <c r="P559" i="2"/>
  <c r="BK559" i="2"/>
  <c r="J559" i="2"/>
  <c r="BI552" i="2"/>
  <c r="BH552" i="2"/>
  <c r="BG552" i="2"/>
  <c r="BF552" i="2"/>
  <c r="BE552" i="2"/>
  <c r="T552" i="2"/>
  <c r="R552" i="2"/>
  <c r="P552" i="2"/>
  <c r="BK552" i="2"/>
  <c r="J552" i="2"/>
  <c r="BI547" i="2"/>
  <c r="BH547" i="2"/>
  <c r="BG547" i="2"/>
  <c r="BF547" i="2"/>
  <c r="BE547" i="2"/>
  <c r="T547" i="2"/>
  <c r="R547" i="2"/>
  <c r="P547" i="2"/>
  <c r="BK547" i="2"/>
  <c r="J547" i="2"/>
  <c r="BI542" i="2"/>
  <c r="BH542" i="2"/>
  <c r="BG542" i="2"/>
  <c r="BF542" i="2"/>
  <c r="BE542" i="2"/>
  <c r="T542" i="2"/>
  <c r="R542" i="2"/>
  <c r="P542" i="2"/>
  <c r="BK542" i="2"/>
  <c r="J542" i="2"/>
  <c r="BI537" i="2"/>
  <c r="BH537" i="2"/>
  <c r="BG537" i="2"/>
  <c r="BF537" i="2"/>
  <c r="BE537" i="2"/>
  <c r="T537" i="2"/>
  <c r="R537" i="2"/>
  <c r="P537" i="2"/>
  <c r="BK537" i="2"/>
  <c r="J537" i="2"/>
  <c r="BI532" i="2"/>
  <c r="BH532" i="2"/>
  <c r="BG532" i="2"/>
  <c r="BF532" i="2"/>
  <c r="BE532" i="2"/>
  <c r="T532" i="2"/>
  <c r="R532" i="2"/>
  <c r="P532" i="2"/>
  <c r="BK532" i="2"/>
  <c r="J532" i="2"/>
  <c r="BI528" i="2"/>
  <c r="BH528" i="2"/>
  <c r="BG528" i="2"/>
  <c r="BF528" i="2"/>
  <c r="BE528" i="2"/>
  <c r="T528" i="2"/>
  <c r="R528" i="2"/>
  <c r="P528" i="2"/>
  <c r="BK528" i="2"/>
  <c r="J528" i="2"/>
  <c r="BI507" i="2"/>
  <c r="BH507" i="2"/>
  <c r="BG507" i="2"/>
  <c r="BF507" i="2"/>
  <c r="BE507" i="2"/>
  <c r="T507" i="2"/>
  <c r="R507" i="2"/>
  <c r="P507" i="2"/>
  <c r="BK507" i="2"/>
  <c r="J507" i="2"/>
  <c r="BI489" i="2"/>
  <c r="BH489" i="2"/>
  <c r="BG489" i="2"/>
  <c r="BF489" i="2"/>
  <c r="BE489" i="2"/>
  <c r="T489" i="2"/>
  <c r="R489" i="2"/>
  <c r="P489" i="2"/>
  <c r="BK489" i="2"/>
  <c r="J489" i="2"/>
  <c r="BI484" i="2"/>
  <c r="BH484" i="2"/>
  <c r="BG484" i="2"/>
  <c r="BF484" i="2"/>
  <c r="BE484" i="2"/>
  <c r="T484" i="2"/>
  <c r="R484" i="2"/>
  <c r="P484" i="2"/>
  <c r="BK484" i="2"/>
  <c r="J484" i="2"/>
  <c r="BI479" i="2"/>
  <c r="BH479" i="2"/>
  <c r="BG479" i="2"/>
  <c r="BF479" i="2"/>
  <c r="BE479" i="2"/>
  <c r="T479" i="2"/>
  <c r="R479" i="2"/>
  <c r="P479" i="2"/>
  <c r="BK479" i="2"/>
  <c r="J479" i="2"/>
  <c r="BI474" i="2"/>
  <c r="BH474" i="2"/>
  <c r="BG474" i="2"/>
  <c r="BF474" i="2"/>
  <c r="BE474" i="2"/>
  <c r="T474" i="2"/>
  <c r="R474" i="2"/>
  <c r="P474" i="2"/>
  <c r="BK474" i="2"/>
  <c r="J474" i="2"/>
  <c r="BI469" i="2"/>
  <c r="BH469" i="2"/>
  <c r="BG469" i="2"/>
  <c r="BF469" i="2"/>
  <c r="BE469" i="2"/>
  <c r="T469" i="2"/>
  <c r="R469" i="2"/>
  <c r="P469" i="2"/>
  <c r="BK469" i="2"/>
  <c r="J469" i="2"/>
  <c r="BI464" i="2"/>
  <c r="BH464" i="2"/>
  <c r="BG464" i="2"/>
  <c r="BF464" i="2"/>
  <c r="BE464" i="2"/>
  <c r="T464" i="2"/>
  <c r="R464" i="2"/>
  <c r="P464" i="2"/>
  <c r="BK464" i="2"/>
  <c r="J464" i="2"/>
  <c r="BI459" i="2"/>
  <c r="BH459" i="2"/>
  <c r="BG459" i="2"/>
  <c r="BF459" i="2"/>
  <c r="BE459" i="2"/>
  <c r="T459" i="2"/>
  <c r="R459" i="2"/>
  <c r="P459" i="2"/>
  <c r="BK459" i="2"/>
  <c r="J459" i="2"/>
  <c r="BI452" i="2"/>
  <c r="BH452" i="2"/>
  <c r="BG452" i="2"/>
  <c r="BF452" i="2"/>
  <c r="BE452" i="2"/>
  <c r="T452" i="2"/>
  <c r="R452" i="2"/>
  <c r="P452" i="2"/>
  <c r="BK452" i="2"/>
  <c r="J452" i="2"/>
  <c r="BI447" i="2"/>
  <c r="BH447" i="2"/>
  <c r="BG447" i="2"/>
  <c r="BF447" i="2"/>
  <c r="BE447" i="2"/>
  <c r="T447" i="2"/>
  <c r="R447" i="2"/>
  <c r="P447" i="2"/>
  <c r="BK447" i="2"/>
  <c r="J447" i="2"/>
  <c r="BI442" i="2"/>
  <c r="BH442" i="2"/>
  <c r="BG442" i="2"/>
  <c r="BF442" i="2"/>
  <c r="BE442" i="2"/>
  <c r="T442" i="2"/>
  <c r="R442" i="2"/>
  <c r="P442" i="2"/>
  <c r="BK442" i="2"/>
  <c r="J442" i="2"/>
  <c r="BI437" i="2"/>
  <c r="BH437" i="2"/>
  <c r="BG437" i="2"/>
  <c r="BF437" i="2"/>
  <c r="BE437" i="2"/>
  <c r="T437" i="2"/>
  <c r="R437" i="2"/>
  <c r="P437" i="2"/>
  <c r="BK437" i="2"/>
  <c r="J437" i="2"/>
  <c r="BI432" i="2"/>
  <c r="BH432" i="2"/>
  <c r="BG432" i="2"/>
  <c r="BF432" i="2"/>
  <c r="BE432" i="2"/>
  <c r="T432" i="2"/>
  <c r="T431" i="2" s="1"/>
  <c r="R432" i="2"/>
  <c r="R431" i="2" s="1"/>
  <c r="P432" i="2"/>
  <c r="P431" i="2" s="1"/>
  <c r="BK432" i="2"/>
  <c r="BK431" i="2" s="1"/>
  <c r="J431" i="2" s="1"/>
  <c r="J71" i="2" s="1"/>
  <c r="J432" i="2"/>
  <c r="BI426" i="2"/>
  <c r="BH426" i="2"/>
  <c r="BG426" i="2"/>
  <c r="BF426" i="2"/>
  <c r="T426" i="2"/>
  <c r="R426" i="2"/>
  <c r="P426" i="2"/>
  <c r="BK426" i="2"/>
  <c r="J426" i="2"/>
  <c r="BE426" i="2" s="1"/>
  <c r="BI421" i="2"/>
  <c r="BH421" i="2"/>
  <c r="BG421" i="2"/>
  <c r="BF421" i="2"/>
  <c r="T421" i="2"/>
  <c r="R421" i="2"/>
  <c r="P421" i="2"/>
  <c r="BK421" i="2"/>
  <c r="J421" i="2"/>
  <c r="BE421" i="2" s="1"/>
  <c r="BI416" i="2"/>
  <c r="BH416" i="2"/>
  <c r="BG416" i="2"/>
  <c r="BF416" i="2"/>
  <c r="T416" i="2"/>
  <c r="R416" i="2"/>
  <c r="P416" i="2"/>
  <c r="BK416" i="2"/>
  <c r="J416" i="2"/>
  <c r="BE416" i="2" s="1"/>
  <c r="BI411" i="2"/>
  <c r="BH411" i="2"/>
  <c r="BG411" i="2"/>
  <c r="BF411" i="2"/>
  <c r="T411" i="2"/>
  <c r="R411" i="2"/>
  <c r="P411" i="2"/>
  <c r="BK411" i="2"/>
  <c r="J411" i="2"/>
  <c r="BE411" i="2" s="1"/>
  <c r="BI406" i="2"/>
  <c r="BH406" i="2"/>
  <c r="BG406" i="2"/>
  <c r="BF406" i="2"/>
  <c r="T406" i="2"/>
  <c r="R406" i="2"/>
  <c r="P406" i="2"/>
  <c r="BK406" i="2"/>
  <c r="J406" i="2"/>
  <c r="BE406" i="2" s="1"/>
  <c r="BI401" i="2"/>
  <c r="BH401" i="2"/>
  <c r="BG401" i="2"/>
  <c r="BF401" i="2"/>
  <c r="T401" i="2"/>
  <c r="R401" i="2"/>
  <c r="P401" i="2"/>
  <c r="BK401" i="2"/>
  <c r="J401" i="2"/>
  <c r="BE401" i="2" s="1"/>
  <c r="BI396" i="2"/>
  <c r="BH396" i="2"/>
  <c r="BG396" i="2"/>
  <c r="BF396" i="2"/>
  <c r="T396" i="2"/>
  <c r="R396" i="2"/>
  <c r="P396" i="2"/>
  <c r="BK396" i="2"/>
  <c r="J396" i="2"/>
  <c r="BE396" i="2" s="1"/>
  <c r="BI391" i="2"/>
  <c r="BH391" i="2"/>
  <c r="BG391" i="2"/>
  <c r="BF391" i="2"/>
  <c r="T391" i="2"/>
  <c r="R391" i="2"/>
  <c r="P391" i="2"/>
  <c r="BK391" i="2"/>
  <c r="J391" i="2"/>
  <c r="BE391" i="2" s="1"/>
  <c r="BI386" i="2"/>
  <c r="BH386" i="2"/>
  <c r="BG386" i="2"/>
  <c r="BF386" i="2"/>
  <c r="T386" i="2"/>
  <c r="R386" i="2"/>
  <c r="P386" i="2"/>
  <c r="BK386" i="2"/>
  <c r="J386" i="2"/>
  <c r="BE386" i="2" s="1"/>
  <c r="BI380" i="2"/>
  <c r="BH380" i="2"/>
  <c r="BG380" i="2"/>
  <c r="BF380" i="2"/>
  <c r="T380" i="2"/>
  <c r="R380" i="2"/>
  <c r="P380" i="2"/>
  <c r="BK380" i="2"/>
  <c r="J380" i="2"/>
  <c r="BE380" i="2" s="1"/>
  <c r="BI374" i="2"/>
  <c r="BH374" i="2"/>
  <c r="BG374" i="2"/>
  <c r="BF374" i="2"/>
  <c r="T374" i="2"/>
  <c r="T373" i="2" s="1"/>
  <c r="R374" i="2"/>
  <c r="R373" i="2" s="1"/>
  <c r="P374" i="2"/>
  <c r="P373" i="2" s="1"/>
  <c r="BK374" i="2"/>
  <c r="BK373" i="2" s="1"/>
  <c r="J373" i="2" s="1"/>
  <c r="J70" i="2" s="1"/>
  <c r="J374" i="2"/>
  <c r="BE374" i="2" s="1"/>
  <c r="BI370" i="2"/>
  <c r="BH370" i="2"/>
  <c r="BG370" i="2"/>
  <c r="BF370" i="2"/>
  <c r="BE370" i="2"/>
  <c r="T370" i="2"/>
  <c r="R370" i="2"/>
  <c r="P370" i="2"/>
  <c r="BK370" i="2"/>
  <c r="J370" i="2"/>
  <c r="BI364" i="2"/>
  <c r="BH364" i="2"/>
  <c r="BG364" i="2"/>
  <c r="BF364" i="2"/>
  <c r="BE364" i="2"/>
  <c r="T364" i="2"/>
  <c r="R364" i="2"/>
  <c r="P364" i="2"/>
  <c r="BK364" i="2"/>
  <c r="J364" i="2"/>
  <c r="BI358" i="2"/>
  <c r="BH358" i="2"/>
  <c r="BG358" i="2"/>
  <c r="BF358" i="2"/>
  <c r="BE358" i="2"/>
  <c r="T358" i="2"/>
  <c r="R358" i="2"/>
  <c r="P358" i="2"/>
  <c r="BK358" i="2"/>
  <c r="J358" i="2"/>
  <c r="BI352" i="2"/>
  <c r="BH352" i="2"/>
  <c r="BG352" i="2"/>
  <c r="BF352" i="2"/>
  <c r="BE352" i="2"/>
  <c r="T352" i="2"/>
  <c r="R352" i="2"/>
  <c r="P352" i="2"/>
  <c r="BK352" i="2"/>
  <c r="J352" i="2"/>
  <c r="BI346" i="2"/>
  <c r="BH346" i="2"/>
  <c r="BG346" i="2"/>
  <c r="BF346" i="2"/>
  <c r="BE346" i="2"/>
  <c r="T346" i="2"/>
  <c r="T345" i="2" s="1"/>
  <c r="R346" i="2"/>
  <c r="R345" i="2" s="1"/>
  <c r="P346" i="2"/>
  <c r="P345" i="2" s="1"/>
  <c r="BK346" i="2"/>
  <c r="BK345" i="2" s="1"/>
  <c r="J345" i="2" s="1"/>
  <c r="J69" i="2" s="1"/>
  <c r="J346" i="2"/>
  <c r="BI343" i="2"/>
  <c r="BH343" i="2"/>
  <c r="BG343" i="2"/>
  <c r="BF343" i="2"/>
  <c r="T343" i="2"/>
  <c r="R343" i="2"/>
  <c r="P343" i="2"/>
  <c r="BK343" i="2"/>
  <c r="J343" i="2"/>
  <c r="BE343" i="2" s="1"/>
  <c r="BI336" i="2"/>
  <c r="BH336" i="2"/>
  <c r="BG336" i="2"/>
  <c r="BF336" i="2"/>
  <c r="T336" i="2"/>
  <c r="R336" i="2"/>
  <c r="P336" i="2"/>
  <c r="BK336" i="2"/>
  <c r="J336" i="2"/>
  <c r="BE336" i="2" s="1"/>
  <c r="BI324" i="2"/>
  <c r="BH324" i="2"/>
  <c r="BG324" i="2"/>
  <c r="BF324" i="2"/>
  <c r="T324" i="2"/>
  <c r="R324" i="2"/>
  <c r="P324" i="2"/>
  <c r="BK324" i="2"/>
  <c r="J324" i="2"/>
  <c r="BE324" i="2" s="1"/>
  <c r="BI304" i="2"/>
  <c r="BH304" i="2"/>
  <c r="BG304" i="2"/>
  <c r="BF304" i="2"/>
  <c r="T304" i="2"/>
  <c r="R304" i="2"/>
  <c r="P304" i="2"/>
  <c r="BK304" i="2"/>
  <c r="J304" i="2"/>
  <c r="BE304" i="2" s="1"/>
  <c r="BI299" i="2"/>
  <c r="BH299" i="2"/>
  <c r="BG299" i="2"/>
  <c r="BF299" i="2"/>
  <c r="T299" i="2"/>
  <c r="R299" i="2"/>
  <c r="P299" i="2"/>
  <c r="BK299" i="2"/>
  <c r="J299" i="2"/>
  <c r="BE299" i="2" s="1"/>
  <c r="BI295" i="2"/>
  <c r="BH295" i="2"/>
  <c r="BG295" i="2"/>
  <c r="BF295" i="2"/>
  <c r="T295" i="2"/>
  <c r="R295" i="2"/>
  <c r="P295" i="2"/>
  <c r="BK295" i="2"/>
  <c r="J295" i="2"/>
  <c r="BE295" i="2" s="1"/>
  <c r="BI290" i="2"/>
  <c r="BH290" i="2"/>
  <c r="BG290" i="2"/>
  <c r="BF290" i="2"/>
  <c r="T290" i="2"/>
  <c r="R290" i="2"/>
  <c r="P290" i="2"/>
  <c r="BK290" i="2"/>
  <c r="J290" i="2"/>
  <c r="BE290" i="2" s="1"/>
  <c r="BI281" i="2"/>
  <c r="BH281" i="2"/>
  <c r="BG281" i="2"/>
  <c r="BF281" i="2"/>
  <c r="T281" i="2"/>
  <c r="R281" i="2"/>
  <c r="P281" i="2"/>
  <c r="BK281" i="2"/>
  <c r="J281" i="2"/>
  <c r="BE281" i="2" s="1"/>
  <c r="BI276" i="2"/>
  <c r="BH276" i="2"/>
  <c r="BG276" i="2"/>
  <c r="BF276" i="2"/>
  <c r="T276" i="2"/>
  <c r="R276" i="2"/>
  <c r="P276" i="2"/>
  <c r="BK276" i="2"/>
  <c r="J276" i="2"/>
  <c r="BE276" i="2" s="1"/>
  <c r="BI271" i="2"/>
  <c r="BH271" i="2"/>
  <c r="BG271" i="2"/>
  <c r="BF271" i="2"/>
  <c r="T271" i="2"/>
  <c r="R271" i="2"/>
  <c r="P271" i="2"/>
  <c r="BK271" i="2"/>
  <c r="J271" i="2"/>
  <c r="BE271" i="2" s="1"/>
  <c r="BI267" i="2"/>
  <c r="BH267" i="2"/>
  <c r="BG267" i="2"/>
  <c r="BF267" i="2"/>
  <c r="T267" i="2"/>
  <c r="R267" i="2"/>
  <c r="P267" i="2"/>
  <c r="BK267" i="2"/>
  <c r="J267" i="2"/>
  <c r="BE267" i="2" s="1"/>
  <c r="BI263" i="2"/>
  <c r="BH263" i="2"/>
  <c r="BG263" i="2"/>
  <c r="BF263" i="2"/>
  <c r="T263" i="2"/>
  <c r="R263" i="2"/>
  <c r="P263" i="2"/>
  <c r="BK263" i="2"/>
  <c r="J263" i="2"/>
  <c r="BE263" i="2" s="1"/>
  <c r="BI259" i="2"/>
  <c r="BH259" i="2"/>
  <c r="BG259" i="2"/>
  <c r="BF259" i="2"/>
  <c r="T259" i="2"/>
  <c r="R259" i="2"/>
  <c r="P259" i="2"/>
  <c r="BK259" i="2"/>
  <c r="J259" i="2"/>
  <c r="BE259" i="2" s="1"/>
  <c r="BI246" i="2"/>
  <c r="BH246" i="2"/>
  <c r="BG246" i="2"/>
  <c r="BF246" i="2"/>
  <c r="T246" i="2"/>
  <c r="R246" i="2"/>
  <c r="P246" i="2"/>
  <c r="BK246" i="2"/>
  <c r="J246" i="2"/>
  <c r="BE246" i="2" s="1"/>
  <c r="BI242" i="2"/>
  <c r="BH242" i="2"/>
  <c r="BG242" i="2"/>
  <c r="BF242" i="2"/>
  <c r="T242" i="2"/>
  <c r="R242" i="2"/>
  <c r="P242" i="2"/>
  <c r="BK242" i="2"/>
  <c r="J242" i="2"/>
  <c r="BE242" i="2" s="1"/>
  <c r="BI237" i="2"/>
  <c r="BH237" i="2"/>
  <c r="BG237" i="2"/>
  <c r="BF237" i="2"/>
  <c r="T237" i="2"/>
  <c r="R237" i="2"/>
  <c r="P237" i="2"/>
  <c r="BK237" i="2"/>
  <c r="J237" i="2"/>
  <c r="BE237" i="2" s="1"/>
  <c r="BI232" i="2"/>
  <c r="BH232" i="2"/>
  <c r="BG232" i="2"/>
  <c r="BF232" i="2"/>
  <c r="T232" i="2"/>
  <c r="R232" i="2"/>
  <c r="P232" i="2"/>
  <c r="BK232" i="2"/>
  <c r="J232" i="2"/>
  <c r="BE232" i="2" s="1"/>
  <c r="BI227" i="2"/>
  <c r="BH227" i="2"/>
  <c r="BG227" i="2"/>
  <c r="BF227" i="2"/>
  <c r="T227" i="2"/>
  <c r="R227" i="2"/>
  <c r="P227" i="2"/>
  <c r="BK227" i="2"/>
  <c r="J227" i="2"/>
  <c r="BE227" i="2" s="1"/>
  <c r="BI222" i="2"/>
  <c r="BH222" i="2"/>
  <c r="BG222" i="2"/>
  <c r="BF222" i="2"/>
  <c r="T222" i="2"/>
  <c r="R222" i="2"/>
  <c r="P222" i="2"/>
  <c r="BK222" i="2"/>
  <c r="J222" i="2"/>
  <c r="BE222" i="2" s="1"/>
  <c r="BI217" i="2"/>
  <c r="BH217" i="2"/>
  <c r="BG217" i="2"/>
  <c r="BF217" i="2"/>
  <c r="T217" i="2"/>
  <c r="R217" i="2"/>
  <c r="P217" i="2"/>
  <c r="BK217" i="2"/>
  <c r="J217" i="2"/>
  <c r="BE217" i="2" s="1"/>
  <c r="BI210" i="2"/>
  <c r="BH210" i="2"/>
  <c r="BG210" i="2"/>
  <c r="BF210" i="2"/>
  <c r="T210" i="2"/>
  <c r="R210" i="2"/>
  <c r="P210" i="2"/>
  <c r="BK210" i="2"/>
  <c r="J210" i="2"/>
  <c r="BE210" i="2" s="1"/>
  <c r="BI205" i="2"/>
  <c r="BH205" i="2"/>
  <c r="BG205" i="2"/>
  <c r="BF205" i="2"/>
  <c r="T205" i="2"/>
  <c r="R205" i="2"/>
  <c r="P205" i="2"/>
  <c r="BK205" i="2"/>
  <c r="J205" i="2"/>
  <c r="BE205" i="2" s="1"/>
  <c r="BI200" i="2"/>
  <c r="BH200" i="2"/>
  <c r="BG200" i="2"/>
  <c r="BF200" i="2"/>
  <c r="T200" i="2"/>
  <c r="R200" i="2"/>
  <c r="P200" i="2"/>
  <c r="BK200" i="2"/>
  <c r="J200" i="2"/>
  <c r="BE200" i="2" s="1"/>
  <c r="BI195" i="2"/>
  <c r="BH195" i="2"/>
  <c r="BG195" i="2"/>
  <c r="BF195" i="2"/>
  <c r="T195" i="2"/>
  <c r="R195" i="2"/>
  <c r="P195" i="2"/>
  <c r="BK195" i="2"/>
  <c r="J195" i="2"/>
  <c r="BE195" i="2" s="1"/>
  <c r="BI188" i="2"/>
  <c r="BH188" i="2"/>
  <c r="BG188" i="2"/>
  <c r="BF188" i="2"/>
  <c r="T188" i="2"/>
  <c r="T187" i="2" s="1"/>
  <c r="R188" i="2"/>
  <c r="R187" i="2" s="1"/>
  <c r="P188" i="2"/>
  <c r="P187" i="2" s="1"/>
  <c r="BK188" i="2"/>
  <c r="BK187" i="2" s="1"/>
  <c r="J187" i="2" s="1"/>
  <c r="J68" i="2" s="1"/>
  <c r="J188" i="2"/>
  <c r="BE188" i="2" s="1"/>
  <c r="BI184" i="2"/>
  <c r="BH184" i="2"/>
  <c r="BG184" i="2"/>
  <c r="BF184" i="2"/>
  <c r="BE184" i="2"/>
  <c r="T184" i="2"/>
  <c r="R184" i="2"/>
  <c r="P184" i="2"/>
  <c r="BK184" i="2"/>
  <c r="J184" i="2"/>
  <c r="BI179" i="2"/>
  <c r="BH179" i="2"/>
  <c r="BG179" i="2"/>
  <c r="BF179" i="2"/>
  <c r="BE179" i="2"/>
  <c r="T179" i="2"/>
  <c r="R179" i="2"/>
  <c r="P179" i="2"/>
  <c r="BK179" i="2"/>
  <c r="J179" i="2"/>
  <c r="BI172" i="2"/>
  <c r="BH172" i="2"/>
  <c r="BG172" i="2"/>
  <c r="BF172" i="2"/>
  <c r="BE172" i="2"/>
  <c r="T172" i="2"/>
  <c r="R172" i="2"/>
  <c r="P172" i="2"/>
  <c r="BK172" i="2"/>
  <c r="J172" i="2"/>
  <c r="BI166" i="2"/>
  <c r="BH166" i="2"/>
  <c r="BG166" i="2"/>
  <c r="BF166" i="2"/>
  <c r="BE166" i="2"/>
  <c r="T166" i="2"/>
  <c r="R166" i="2"/>
  <c r="P166" i="2"/>
  <c r="BK166" i="2"/>
  <c r="J166" i="2"/>
  <c r="BI156" i="2"/>
  <c r="BH156" i="2"/>
  <c r="BG156" i="2"/>
  <c r="BF156" i="2"/>
  <c r="BE156" i="2"/>
  <c r="T156" i="2"/>
  <c r="R156" i="2"/>
  <c r="P156" i="2"/>
  <c r="BK156" i="2"/>
  <c r="J156" i="2"/>
  <c r="BI152" i="2"/>
  <c r="BH152" i="2"/>
  <c r="BG152" i="2"/>
  <c r="BF152" i="2"/>
  <c r="BE152" i="2"/>
  <c r="T152" i="2"/>
  <c r="T151" i="2" s="1"/>
  <c r="R152" i="2"/>
  <c r="R151" i="2" s="1"/>
  <c r="P152" i="2"/>
  <c r="P151" i="2" s="1"/>
  <c r="BK152" i="2"/>
  <c r="BK151" i="2" s="1"/>
  <c r="J151" i="2" s="1"/>
  <c r="J67" i="2" s="1"/>
  <c r="J152" i="2"/>
  <c r="BI146" i="2"/>
  <c r="BH146" i="2"/>
  <c r="BG146" i="2"/>
  <c r="BF146" i="2"/>
  <c r="T146" i="2"/>
  <c r="R146" i="2"/>
  <c r="P146" i="2"/>
  <c r="BK146" i="2"/>
  <c r="J146" i="2"/>
  <c r="BE146" i="2" s="1"/>
  <c r="BI141" i="2"/>
  <c r="BH141" i="2"/>
  <c r="BG141" i="2"/>
  <c r="BF141" i="2"/>
  <c r="T141" i="2"/>
  <c r="R141" i="2"/>
  <c r="P141" i="2"/>
  <c r="BK141" i="2"/>
  <c r="J141" i="2"/>
  <c r="BE141" i="2" s="1"/>
  <c r="BI136" i="2"/>
  <c r="BH136" i="2"/>
  <c r="BG136" i="2"/>
  <c r="BF136" i="2"/>
  <c r="T136" i="2"/>
  <c r="R136" i="2"/>
  <c r="P136" i="2"/>
  <c r="BK136" i="2"/>
  <c r="J136" i="2"/>
  <c r="BE136" i="2" s="1"/>
  <c r="BI130" i="2"/>
  <c r="BH130" i="2"/>
  <c r="BG130" i="2"/>
  <c r="BF130" i="2"/>
  <c r="T130" i="2"/>
  <c r="R130" i="2"/>
  <c r="P130" i="2"/>
  <c r="BK130" i="2"/>
  <c r="J130" i="2"/>
  <c r="BE130" i="2" s="1"/>
  <c r="BI125" i="2"/>
  <c r="BH125" i="2"/>
  <c r="BG125" i="2"/>
  <c r="BF125" i="2"/>
  <c r="T125" i="2"/>
  <c r="R125" i="2"/>
  <c r="P125" i="2"/>
  <c r="BK125" i="2"/>
  <c r="J125" i="2"/>
  <c r="BE125" i="2" s="1"/>
  <c r="BI120" i="2"/>
  <c r="BH120" i="2"/>
  <c r="BG120" i="2"/>
  <c r="BF120" i="2"/>
  <c r="T120" i="2"/>
  <c r="R120" i="2"/>
  <c r="P120" i="2"/>
  <c r="BK120" i="2"/>
  <c r="J120" i="2"/>
  <c r="BE120" i="2" s="1"/>
  <c r="BI113" i="2"/>
  <c r="BH113" i="2"/>
  <c r="BG113" i="2"/>
  <c r="BF113" i="2"/>
  <c r="T113" i="2"/>
  <c r="R113" i="2"/>
  <c r="P113" i="2"/>
  <c r="BK113" i="2"/>
  <c r="J113" i="2"/>
  <c r="BE113" i="2" s="1"/>
  <c r="BI108" i="2"/>
  <c r="BH108" i="2"/>
  <c r="BG108" i="2"/>
  <c r="BF108" i="2"/>
  <c r="T108" i="2"/>
  <c r="R108" i="2"/>
  <c r="P108" i="2"/>
  <c r="BK108" i="2"/>
  <c r="J108" i="2"/>
  <c r="BE108" i="2" s="1"/>
  <c r="BI103" i="2"/>
  <c r="BH103" i="2"/>
  <c r="BG103" i="2"/>
  <c r="BF103" i="2"/>
  <c r="T103" i="2"/>
  <c r="R103" i="2"/>
  <c r="P103" i="2"/>
  <c r="BK103" i="2"/>
  <c r="J103" i="2"/>
  <c r="BE103" i="2" s="1"/>
  <c r="BI98" i="2"/>
  <c r="F38" i="2" s="1"/>
  <c r="BD55" i="1" s="1"/>
  <c r="BD54" i="1" s="1"/>
  <c r="BD53" i="1" s="1"/>
  <c r="BD52" i="1" s="1"/>
  <c r="BH98" i="2"/>
  <c r="F37" i="2" s="1"/>
  <c r="BC55" i="1" s="1"/>
  <c r="BC54" i="1" s="1"/>
  <c r="BG98" i="2"/>
  <c r="F36" i="2" s="1"/>
  <c r="BB55" i="1" s="1"/>
  <c r="BB54" i="1" s="1"/>
  <c r="AX54" i="1" s="1"/>
  <c r="BF98" i="2"/>
  <c r="J35" i="2" s="1"/>
  <c r="AW55" i="1" s="1"/>
  <c r="T98" i="2"/>
  <c r="T97" i="2" s="1"/>
  <c r="T96" i="2" s="1"/>
  <c r="T95" i="2" s="1"/>
  <c r="R98" i="2"/>
  <c r="R97" i="2" s="1"/>
  <c r="R96" i="2" s="1"/>
  <c r="R95" i="2" s="1"/>
  <c r="P98" i="2"/>
  <c r="P97" i="2" s="1"/>
  <c r="BK98" i="2"/>
  <c r="BK97" i="2" s="1"/>
  <c r="J98" i="2"/>
  <c r="BE98" i="2" s="1"/>
  <c r="J91" i="2"/>
  <c r="F91" i="2"/>
  <c r="F89" i="2"/>
  <c r="E87" i="2"/>
  <c r="J59" i="2"/>
  <c r="F59" i="2"/>
  <c r="F57" i="2"/>
  <c r="E55" i="2"/>
  <c r="E49" i="2"/>
  <c r="J22" i="2"/>
  <c r="E22" i="2"/>
  <c r="F92" i="2" s="1"/>
  <c r="J21" i="2"/>
  <c r="J16" i="2"/>
  <c r="J57" i="2" s="1"/>
  <c r="E7" i="2"/>
  <c r="E81" i="2" s="1"/>
  <c r="BD72" i="1"/>
  <c r="BC72" i="1"/>
  <c r="BB72" i="1"/>
  <c r="AY72" i="1"/>
  <c r="AX72" i="1"/>
  <c r="AU72" i="1"/>
  <c r="AS72" i="1"/>
  <c r="BD70" i="1"/>
  <c r="BC70" i="1"/>
  <c r="BB70" i="1"/>
  <c r="AZ70" i="1"/>
  <c r="AV70" i="1" s="1"/>
  <c r="AY70" i="1"/>
  <c r="AX70" i="1"/>
  <c r="AU70" i="1"/>
  <c r="AS70" i="1"/>
  <c r="BD68" i="1"/>
  <c r="BC68" i="1"/>
  <c r="BB68" i="1"/>
  <c r="AY68" i="1"/>
  <c r="AX68" i="1"/>
  <c r="AU68" i="1"/>
  <c r="AS68" i="1"/>
  <c r="AS65" i="1" s="1"/>
  <c r="BD66" i="1"/>
  <c r="BC66" i="1"/>
  <c r="BB66" i="1"/>
  <c r="BB65" i="1" s="1"/>
  <c r="AX65" i="1" s="1"/>
  <c r="AY66" i="1"/>
  <c r="AU66" i="1"/>
  <c r="AS66" i="1"/>
  <c r="BC65" i="1"/>
  <c r="AY65" i="1"/>
  <c r="AU65" i="1"/>
  <c r="BD63" i="1"/>
  <c r="BD62" i="1" s="1"/>
  <c r="BB63" i="1"/>
  <c r="AX63" i="1"/>
  <c r="AS63" i="1"/>
  <c r="BB62" i="1"/>
  <c r="AX62" i="1"/>
  <c r="AS62" i="1"/>
  <c r="BD60" i="1"/>
  <c r="BC60" i="1"/>
  <c r="BB60" i="1"/>
  <c r="AX60" i="1" s="1"/>
  <c r="AY60" i="1"/>
  <c r="AS60" i="1"/>
  <c r="BD58" i="1"/>
  <c r="BC58" i="1"/>
  <c r="BB58" i="1"/>
  <c r="BA58" i="1"/>
  <c r="AY58" i="1"/>
  <c r="AX58" i="1"/>
  <c r="AW58" i="1"/>
  <c r="AU58" i="1"/>
  <c r="AS58" i="1"/>
  <c r="BD56" i="1"/>
  <c r="AS56" i="1"/>
  <c r="AS54" i="1"/>
  <c r="AS53" i="1" s="1"/>
  <c r="AS52" i="1" s="1"/>
  <c r="AS51" i="1" s="1"/>
  <c r="AT61" i="1"/>
  <c r="L47" i="1"/>
  <c r="AM46" i="1"/>
  <c r="L46" i="1"/>
  <c r="AM44" i="1"/>
  <c r="L44" i="1"/>
  <c r="L42" i="1"/>
  <c r="L41" i="1"/>
  <c r="P96" i="2" l="1"/>
  <c r="P95" i="2" s="1"/>
  <c r="AU55" i="1" s="1"/>
  <c r="AU54" i="1" s="1"/>
  <c r="AY54" i="1"/>
  <c r="F34" i="2"/>
  <c r="AZ55" i="1" s="1"/>
  <c r="AZ54" i="1" s="1"/>
  <c r="J34" i="2"/>
  <c r="AV55" i="1" s="1"/>
  <c r="AT55" i="1" s="1"/>
  <c r="AX66" i="1"/>
  <c r="BD65" i="1"/>
  <c r="BD51" i="1" s="1"/>
  <c r="W30" i="1" s="1"/>
  <c r="J97" i="2"/>
  <c r="J66" i="2" s="1"/>
  <c r="BK96" i="2"/>
  <c r="F60" i="2"/>
  <c r="J89" i="2"/>
  <c r="J57" i="3"/>
  <c r="R96" i="3"/>
  <c r="F36" i="3"/>
  <c r="BB57" i="1" s="1"/>
  <c r="BB56" i="1" s="1"/>
  <c r="R122" i="3"/>
  <c r="P227" i="3"/>
  <c r="R243" i="3"/>
  <c r="J97" i="5"/>
  <c r="J66" i="5" s="1"/>
  <c r="J205" i="5"/>
  <c r="J68" i="5" s="1"/>
  <c r="BK204" i="5"/>
  <c r="J204" i="5" s="1"/>
  <c r="J67" i="5" s="1"/>
  <c r="F35" i="2"/>
  <c r="BA55" i="1" s="1"/>
  <c r="BA54" i="1" s="1"/>
  <c r="T95" i="3"/>
  <c r="T94" i="3" s="1"/>
  <c r="F37" i="3"/>
  <c r="BC57" i="1" s="1"/>
  <c r="BC56" i="1" s="1"/>
  <c r="AY56" i="1" s="1"/>
  <c r="BK96" i="4"/>
  <c r="J97" i="4"/>
  <c r="J66" i="4" s="1"/>
  <c r="J34" i="4"/>
  <c r="AV59" i="1" s="1"/>
  <c r="P96" i="5"/>
  <c r="P95" i="5" s="1"/>
  <c r="AU61" i="1" s="1"/>
  <c r="AU60" i="1" s="1"/>
  <c r="P204" i="5"/>
  <c r="F91" i="3"/>
  <c r="BK95" i="3"/>
  <c r="J96" i="3"/>
  <c r="J66" i="3" s="1"/>
  <c r="J34" i="3"/>
  <c r="AV57" i="1" s="1"/>
  <c r="F34" i="3"/>
  <c r="AZ57" i="1" s="1"/>
  <c r="AZ56" i="1" s="1"/>
  <c r="AV56" i="1" s="1"/>
  <c r="P95" i="3"/>
  <c r="P94" i="3" s="1"/>
  <c r="AU57" i="1" s="1"/>
  <c r="AU56" i="1" s="1"/>
  <c r="F35" i="3"/>
  <c r="BA57" i="1" s="1"/>
  <c r="BA56" i="1" s="1"/>
  <c r="AW56" i="1" s="1"/>
  <c r="J35" i="3"/>
  <c r="AW57" i="1" s="1"/>
  <c r="R96" i="4"/>
  <c r="R95" i="4" s="1"/>
  <c r="T204" i="5"/>
  <c r="T96" i="5" s="1"/>
  <c r="T95" i="5" s="1"/>
  <c r="F34" i="6"/>
  <c r="AZ64" i="1" s="1"/>
  <c r="AZ63" i="1" s="1"/>
  <c r="F60" i="4"/>
  <c r="J89" i="4"/>
  <c r="J35" i="4"/>
  <c r="AW59" i="1" s="1"/>
  <c r="F92" i="5"/>
  <c r="F35" i="5"/>
  <c r="BA61" i="1" s="1"/>
  <c r="BA60" i="1" s="1"/>
  <c r="AW60" i="1" s="1"/>
  <c r="T96" i="6"/>
  <c r="T95" i="6" s="1"/>
  <c r="T94" i="6" s="1"/>
  <c r="F37" i="6"/>
  <c r="BC64" i="1" s="1"/>
  <c r="BC63" i="1" s="1"/>
  <c r="R94" i="9"/>
  <c r="R93" i="9" s="1"/>
  <c r="F34" i="4"/>
  <c r="AZ59" i="1" s="1"/>
  <c r="AZ58" i="1" s="1"/>
  <c r="AV58" i="1" s="1"/>
  <c r="AT58" i="1" s="1"/>
  <c r="J89" i="5"/>
  <c r="F91" i="6"/>
  <c r="J96" i="6"/>
  <c r="J66" i="6" s="1"/>
  <c r="J34" i="6"/>
  <c r="AV64" i="1" s="1"/>
  <c r="J57" i="7"/>
  <c r="F34" i="5"/>
  <c r="AZ61" i="1" s="1"/>
  <c r="AZ60" i="1" s="1"/>
  <c r="AV60" i="1" s="1"/>
  <c r="J88" i="6"/>
  <c r="F35" i="6"/>
  <c r="BA64" i="1" s="1"/>
  <c r="BA63" i="1" s="1"/>
  <c r="J35" i="6"/>
  <c r="AW64" i="1" s="1"/>
  <c r="J92" i="7"/>
  <c r="J66" i="7" s="1"/>
  <c r="BK91" i="7"/>
  <c r="J34" i="7"/>
  <c r="AV67" i="1" s="1"/>
  <c r="AT67" i="1" s="1"/>
  <c r="J98" i="8"/>
  <c r="J66" i="8" s="1"/>
  <c r="BK97" i="8"/>
  <c r="F34" i="8"/>
  <c r="AZ69" i="1" s="1"/>
  <c r="AZ68" i="1" s="1"/>
  <c r="AV68" i="1" s="1"/>
  <c r="J96" i="9"/>
  <c r="J67" i="9" s="1"/>
  <c r="BK95" i="9"/>
  <c r="R96" i="6"/>
  <c r="R122" i="6"/>
  <c r="P149" i="6"/>
  <c r="P95" i="6" s="1"/>
  <c r="P94" i="6" s="1"/>
  <c r="AU64" i="1" s="1"/>
  <c r="AU63" i="1" s="1"/>
  <c r="AU62" i="1" s="1"/>
  <c r="BK170" i="6"/>
  <c r="J170" i="6" s="1"/>
  <c r="J70" i="6" s="1"/>
  <c r="J94" i="10"/>
  <c r="J66" i="10" s="1"/>
  <c r="BK93" i="10"/>
  <c r="F34" i="10"/>
  <c r="AZ73" i="1" s="1"/>
  <c r="AZ72" i="1" s="1"/>
  <c r="AV72" i="1" s="1"/>
  <c r="F60" i="7"/>
  <c r="F34" i="7"/>
  <c r="AZ67" i="1" s="1"/>
  <c r="AZ66" i="1" s="1"/>
  <c r="J57" i="8"/>
  <c r="E82" i="8"/>
  <c r="J34" i="8"/>
  <c r="AV69" i="1" s="1"/>
  <c r="AT69" i="1" s="1"/>
  <c r="J34" i="9"/>
  <c r="AV71" i="1" s="1"/>
  <c r="AT71" i="1" s="1"/>
  <c r="F89" i="10"/>
  <c r="J34" i="10"/>
  <c r="AV73" i="1" s="1"/>
  <c r="AT73" i="1" s="1"/>
  <c r="F35" i="8"/>
  <c r="BA69" i="1" s="1"/>
  <c r="BA68" i="1" s="1"/>
  <c r="AW68" i="1" s="1"/>
  <c r="E79" i="9"/>
  <c r="F35" i="9"/>
  <c r="BA71" i="1" s="1"/>
  <c r="BA70" i="1" s="1"/>
  <c r="AW70" i="1" s="1"/>
  <c r="AT70" i="1" s="1"/>
  <c r="J86" i="10"/>
  <c r="F35" i="10"/>
  <c r="BA73" i="1" s="1"/>
  <c r="BA72" i="1" s="1"/>
  <c r="AW72" i="1" s="1"/>
  <c r="F35" i="7"/>
  <c r="BA67" i="1" s="1"/>
  <c r="BA66" i="1" s="1"/>
  <c r="F93" i="8"/>
  <c r="E78" i="10"/>
  <c r="BK92" i="10" l="1"/>
  <c r="J92" i="10" s="1"/>
  <c r="J93" i="10"/>
  <c r="J65" i="10" s="1"/>
  <c r="J91" i="7"/>
  <c r="J65" i="7" s="1"/>
  <c r="BK90" i="7"/>
  <c r="J90" i="7" s="1"/>
  <c r="AT56" i="1"/>
  <c r="BA53" i="1"/>
  <c r="AW54" i="1"/>
  <c r="AT68" i="1"/>
  <c r="AW66" i="1"/>
  <c r="BA65" i="1"/>
  <c r="AW65" i="1" s="1"/>
  <c r="AZ65" i="1"/>
  <c r="AV65" i="1" s="1"/>
  <c r="AV66" i="1"/>
  <c r="AT66" i="1" s="1"/>
  <c r="R95" i="6"/>
  <c r="R94" i="6" s="1"/>
  <c r="BK96" i="8"/>
  <c r="J96" i="8" s="1"/>
  <c r="J97" i="8"/>
  <c r="J65" i="8" s="1"/>
  <c r="AT60" i="1"/>
  <c r="BK95" i="6"/>
  <c r="AZ62" i="1"/>
  <c r="AV62" i="1" s="1"/>
  <c r="AT62" i="1" s="1"/>
  <c r="AV63" i="1"/>
  <c r="AT57" i="1"/>
  <c r="J96" i="4"/>
  <c r="J65" i="4" s="1"/>
  <c r="BK95" i="4"/>
  <c r="J95" i="4" s="1"/>
  <c r="BK96" i="5"/>
  <c r="AX56" i="1"/>
  <c r="BB53" i="1"/>
  <c r="BC53" i="1"/>
  <c r="AY63" i="1"/>
  <c r="BC62" i="1"/>
  <c r="AY62" i="1" s="1"/>
  <c r="R95" i="3"/>
  <c r="R94" i="3" s="1"/>
  <c r="BK95" i="2"/>
  <c r="J95" i="2" s="1"/>
  <c r="J96" i="2"/>
  <c r="J65" i="2" s="1"/>
  <c r="AU53" i="1"/>
  <c r="AU52" i="1" s="1"/>
  <c r="AU51" i="1" s="1"/>
  <c r="J95" i="9"/>
  <c r="J66" i="9" s="1"/>
  <c r="BK94" i="9"/>
  <c r="AT72" i="1"/>
  <c r="AW63" i="1"/>
  <c r="BA62" i="1"/>
  <c r="AW62" i="1" s="1"/>
  <c r="AT64" i="1"/>
  <c r="J95" i="3"/>
  <c r="J65" i="3" s="1"/>
  <c r="BK94" i="3"/>
  <c r="J94" i="3" s="1"/>
  <c r="AT59" i="1"/>
  <c r="AV54" i="1"/>
  <c r="AT54" i="1" s="1"/>
  <c r="AZ53" i="1"/>
  <c r="AY53" i="1" l="1"/>
  <c r="BC52" i="1"/>
  <c r="J64" i="3"/>
  <c r="J31" i="3"/>
  <c r="J31" i="7"/>
  <c r="J64" i="7"/>
  <c r="AZ52" i="1"/>
  <c r="AV53" i="1"/>
  <c r="BK95" i="5"/>
  <c r="J95" i="5" s="1"/>
  <c r="J96" i="5"/>
  <c r="J65" i="5" s="1"/>
  <c r="AT63" i="1"/>
  <c r="AT65" i="1"/>
  <c r="BK93" i="9"/>
  <c r="J93" i="9" s="1"/>
  <c r="J94" i="9"/>
  <c r="J65" i="9" s="1"/>
  <c r="J64" i="2"/>
  <c r="J31" i="2"/>
  <c r="J64" i="4"/>
  <c r="J31" i="4"/>
  <c r="J64" i="8"/>
  <c r="J31" i="8"/>
  <c r="AW53" i="1"/>
  <c r="BA52" i="1"/>
  <c r="BB52" i="1"/>
  <c r="AX53" i="1"/>
  <c r="J95" i="6"/>
  <c r="J65" i="6" s="1"/>
  <c r="BK94" i="6"/>
  <c r="J94" i="6" s="1"/>
  <c r="J64" i="10"/>
  <c r="J31" i="10"/>
  <c r="J31" i="6" l="1"/>
  <c r="J64" i="6"/>
  <c r="J40" i="10"/>
  <c r="AG73" i="1"/>
  <c r="AG69" i="1"/>
  <c r="J40" i="8"/>
  <c r="J40" i="2"/>
  <c r="AG55" i="1"/>
  <c r="AT53" i="1"/>
  <c r="AG57" i="1"/>
  <c r="J40" i="3"/>
  <c r="AG59" i="1"/>
  <c r="J40" i="4"/>
  <c r="AX52" i="1"/>
  <c r="BB51" i="1"/>
  <c r="AV52" i="1"/>
  <c r="AZ51" i="1"/>
  <c r="BA51" i="1"/>
  <c r="AW52" i="1"/>
  <c r="BC51" i="1"/>
  <c r="AY52" i="1"/>
  <c r="J64" i="9"/>
  <c r="J31" i="9"/>
  <c r="J64" i="5"/>
  <c r="J31" i="5"/>
  <c r="AG67" i="1"/>
  <c r="J40" i="7"/>
  <c r="W29" i="1" l="1"/>
  <c r="AY51" i="1"/>
  <c r="AT52" i="1"/>
  <c r="AG58" i="1"/>
  <c r="AN58" i="1" s="1"/>
  <c r="AN59" i="1"/>
  <c r="AG54" i="1"/>
  <c r="AN55" i="1"/>
  <c r="AG72" i="1"/>
  <c r="AN72" i="1" s="1"/>
  <c r="AN73" i="1"/>
  <c r="J40" i="9"/>
  <c r="AG71" i="1"/>
  <c r="W28" i="1"/>
  <c r="AX51" i="1"/>
  <c r="AG66" i="1"/>
  <c r="AN67" i="1"/>
  <c r="W27" i="1"/>
  <c r="AW51" i="1"/>
  <c r="AK27" i="1" s="1"/>
  <c r="AN57" i="1"/>
  <c r="AG56" i="1"/>
  <c r="AN56" i="1" s="1"/>
  <c r="AG61" i="1"/>
  <c r="J40" i="5"/>
  <c r="W26" i="1"/>
  <c r="AV51" i="1"/>
  <c r="AG68" i="1"/>
  <c r="AN68" i="1" s="1"/>
  <c r="AN69" i="1"/>
  <c r="AG64" i="1"/>
  <c r="J40" i="6"/>
  <c r="AG60" i="1" l="1"/>
  <c r="AN60" i="1" s="1"/>
  <c r="AN61" i="1"/>
  <c r="AN64" i="1"/>
  <c r="AG63" i="1"/>
  <c r="AT51" i="1"/>
  <c r="AK26" i="1"/>
  <c r="AG70" i="1"/>
  <c r="AN70" i="1" s="1"/>
  <c r="AN71" i="1"/>
  <c r="AN66" i="1"/>
  <c r="AG53" i="1"/>
  <c r="AN54" i="1"/>
  <c r="AG62" i="1" l="1"/>
  <c r="AN62" i="1" s="1"/>
  <c r="AN63" i="1"/>
  <c r="AG52" i="1"/>
  <c r="AN53" i="1"/>
  <c r="AG65" i="1"/>
  <c r="AN65" i="1" s="1"/>
  <c r="AN52" i="1" l="1"/>
  <c r="AG51" i="1"/>
  <c r="AK23" i="1" l="1"/>
  <c r="AK32" i="1" s="1"/>
  <c r="AN51" i="1"/>
</calcChain>
</file>

<file path=xl/sharedStrings.xml><?xml version="1.0" encoding="utf-8"?>
<sst xmlns="http://schemas.openxmlformats.org/spreadsheetml/2006/main" count="25072" uniqueCount="2203">
  <si>
    <t>Export VZ</t>
  </si>
  <si>
    <t>List obsahuje:</t>
  </si>
  <si>
    <t>1) Rekapitulace stavby</t>
  </si>
  <si>
    <t>2) Rekapitulace objektů stavby a soupisů prací</t>
  </si>
  <si>
    <t>3.0</t>
  </si>
  <si>
    <t>ZAMOK</t>
  </si>
  <si>
    <t>False</t>
  </si>
  <si>
    <t>{750f9b35-b6e0-4489-92f2-02f7095c8b4b}</t>
  </si>
  <si>
    <t>0,01</t>
  </si>
  <si>
    <t>21</t>
  </si>
  <si>
    <t>15</t>
  </si>
  <si>
    <t>REKAPITULACE STAVBY</t>
  </si>
  <si>
    <t>v ---  níže se nacházejí doplnkové a pomocné údaje k sestavám  --- v</t>
  </si>
  <si>
    <t>Návod na vyplnění</t>
  </si>
  <si>
    <t>0,001</t>
  </si>
  <si>
    <t>Kód:</t>
  </si>
  <si>
    <t>POSP205-2016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</si>
  <si>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</si>
  <si>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</si>
  <si>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Bezbariérové úpravy komunikací olomouc - trasa M</t>
  </si>
  <si>
    <t>0,1</t>
  </si>
  <si>
    <t>KSO:</t>
  </si>
  <si>
    <t>82229</t>
  </si>
  <si>
    <t>CC-CZ:</t>
  </si>
  <si>
    <t>21121</t>
  </si>
  <si>
    <t>1</t>
  </si>
  <si>
    <t>Místo:</t>
  </si>
  <si>
    <t>Olomouc</t>
  </si>
  <si>
    <t>Datum:</t>
  </si>
  <si>
    <t>22.2.2017</t>
  </si>
  <si>
    <t>10</t>
  </si>
  <si>
    <t>CZ-CPV:</t>
  </si>
  <si>
    <t>45233160-8</t>
  </si>
  <si>
    <t>CZ-CPA:</t>
  </si>
  <si>
    <t>42.11.20</t>
  </si>
  <si>
    <t>100</t>
  </si>
  <si>
    <t>Zadavatel:</t>
  </si>
  <si>
    <t>IČ:</t>
  </si>
  <si>
    <t>00299308</t>
  </si>
  <si>
    <t>Statutární město Olomouc</t>
  </si>
  <si>
    <t>DIČ:</t>
  </si>
  <si>
    <t>CZ00299308</t>
  </si>
  <si>
    <t>Uchazeč:</t>
  </si>
  <si>
    <t>Vyplň údaj</t>
  </si>
  <si>
    <t>Projektant:</t>
  </si>
  <si>
    <t>45186677</t>
  </si>
  <si>
    <t>ing.Petr Doležel</t>
  </si>
  <si>
    <t>CZ45186677</t>
  </si>
  <si>
    <t>True</t>
  </si>
  <si>
    <t>Poznámka:</t>
  </si>
  <si>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</si>
  <si>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</si>
  <si>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</si>
  <si>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</si>
  <si>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</si>
  <si>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</si>
  <si>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</si>
  <si>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</si>
  <si>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</si>
  <si>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</si>
  <si>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</si>
  <si>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</si>
  <si>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</si>
  <si>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</si>
  <si>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</si>
  <si>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</si>
  <si>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</si>
  <si>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</si>
  <si>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</si>
  <si>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</si>
  <si>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</si>
  <si>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</si>
  <si>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</si>
  <si>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</si>
  <si>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</si>
  <si>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</si>
  <si>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</si>
  <si>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</si>
  <si>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</si>
  <si>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</si>
  <si>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</si>
  <si>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</si>
  <si>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</si>
  <si>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</si>
  <si>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</si>
  <si>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</si>
  <si>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</si>
  <si>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</si>
  <si>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</si>
  <si>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</si>
  <si>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Způsobilé výdaje</t>
  </si>
  <si>
    <t>STA</t>
  </si>
  <si>
    <t>{02d8ba84-0b4f-428d-a1e7-dc0387ecc07e}</t>
  </si>
  <si>
    <t>2</t>
  </si>
  <si>
    <t>A1</t>
  </si>
  <si>
    <t>Způsobilé výdaje na hlavní aktivitu projektu</t>
  </si>
  <si>
    <t>Soupis</t>
  </si>
  <si>
    <t>{a955d08a-35b3-4cf9-8d62-fd55b55def2e}</t>
  </si>
  <si>
    <t>Vjezdy, chodníky a obnova povrchů na MK</t>
  </si>
  <si>
    <t>3</t>
  </si>
  <si>
    <t>{e0163f23-8469-4274-9728-2a4b795e21ea}</t>
  </si>
  <si>
    <t>822 29</t>
  </si>
  <si>
    <t>/</t>
  </si>
  <si>
    <t>1-1</t>
  </si>
  <si>
    <t>Vjezdy, chodníky a obnova povrchů na MK- soupis prací</t>
  </si>
  <si>
    <t>4</t>
  </si>
  <si>
    <t>{b03bfb68-19c6-42f2-9e3a-420a3174d576}</t>
  </si>
  <si>
    <t>Nástupiště BUS</t>
  </si>
  <si>
    <t>{b4b6e238-f74e-403e-9134-31cac43b1b5f}</t>
  </si>
  <si>
    <t>2-1</t>
  </si>
  <si>
    <t>Nástupiště BUS - soupis prací</t>
  </si>
  <si>
    <t>{95fcf567-ce3c-42ec-8896-b08d0ee3a3f1}</t>
  </si>
  <si>
    <t>Cyklostezka vedená mimo HDP</t>
  </si>
  <si>
    <t>{9cb3f058-ac28-469a-aeea-89b170f5fefe}</t>
  </si>
  <si>
    <t>3-1</t>
  </si>
  <si>
    <t>Cyklostezka vedená mimo HDP - soupis prací</t>
  </si>
  <si>
    <t>{04930db4-ff89-4bc2-9bac-a1b562b3a96e}</t>
  </si>
  <si>
    <t>6</t>
  </si>
  <si>
    <t>Vegetační úpravy</t>
  </si>
  <si>
    <t>{4b806d99-c3f1-48ae-ad11-659dd2f740fd}</t>
  </si>
  <si>
    <t>823 27</t>
  </si>
  <si>
    <t>6-1</t>
  </si>
  <si>
    <t>Vegetační úpravy-soupis prací</t>
  </si>
  <si>
    <t>{02f21147-ee62-4fab-b4ca-81ba18ceecf6}</t>
  </si>
  <si>
    <t>A2</t>
  </si>
  <si>
    <t>Způsobilé vydaje na vedlejší aktivitu projektu</t>
  </si>
  <si>
    <t>{866bf2fc-2925-47fc-89ea-30b38b91347b}</t>
  </si>
  <si>
    <t>9</t>
  </si>
  <si>
    <t>Stojany na kola</t>
  </si>
  <si>
    <t>{bd5a704c-ce3e-4118-be07-2778802af48b}</t>
  </si>
  <si>
    <t>9-1</t>
  </si>
  <si>
    <t>Stojany na kola-soupis prací</t>
  </si>
  <si>
    <t>{fdbbd443-30b2-4c12-91c1-e9523488a4c4}</t>
  </si>
  <si>
    <t>B</t>
  </si>
  <si>
    <t>Nezpůsobilé výdaje</t>
  </si>
  <si>
    <t>{351e803d-7d73-4600-8eaf-ab9b5db77872}</t>
  </si>
  <si>
    <t>Cyklostezka vedená v HDP-(je vyznačena na vozovce silnice II/435)</t>
  </si>
  <si>
    <t>{5dcfe292-732a-4867-813f-f8dec2c0e32d}</t>
  </si>
  <si>
    <t>4-1</t>
  </si>
  <si>
    <t>Cyklostezka vedená v HDP-(je vyznačena na vozovce silnice II/435) - soupis prací</t>
  </si>
  <si>
    <t>{c7d7bb74-b74c-40b5-a433-184e056e00f9}</t>
  </si>
  <si>
    <t>5</t>
  </si>
  <si>
    <t>Vozovka  silnice II/435</t>
  </si>
  <si>
    <t>{6621e638-c2bc-4742-ab52-a23e5afb0348}</t>
  </si>
  <si>
    <t>822 23</t>
  </si>
  <si>
    <t>5-1</t>
  </si>
  <si>
    <t>Vozovka  silnice II/435- soupis prací</t>
  </si>
  <si>
    <t>{597bf5a5-5150-4c0a-b1c7-b8e26bfde16f}</t>
  </si>
  <si>
    <t>7</t>
  </si>
  <si>
    <t>Náhradní výsadba</t>
  </si>
  <si>
    <t>{fcbcfabd-9dfd-4138-b798-15e357b5c272}</t>
  </si>
  <si>
    <t>7-1</t>
  </si>
  <si>
    <t>Náhradní výsadba-soupis prací</t>
  </si>
  <si>
    <t>{d02a91f7-24e3-4c01-a536-2e023a6de280}</t>
  </si>
  <si>
    <t>Vedlejší rozpočtové náklady a ostatní náklady</t>
  </si>
  <si>
    <t>{46bb4a61-c3f7-4ff7-aa98-8f749f8b59af}</t>
  </si>
  <si>
    <t>10-1</t>
  </si>
  <si>
    <t>Vedlejší rozpočtové náklady a ostatní náklady-soupis prací</t>
  </si>
  <si>
    <t>{12936b22-4084-47e8-8011-62439210146c}</t>
  </si>
  <si>
    <t>1) Krycí list soupisu</t>
  </si>
  <si>
    <t>2) Rekapitulace</t>
  </si>
  <si>
    <t>3) Soupis prací</t>
  </si>
  <si>
    <t>Zpět na list:</t>
  </si>
  <si>
    <t>Rekapitulace stavby</t>
  </si>
  <si>
    <t>KRYCÍ LIST SOUPISU</t>
  </si>
  <si>
    <t>Objekt:</t>
  </si>
  <si>
    <t>A - Způsobilé výdaje</t>
  </si>
  <si>
    <t>Soupis:</t>
  </si>
  <si>
    <t>A1 - Způsobilé výdaje na hlavní aktivitu projektu</t>
  </si>
  <si>
    <t>Úroveň 4:</t>
  </si>
  <si>
    <t>1-1 - Vjezdy, chodníky a obnova povrchů na MK- soupis prací</t>
  </si>
  <si>
    <t>REKAPITULACE ČLENĚNÍ SOUPISU PRACÍ</t>
  </si>
  <si>
    <t>Kód dílu - Popis</t>
  </si>
  <si>
    <t>Cena celkem [CZK]</t>
  </si>
  <si>
    <t>Náklady soupisu celkem</t>
  </si>
  <si>
    <t>-1</t>
  </si>
  <si>
    <t>HSV - Práce a dodávky HSV</t>
  </si>
  <si>
    <t xml:space="preserve">    001 -  zemní práce</t>
  </si>
  <si>
    <t xml:space="preserve">    57 - Kryty pozemních komunikací letišť a ploch z kameniva nebo živičné</t>
  </si>
  <si>
    <t xml:space="preserve">    59 - Kryty pozemních komunikací, letišť a ploch dlážděné</t>
  </si>
  <si>
    <t xml:space="preserve">    81 -  Potrubí z trub betonových</t>
  </si>
  <si>
    <t xml:space="preserve">    91 - Doplňující konstrukce a práce pozemních komunikací, letišť a ploch</t>
  </si>
  <si>
    <t xml:space="preserve">    096 -  bourani a demolice konstrukci</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</si>
  <si>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</si>
  <si>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</si>
  <si>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</si>
  <si>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</si>
  <si>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</si>
  <si>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</si>
  <si>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</si>
  <si>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</si>
  <si>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</si>
  <si>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</si>
  <si>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</si>
  <si>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</si>
  <si>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</si>
  <si>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</si>
  <si>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</si>
  <si>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</si>
  <si>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</si>
  <si>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001</t>
  </si>
  <si>
    <t xml:space="preserve"> zemní práce</t>
  </si>
  <si>
    <t>K</t>
  </si>
  <si>
    <t>121101102</t>
  </si>
  <si>
    <t>Sejmutí ornice s přemístěním na vzdálenost do 100 m</t>
  </si>
  <si>
    <t>m3</t>
  </si>
  <si>
    <t>CS ÚRS 2016 01</t>
  </si>
  <si>
    <t>-1246582676</t>
  </si>
  <si>
    <t>PP</t>
  </si>
  <si>
    <t>Sejmutí ornice nebo lesní půdy s vodorovným přemístěním na hromady v místě upotřebení nebo na dočasné či trvalé skládky se složením, na vzdálenost přes 50 do 100 m</t>
  </si>
  <si>
    <t>PSC</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</si>
  <si>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</si>
  <si>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</si>
  <si>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položka výkazu výměr 18</t>
  </si>
  <si>
    <t>1562,5*0,1</t>
  </si>
  <si>
    <t>122102201</t>
  </si>
  <si>
    <t>Odkopávky a prokopávky nezapažené pro silnice objemu do 100 m3 v hornině tř. 1 a 2</t>
  </si>
  <si>
    <t>1706890846</t>
  </si>
  <si>
    <t>Odkopávky a prokopávky nezapažené pro silnice s přemístěním výkopku v příčných profilech na vzdálenost do 15 m nebo s naložením na dopravní prostředek v horninách tř. 1 a 2 do 100 m3</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</si>
  <si>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</si>
  <si>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položka výkazu výměr 19</t>
  </si>
  <si>
    <t>52,68</t>
  </si>
  <si>
    <t>162301101</t>
  </si>
  <si>
    <t>Vodorovné přemístění do 500 m výkopku/sypaniny z horniny tř. 1 až 4</t>
  </si>
  <si>
    <t>-1668454249</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</si>
  <si>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</si>
  <si>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</si>
  <si>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167101101</t>
  </si>
  <si>
    <t>Nakládání výkopku z hornin tř. 1 až 4 do 100 m3</t>
  </si>
  <si>
    <t>-510550467</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</si>
  <si>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</si>
  <si>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</si>
  <si>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položka výkazu výměr 49</t>
  </si>
  <si>
    <t>85,54+22,3</t>
  </si>
  <si>
    <t>položka výkazu výměr 33</t>
  </si>
  <si>
    <t>127,25</t>
  </si>
  <si>
    <t>1710112262</t>
  </si>
  <si>
    <t>162301102</t>
  </si>
  <si>
    <t>Vodorovné přemístění do 1000 m výkopku/sypaniny z horniny tř. 1 až 4</t>
  </si>
  <si>
    <t>1241893926</t>
  </si>
  <si>
    <t>Vodorovné přemístění výkopku nebo sypaniny po suchu na obvyklém dopravním prostředku, bez naložení výkopku, avšak se složením bez rozhrnutí z horniny tř. 1 až 4 na vzdálenost přes 500 do 1 000 m</t>
  </si>
  <si>
    <t>162701109</t>
  </si>
  <si>
    <t>Příplatek k vodorovnému přemístění výkopku/sypaniny z horniny tř. 1 až 4 ZKD 1000 m přes 10000 m</t>
  </si>
  <si>
    <t>-987151996</t>
  </si>
  <si>
    <t>Vodorovné přemístění výkopku nebo sypaniny po suchu na obvyklém dopravním prostředku, bez naložení výkopku, avšak se složením bez rozhrnutí z horniny tř. 1 až 4 na vzdálenost Příplatek k ceně za každých dalších i započatých 1 000 m</t>
  </si>
  <si>
    <t>skládka 15 km</t>
  </si>
  <si>
    <t>(85,54+22,3)*14</t>
  </si>
  <si>
    <t>8</t>
  </si>
  <si>
    <t>171201101</t>
  </si>
  <si>
    <t>Uložení sypaniny do násypů nezhutněných</t>
  </si>
  <si>
    <t>1129730440</t>
  </si>
  <si>
    <t>Uložení sypaniny do násypů s rozprostřením sypaniny ve vrstvách a s hrubým urovnáním nezhutněných z jakýchkoliv hornin</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</si>
  <si>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</si>
  <si>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127,5</t>
  </si>
  <si>
    <t>171201211</t>
  </si>
  <si>
    <t>Poplatek za uložení odpadu ze sypaniny na skládce (skládkovné)</t>
  </si>
  <si>
    <t>t</t>
  </si>
  <si>
    <t>-1895866917</t>
  </si>
  <si>
    <t>Uložení sypaniny poplatek za uložení sypaniny na skládce (skládkovné)</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</si>
  <si>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</si>
  <si>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(85,54+22,3)*1,8</t>
  </si>
  <si>
    <t>181102302</t>
  </si>
  <si>
    <t>Úprava pláně v zářezech se zhutněním</t>
  </si>
  <si>
    <t>m2</t>
  </si>
  <si>
    <t>2073954302</t>
  </si>
  <si>
    <t>Úprava pláně na stavbách dálnic v zářezech mimo skalních se zhutněním</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</si>
  <si>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</si>
  <si>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položka výkazu výměr 48</t>
  </si>
  <si>
    <t>3857,4</t>
  </si>
  <si>
    <t>57</t>
  </si>
  <si>
    <t>Kryty pozemních komunikací letišť a ploch z kameniva nebo živičné</t>
  </si>
  <si>
    <t>11</t>
  </si>
  <si>
    <t>564831111</t>
  </si>
  <si>
    <t>Podklad ze štěrkodrtě ŠD tl 100 mm</t>
  </si>
  <si>
    <t>-366386312</t>
  </si>
  <si>
    <t>Podklad ze štěrkodrti ŠD s rozprostřením a zhutněním, po zhutnění tl. 100 mm</t>
  </si>
  <si>
    <t>položka výkazu výměr 26</t>
  </si>
  <si>
    <t>190,6</t>
  </si>
  <si>
    <t>12</t>
  </si>
  <si>
    <t>564871116</t>
  </si>
  <si>
    <t>Podklad ze štěrkodrtě ŠD tl. 300 mm</t>
  </si>
  <si>
    <t>676863143</t>
  </si>
  <si>
    <t>Podklad ze štěrkodrti ŠD s rozprostřením a zhutněním, po zhutnění tl. 300 mm</t>
  </si>
  <si>
    <t>položka výkazu výměr 22</t>
  </si>
  <si>
    <t>3039,6</t>
  </si>
  <si>
    <t>položka výkazu výměr 24</t>
  </si>
  <si>
    <t>420,8</t>
  </si>
  <si>
    <t>položka výkazu výměr 28</t>
  </si>
  <si>
    <t>7,04</t>
  </si>
  <si>
    <t>položka výkazu výměr 30</t>
  </si>
  <si>
    <t>199,4</t>
  </si>
  <si>
    <t>13</t>
  </si>
  <si>
    <t>573211111</t>
  </si>
  <si>
    <t>Postřik živičný spojovací z asfaltu v množství do 0,70 kg/m2</t>
  </si>
  <si>
    <t>-996997310</t>
  </si>
  <si>
    <t>Postřik živičný spojovací bez posypu kamenivem z asfaltu silničního, v množství od 0,50 do 0,70 kg/m2</t>
  </si>
  <si>
    <t>"položka výkazu výměr 21</t>
  </si>
  <si>
    <t>40,2*3</t>
  </si>
  <si>
    <t>"položka výkazu výměr 32</t>
  </si>
  <si>
    <t>116</t>
  </si>
  <si>
    <t>14</t>
  </si>
  <si>
    <t>577144121</t>
  </si>
  <si>
    <t>Asfaltový beton vrstva obrusná ACO 11 (ABS) tř. I tl 50 mm š přes 3 m z nemodifikovaného asfaltu</t>
  </si>
  <si>
    <t>-401151336</t>
  </si>
  <si>
    <t>Asfaltový beton vrstva obrusná ACO 11 (ABS) s rozprostřením a se zhutněním z nemodifikovaného asfaltu v pruhu šířky přes 3 m tř. I, po zhutnění tl. 50 mm</t>
  </si>
  <si>
    <t xml:space="preserve">Poznámka k souboru cen:_x000D_
1. ČSN EN 13108-1 připouští pro ACO 11 pouze tl. 35 až 50 mm. </t>
  </si>
  <si>
    <t>položka výkazu výměr 31</t>
  </si>
  <si>
    <t>3*40,2</t>
  </si>
  <si>
    <t>919121213</t>
  </si>
  <si>
    <t>Těsnění spár zálivkou za studena pro komůrky š 10 mm hl 25 mm bez těsnicího profilu</t>
  </si>
  <si>
    <t>m</t>
  </si>
  <si>
    <t>1681024824</t>
  </si>
  <si>
    <t>Utěsnění dilatačních spár zálivkou za studena v cementobetonovém nebo živičném krytu včetně adhezního nátěru bez těsnicího profilu pod zálivkou, pro komůrky šířky 10 mm, hloubky 25 mm</t>
  </si>
  <si>
    <t xml:space="preserve">Poznámka k souboru cen:_x000D_
1. V cenách jsou započteny i náklady na vyčištění spár před těsněním a zalitím a náklady na impregnaci, těsnění a zalití spár včetně dodání hmot. </t>
  </si>
  <si>
    <t>položka výkazu výměr 1</t>
  </si>
  <si>
    <t>72</t>
  </si>
  <si>
    <t>16</t>
  </si>
  <si>
    <t>998225111</t>
  </si>
  <si>
    <t>Přesun hmot pro pozemní komunikace s krytem z kamene, monolitickým betonovým nebo živičným</t>
  </si>
  <si>
    <t>-689501104</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</si>
  <si>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</si>
  <si>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</si>
  <si>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59</t>
  </si>
  <si>
    <t>Kryty pozemních komunikací, letišť a ploch dlážděné</t>
  </si>
  <si>
    <t>17</t>
  </si>
  <si>
    <t>596811220</t>
  </si>
  <si>
    <t>Kladení betonové dlažby komunikací pro pěší do lože z kameniva vel do 0,25 m2 plochy do 50 m2</t>
  </si>
  <si>
    <t>-810905897</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</si>
  <si>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</si>
  <si>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</si>
  <si>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položka soupisu prací 25</t>
  </si>
  <si>
    <t>48,3</t>
  </si>
  <si>
    <t>"položka výkazu výměr 27</t>
  </si>
  <si>
    <t>18</t>
  </si>
  <si>
    <t>M</t>
  </si>
  <si>
    <t>592451000R</t>
  </si>
  <si>
    <t>dlažba zámková s vodící linií *drážkami  40x40x6 cm šedá</t>
  </si>
  <si>
    <t>-35388692</t>
  </si>
  <si>
    <t>7,04*1,01</t>
  </si>
  <si>
    <t>položka pro tento materiál se nenachází v databázi URS, byla vytvořena R-položka podle tržní ceny materiálu</t>
  </si>
  <si>
    <t>19</t>
  </si>
  <si>
    <t>596811223</t>
  </si>
  <si>
    <t>Kladení betonové dlažby komunikací pro pěší do lože z kameniva vel do 0,25 m2 plochy přes 300 m2</t>
  </si>
  <si>
    <t>-573098531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</si>
  <si>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300 m2</t>
  </si>
  <si>
    <t>2544,3</t>
  </si>
  <si>
    <t>20</t>
  </si>
  <si>
    <t>R-059-008</t>
  </si>
  <si>
    <t xml:space="preserve">dlažba betonová hladká  40x40x6 cm šedé kamenivo </t>
  </si>
  <si>
    <t>-684365467</t>
  </si>
  <si>
    <t>položka soupisu prací 21</t>
  </si>
  <si>
    <t>2544,3*1,01</t>
  </si>
  <si>
    <t>596211120</t>
  </si>
  <si>
    <t>Kladení zámkové dlažby komunikací pro pěší tl 60 mm skupiny B pl do 50 m2</t>
  </si>
  <si>
    <t>-1704241217</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</si>
  <si>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</si>
  <si>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</si>
  <si>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"položka výkazu výměr 25</t>
  </si>
  <si>
    <t>40,2</t>
  </si>
  <si>
    <t>"položka výkazu výměr 29</t>
  </si>
  <si>
    <t>22</t>
  </si>
  <si>
    <t>592451190R</t>
  </si>
  <si>
    <t>dlažba zámková slepecká 20x10x6 cm barevná</t>
  </si>
  <si>
    <t>297993922</t>
  </si>
  <si>
    <t>dlaždice betonové dlažba zámková (ČSN EN 1338) dlažba zámková SLEPECKÁ 1 m2=50 kusů 20 x 10 x 6 barevná</t>
  </si>
  <si>
    <t>199,4*1,01</t>
  </si>
  <si>
    <t>23</t>
  </si>
  <si>
    <t>596211233</t>
  </si>
  <si>
    <t>Kladení zámkové dlažby komunikací pro pěší tl 80 mm skupiny C pl přes 300 m2</t>
  </si>
  <si>
    <t>-1900368039</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</si>
  <si>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přes 300 m2</t>
  </si>
  <si>
    <t>"položka výkazu výměr 23</t>
  </si>
  <si>
    <t>24</t>
  </si>
  <si>
    <t>592453170R</t>
  </si>
  <si>
    <t>dlažba  20x20x8 cm přírodní</t>
  </si>
  <si>
    <t>-2096468534</t>
  </si>
  <si>
    <t>dlaždice betonové dlažba zámková (ČSN EN 1338) dlažba vibrolisovaná  standardní povrch (uzavřený hladký povrch) provedení: přírodní tvarově jednoduchá dlažba           20 x 20 x 8</t>
  </si>
  <si>
    <t>420,8*1,01</t>
  </si>
  <si>
    <t>25</t>
  </si>
  <si>
    <t>591211111</t>
  </si>
  <si>
    <t>Kladení dlažby z kostek drobných z kamene do lože z kameniva těženého tl 50 mm</t>
  </si>
  <si>
    <t>2067385408</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</si>
  <si>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</si>
  <si>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</si>
  <si>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102,1</t>
  </si>
  <si>
    <t>26</t>
  </si>
  <si>
    <t>916111123</t>
  </si>
  <si>
    <t>Osazení obruby z drobných kostek s boční opěrou do lože z betonu prostého</t>
  </si>
  <si>
    <t>1485097416</t>
  </si>
  <si>
    <t>Osazení silniční obruby z dlažebních kostek v jedné řadě s ložem tl. přes 50 do 100 mm, s vyplněním a zatřením spár cementovou maltou z drobných kostek s boční opěrou z betonu prostého tř. C 12/15,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</si>
  <si>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</si>
  <si>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"položka výkazu výměr 42</t>
  </si>
  <si>
    <t>68</t>
  </si>
  <si>
    <t>27</t>
  </si>
  <si>
    <t>583801100</t>
  </si>
  <si>
    <t>kostka dlažební drobná, žula, I.jakost, velikost 10 cm</t>
  </si>
  <si>
    <t>1101447577</t>
  </si>
  <si>
    <t>Výrobky lomařské a kamenické pro komunikace (kostky dlažební, krajníky a obrubníky) kostka dlažební drobná žula (materiálová skupina I/2) 10 II A výběrové  (1t=5,2 m2)</t>
  </si>
  <si>
    <t>68*0,1/5,2*1,01</t>
  </si>
  <si>
    <t>28</t>
  </si>
  <si>
    <t>916131213</t>
  </si>
  <si>
    <t>Osazení silničního obrubníku betonového stojatého s boční opěrou do lože z betonu prostého</t>
  </si>
  <si>
    <t>-1514964444</t>
  </si>
  <si>
    <t>Osazení silničního obrubníku betonového se zřízením lože, s vyplněním a zatřením spár cementovou maltou stojatého s boční opěrou z betonu prostého tř. C 12/15, do lože z betonu prostého téže značky</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</si>
  <si>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</si>
  <si>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"položka výkazu výměr 37</t>
  </si>
  <si>
    <t>215</t>
  </si>
  <si>
    <t>"položka výkazu výměr 38</t>
  </si>
  <si>
    <t>75</t>
  </si>
  <si>
    <t>"položka výkazu výměr 39</t>
  </si>
  <si>
    <t>10+10</t>
  </si>
  <si>
    <t>"položka výkazu výměr 40</t>
  </si>
  <si>
    <t>9*0,8</t>
  </si>
  <si>
    <t>"položka výkazu výměr 41</t>
  </si>
  <si>
    <t>6*0,8</t>
  </si>
  <si>
    <t>29</t>
  </si>
  <si>
    <t>592174650</t>
  </si>
  <si>
    <t>obrubník betonový silniční Standard 100x15x25 cm</t>
  </si>
  <si>
    <t>kus</t>
  </si>
  <si>
    <t>3407983</t>
  </si>
  <si>
    <t>Obrubníky betonové a železobetonové obrubník silniční Standard   100 x 15 x 25</t>
  </si>
  <si>
    <t>215*1,01</t>
  </si>
  <si>
    <t>30</t>
  </si>
  <si>
    <t>592174680</t>
  </si>
  <si>
    <t>obrubník betonový silniční nájezdový Standard 100x15x15 cm</t>
  </si>
  <si>
    <t>-804519927</t>
  </si>
  <si>
    <t>Obrubníky betonové a železobetonové obrubník silniční nájezdový Standard   100 x 15 x 15</t>
  </si>
  <si>
    <t>75*1,01</t>
  </si>
  <si>
    <t>31</t>
  </si>
  <si>
    <t>592174690</t>
  </si>
  <si>
    <t>obrubník betonový silniční přechodový L + P Standard 100x15x15-25 cm</t>
  </si>
  <si>
    <t>-1745362528</t>
  </si>
  <si>
    <t>Obrubníky betonové a železobetonové obrubník silniční přechodový L + P Standard   100 x 15 x 15-25</t>
  </si>
  <si>
    <t>20*1,01</t>
  </si>
  <si>
    <t>32</t>
  </si>
  <si>
    <t>592175080R</t>
  </si>
  <si>
    <t>obrubník  R1 vnější r=100 cm, délka vnějšího oblouku 78 cm 78 x 15/12 x 25 cm přírodní</t>
  </si>
  <si>
    <t>1342276993</t>
  </si>
  <si>
    <t>Obrubníky betonové a železobetonové obrubníky délkaxšířkaxvýška vnější poloměr r=100, d. vnějšího oblouku 78  R1    78 x 15/12 x 25</t>
  </si>
  <si>
    <t>9*1,01</t>
  </si>
  <si>
    <t>33</t>
  </si>
  <si>
    <t>592175081R</t>
  </si>
  <si>
    <t>obrubník R2 vnější r=200 cm, délka vnějšího oblouku 78 cm 78x15/12x25 cm přírodní</t>
  </si>
  <si>
    <t>-905954463</t>
  </si>
  <si>
    <t>Obrubníky betonové a železobetonové obrubníky Bdélkaxšířkaxvýška vnější poloměr r=200, d. vnějšího oblouku 78 II  R2    78 x 15/12 x 25</t>
  </si>
  <si>
    <t>6*1,01</t>
  </si>
  <si>
    <t>34</t>
  </si>
  <si>
    <t>916231213</t>
  </si>
  <si>
    <t>Osazení chodníkového obrubníku betonového stojatého s boční opěrou do lože z betonu prostého</t>
  </si>
  <si>
    <t>-2108614507</t>
  </si>
  <si>
    <t>Osazení chodníkového obrubníku betonového se zřízením lože, s vyplněním a zatřením spár cementovou maltou stojatého s boční opěrou z betonu prostého tř. C 12/15, do lože z betonu prostého téže značky</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</si>
  <si>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</si>
  <si>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"položka výkazu výměr 34</t>
  </si>
  <si>
    <t>1367</t>
  </si>
  <si>
    <t>"položka výkazu výměr 35</t>
  </si>
  <si>
    <t>"položka výkazu výměr 36</t>
  </si>
  <si>
    <t>35</t>
  </si>
  <si>
    <t>592174120R</t>
  </si>
  <si>
    <t>obrubník betonový chodníkový  100x10x20 cm</t>
  </si>
  <si>
    <t>1209139143</t>
  </si>
  <si>
    <t>obrubníky betonové a železobetonové chodníkové  100 x 10 x 20</t>
  </si>
  <si>
    <t>1367*1,01</t>
  </si>
  <si>
    <t>36</t>
  </si>
  <si>
    <t>592174170</t>
  </si>
  <si>
    <t>obrubník betonový chodníkový Standard 100x10x25 cm</t>
  </si>
  <si>
    <t>73572351</t>
  </si>
  <si>
    <t>Obrubníky betonové a železobetonové chodníkové Standard        100 x 10 x 25</t>
  </si>
  <si>
    <t>17*1,01</t>
  </si>
  <si>
    <t>37</t>
  </si>
  <si>
    <t>592175082R</t>
  </si>
  <si>
    <t>obrubník  R2 vnější r=100 cm, délka vnějšího oblouku 78 cm přírodní</t>
  </si>
  <si>
    <t>1689180886</t>
  </si>
  <si>
    <t>Obrubníky betonové a železobetonové obrubníky vnější poloměr r=200, d. vnějšího oblouku 78  R2</t>
  </si>
  <si>
    <t>"3/0,78=3,8 "4 *1,01</t>
  </si>
  <si>
    <t>38</t>
  </si>
  <si>
    <t>916991121</t>
  </si>
  <si>
    <t>Lože pod obrubníky, krajníky nebo obruby z dlažebních kostek z betonu prostého</t>
  </si>
  <si>
    <t>-644679817</t>
  </si>
  <si>
    <t>Lože pod obrubníky, krajníky nebo obruby z dlažebních kostek z betonu prostého tř. C 12/15</t>
  </si>
  <si>
    <t>1367*0,25*0,12</t>
  </si>
  <si>
    <t>3*0,25*0,12</t>
  </si>
  <si>
    <t>17*0,3*0,12</t>
  </si>
  <si>
    <t>215*0,3*0,12</t>
  </si>
  <si>
    <t>75*0,3*0,12</t>
  </si>
  <si>
    <t>20*0,3*0,12</t>
  </si>
  <si>
    <t>9*0,8*0,3*0,12</t>
  </si>
  <si>
    <t>6*0,8*0,3*0,12</t>
  </si>
  <si>
    <t>68*0,25*0,12</t>
  </si>
  <si>
    <t>39</t>
  </si>
  <si>
    <t>R-059-005</t>
  </si>
  <si>
    <t>Rezání obrub</t>
  </si>
  <si>
    <t>-1085720001</t>
  </si>
  <si>
    <t>předpoklad</t>
  </si>
  <si>
    <t>položka  se nenachází v databázi URS, byla vytvořena R-položka, cena byla doplněna na základě zkušeností investora a projektanta z jiných staveb</t>
  </si>
  <si>
    <t>40</t>
  </si>
  <si>
    <t>998223011</t>
  </si>
  <si>
    <t>Přesun hmot pro pozemní komunikace s krytem dlážděným</t>
  </si>
  <si>
    <t>1940678098</t>
  </si>
  <si>
    <t>Přesun hmot pro pozemní komunikace s krytem dlážděným dopravní vzdálenost do 200 m jakékoliv délky objektu</t>
  </si>
  <si>
    <t xml:space="preserve"> pro očištěné použité dlažby a obruby</t>
  </si>
  <si>
    <t>"položka výkazu výměr 2</t>
  </si>
  <si>
    <t>102,1/5,2</t>
  </si>
  <si>
    <t>48,3*0,120</t>
  </si>
  <si>
    <t>40,2*0,14</t>
  </si>
  <si>
    <t>41</t>
  </si>
  <si>
    <t>462658681</t>
  </si>
  <si>
    <t>81</t>
  </si>
  <si>
    <t xml:space="preserve"> Potrubí z trub betonových</t>
  </si>
  <si>
    <t>42</t>
  </si>
  <si>
    <t>899231111</t>
  </si>
  <si>
    <t>Výšková úprava uličního vstupu nebo vpusti do 200 mm zvýšením mříže</t>
  </si>
  <si>
    <t>1337158118</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</si>
  <si>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</si>
  <si>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položka výkazu výměr 20</t>
  </si>
  <si>
    <t>43</t>
  </si>
  <si>
    <t>899232111</t>
  </si>
  <si>
    <t>Výšková úprava uličního vstupu nebo vpusti do 200 mm snížením mříže</t>
  </si>
  <si>
    <t>87324112</t>
  </si>
  <si>
    <t>44</t>
  </si>
  <si>
    <t>899331111</t>
  </si>
  <si>
    <t>Výšková úprava uličního vstupu nebo vpusti do 200 mm zvýšením poklopu</t>
  </si>
  <si>
    <t>135042759</t>
  </si>
  <si>
    <t>45</t>
  </si>
  <si>
    <t>899332111</t>
  </si>
  <si>
    <t>Výšková úprava uličního vstupu nebo vpusti do 200 mm snížením poklopu</t>
  </si>
  <si>
    <t>-630914202</t>
  </si>
  <si>
    <t>46</t>
  </si>
  <si>
    <t>998274101</t>
  </si>
  <si>
    <t>Přesun hmot pro trubní vedení z trub betonových otevřený výkop</t>
  </si>
  <si>
    <t>-1538873776</t>
  </si>
  <si>
    <t>Přesun hmot pro trubní vedení hloubené z trub betonových nebo železobetonových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</si>
  <si>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</si>
  <si>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91</t>
  </si>
  <si>
    <t>Doplňující konstrukce a práce pozemních komunikací, letišť a ploch</t>
  </si>
  <si>
    <t>47</t>
  </si>
  <si>
    <t>71116130R</t>
  </si>
  <si>
    <t>Izolace proti zemní vlhkosti stěn foliemi nopovými pro běžné podmínky tl. 0,4 mm šířky 1,0 m</t>
  </si>
  <si>
    <t>-1783328317</t>
  </si>
  <si>
    <t>Izolace proti zemní vlhkosti nopovými foliemi základů nebo stěn pro běžné podmínky tloušťky 0,4 mm, šířky 1,0 m</t>
  </si>
  <si>
    <t xml:space="preserve">Poznámka k souboru cen:_x000D_
1. V cenách -1302 až -1361 nejsou započteny náklady na ukončení izolace lištou. 2. Prostupy izolací se oceňují cenami souboru 711 76 - Provedení detailů fóliemi. </t>
  </si>
  <si>
    <t>položka výkazu výměr 46</t>
  </si>
  <si>
    <t>(570+590)*0,5</t>
  </si>
  <si>
    <t>48</t>
  </si>
  <si>
    <t>71116138R</t>
  </si>
  <si>
    <t>Izolace proti zemní vlhkosti foliemi nopovými ukončené horní lištou</t>
  </si>
  <si>
    <t>1042250873</t>
  </si>
  <si>
    <t>Izolace proti zemní vlhkosti nopovými foliemi  ukončení izolace lištou</t>
  </si>
  <si>
    <t>570+590</t>
  </si>
  <si>
    <t>49</t>
  </si>
  <si>
    <t>74355111R</t>
  </si>
  <si>
    <t>Montáž žlab plastový  s víkem</t>
  </si>
  <si>
    <t>-610877075</t>
  </si>
  <si>
    <t>Montáž žlabů bez stojiny a výložníků plastových, typ , šířky do 100 mm s víkem</t>
  </si>
  <si>
    <t>položka výkazu výměr 45</t>
  </si>
  <si>
    <t>158</t>
  </si>
  <si>
    <t>50</t>
  </si>
  <si>
    <t>562451100</t>
  </si>
  <si>
    <t>žlab kabelový s víkem ze směsových plastů 120x10x10 cm</t>
  </si>
  <si>
    <t>128</t>
  </si>
  <si>
    <t>228609777</t>
  </si>
  <si>
    <t>Stavební části z ostatních plastů výrobky ze směsových plastů žlaby kabelové žlab 120 x 10 x 10 cm</t>
  </si>
  <si>
    <t>P</t>
  </si>
  <si>
    <t>Poznámka k položce:
číslo zboží: 71001</t>
  </si>
  <si>
    <t>"158/1,2= 125"125*1,01</t>
  </si>
  <si>
    <t>51</t>
  </si>
  <si>
    <t>912321111</t>
  </si>
  <si>
    <t>Montáž odrazky na betonové svodidlo</t>
  </si>
  <si>
    <t>-1796968094</t>
  </si>
  <si>
    <t>Montáž odrazek na svodidla betonová</t>
  </si>
  <si>
    <t xml:space="preserve">Poznámka k souboru cen:_x000D_
1. V cenách jsou započteny i náklady na montáž odrazek včetně upevňovacího materiálu. 2. V cenách nejsou započteny náklady na dodání odrazek, tyto se oceňují ve specifikaci. </t>
  </si>
  <si>
    <t>položka výkazu výměr 43</t>
  </si>
  <si>
    <t>52</t>
  </si>
  <si>
    <t>R-091-015</t>
  </si>
  <si>
    <t>Reflexní oko na obrubník</t>
  </si>
  <si>
    <t>355835244</t>
  </si>
  <si>
    <t>53</t>
  </si>
  <si>
    <t>914111111</t>
  </si>
  <si>
    <t>Montáž svislé dopravní značky do velikosti 1 m2 objímkami na sloupek nebo konzolu</t>
  </si>
  <si>
    <t>-1158997652</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</si>
  <si>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</si>
  <si>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</si>
  <si>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54</t>
  </si>
  <si>
    <t>914511112</t>
  </si>
  <si>
    <t>Montáž sloupku dopravních značek délky do 3,5 m s betonovým základem a patkou</t>
  </si>
  <si>
    <t>-1455230523</t>
  </si>
  <si>
    <t>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</si>
  <si>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</si>
  <si>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55</t>
  </si>
  <si>
    <t>275313611</t>
  </si>
  <si>
    <t>Základové patky z betonu tř. C 16/20</t>
  </si>
  <si>
    <t>651563652</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</si>
  <si>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</si>
  <si>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</si>
  <si>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1*0,5*0,5*0,6</t>
  </si>
  <si>
    <t>56</t>
  </si>
  <si>
    <t>915321115</t>
  </si>
  <si>
    <t>Předformátované vodorovné dopravní značení vodící pás pro slabozraké</t>
  </si>
  <si>
    <t>-2133858510</t>
  </si>
  <si>
    <t>Vodorovné značení předformovaným termoplastem vodící pás pro slabozraké z 6 proužků</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</si>
  <si>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</si>
  <si>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položka  výkazu výměr 47</t>
  </si>
  <si>
    <t>915611111</t>
  </si>
  <si>
    <t>Předznačení vodorovného liniového značení</t>
  </si>
  <si>
    <t>-1683461625</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</si>
  <si>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</si>
  <si>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</si>
  <si>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096</t>
  </si>
  <si>
    <t xml:space="preserve"> bourani a demolice konstrukci</t>
  </si>
  <si>
    <t>58</t>
  </si>
  <si>
    <t>919112213</t>
  </si>
  <si>
    <t>Řezání spár pro vytvoření komůrky š 10 mm hl 25 mm pro těsnící zálivku v živičném krytu</t>
  </si>
  <si>
    <t>1254176595</t>
  </si>
  <si>
    <t>Řezání dilatačních spár v živičném krytu vytvoření komůrky pro těsnící zálivku šířky 10 mm, hloubky 25 mm</t>
  </si>
  <si>
    <t xml:space="preserve">Poznámka k souboru cen:_x000D_
1. V cenách jsou započteny i náklady na vyčištění spár po řezání. </t>
  </si>
  <si>
    <t>966006211</t>
  </si>
  <si>
    <t>Odstranění svislých dopravních značek ze sloupů, sloupků nebo konzol</t>
  </si>
  <si>
    <t>355162544</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</si>
  <si>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</si>
  <si>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</si>
  <si>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60</t>
  </si>
  <si>
    <t>966006132</t>
  </si>
  <si>
    <t>Odstranění značek dopravních nebo orientačních se sloupky s betonovými patkami</t>
  </si>
  <si>
    <t>448011591</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</si>
  <si>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</si>
  <si>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</si>
  <si>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61</t>
  </si>
  <si>
    <t>997221571</t>
  </si>
  <si>
    <t>Vodorovná doprava vybouraných hmot do 1 km</t>
  </si>
  <si>
    <t>313102953</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</si>
  <si>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</si>
  <si>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</si>
  <si>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0,082+0,004</t>
  </si>
  <si>
    <t>62</t>
  </si>
  <si>
    <t>113154113</t>
  </si>
  <si>
    <t>Frézování živičného krytu tl 50 mm pruh š 0,5 m pl do 500 m2 bez překážek v trase</t>
  </si>
  <si>
    <t>-1014523592</t>
  </si>
  <si>
    <t>Frézování živičného podkladu nebo krytu s naložením na dopravní prostředek plochy do 500 m2 bez překážek v trase pruhu šířky do 0,5 m, tloušťky vrstvy 50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</si>
  <si>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</si>
  <si>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položka výkazu výměr 2</t>
  </si>
  <si>
    <t>položka výkazu výměr 3</t>
  </si>
  <si>
    <t>331</t>
  </si>
  <si>
    <t>63</t>
  </si>
  <si>
    <t>113154124</t>
  </si>
  <si>
    <t>Frézování živičného krytu tl 100 mm pruh š 1 m pl do 500 m2 bez překážek v trase</t>
  </si>
  <si>
    <t>-335511004</t>
  </si>
  <si>
    <t>Frézování živičného podkladu nebo krytu s naložením na dopravní prostředek plochy do 500 m2 bez překážek v trase pruhu šířky přes 0,5 m do 1 m, tloušťky vrstvy 100 mm</t>
  </si>
  <si>
    <t>3*331</t>
  </si>
  <si>
    <t>64</t>
  </si>
  <si>
    <t>113107123</t>
  </si>
  <si>
    <t>Odstranění podkladu pl do 50 m2 z kameniva drceného tl 300 mm</t>
  </si>
  <si>
    <t>1568607314</t>
  </si>
  <si>
    <t>Odstranění podkladů nebo krytů s přemístěním hmot na skládku na vzdálenost do 3 m nebo s naložením na dopravní prostředek v ploše jednotlivě do 50 m2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</si>
  <si>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</si>
  <si>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položka výkazu výměr 13</t>
  </si>
  <si>
    <t>37,35</t>
  </si>
  <si>
    <t>65</t>
  </si>
  <si>
    <t>113107162</t>
  </si>
  <si>
    <t>Odstranění podkladu pl přes 50 do 200 m2 z kameniva drceného tl 200 mm</t>
  </si>
  <si>
    <t>605900907</t>
  </si>
  <si>
    <t>Odstranění podkladů nebo krytů s přemístěním hmot na skládku na vzdálenost do 20 m nebo s naložením na dopravní prostředek v ploše jednotlivě přes 50 m2 do 200 m2 z kameniva hrubého drceného, o tl. vrstvy přes 100 do 200 mm</t>
  </si>
  <si>
    <t>položka výkazu výměr 4</t>
  </si>
  <si>
    <t>66</t>
  </si>
  <si>
    <t>113107164</t>
  </si>
  <si>
    <t>Odstranění podkladu pl přes 50 do 200 m2 z kameniva drceného tl 400 mm</t>
  </si>
  <si>
    <t>1555228181</t>
  </si>
  <si>
    <t>Odstranění podkladů nebo krytů s přemístěním hmot na skládku na vzdálenost do 20 m nebo s naložením na dopravní prostředek v ploše jednotlivě přes 50 m2 do 200 m2 z kameniva hrubého drceného, o tl. vrstvy přes 300 do 400 mm</t>
  </si>
  <si>
    <t>položka výkazu výměr 10</t>
  </si>
  <si>
    <t>184,05</t>
  </si>
  <si>
    <t>67</t>
  </si>
  <si>
    <t>113107223</t>
  </si>
  <si>
    <t>Odstranění podkladu pl přes 200 m2 z kameniva drceného tl 300 mm</t>
  </si>
  <si>
    <t>1601371353</t>
  </si>
  <si>
    <t>Odstranění podkladů nebo krytů s přemístěním hmot na skládku na vzdálenost do 20 m nebo s naložením na dopravní prostředek v ploše jednotlivě přes 200 m2 z kameniva hrubého drceného, o tl. vrstvy přes 200 do 300 mm</t>
  </si>
  <si>
    <t>položka výkazu výměr 8</t>
  </si>
  <si>
    <t>460,3</t>
  </si>
  <si>
    <t>113107224</t>
  </si>
  <si>
    <t>Odstranění podkladu pl přes 200 m2 z kameniva drceného tl 400 mm</t>
  </si>
  <si>
    <t>1161745196</t>
  </si>
  <si>
    <t>Odstranění podkladů nebo krytů s přemístěním hmot na skládku na vzdálenost do 20 m nebo s naložením na dopravní prostředek v ploše jednotlivě přes 200 m2 z kameniva hrubého drceného, o tl. vrstvy přes 300 do 400 mm</t>
  </si>
  <si>
    <t>položka výkazu výměr 6</t>
  </si>
  <si>
    <t>2754,75</t>
  </si>
  <si>
    <t>69</t>
  </si>
  <si>
    <t>997221551</t>
  </si>
  <si>
    <t>Vodorovná doprava suti ze sypkých materiálů do 1 km</t>
  </si>
  <si>
    <t>-151331541</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</si>
  <si>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</si>
  <si>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</si>
  <si>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116*0,128</t>
  </si>
  <si>
    <t>3*331*0,256</t>
  </si>
  <si>
    <t>331*0,128</t>
  </si>
  <si>
    <t>331*0,235</t>
  </si>
  <si>
    <t>2754,75*0,56</t>
  </si>
  <si>
    <t>1460,3*0,4</t>
  </si>
  <si>
    <t>184,05*0,56</t>
  </si>
  <si>
    <t>37,35*0,4</t>
  </si>
  <si>
    <t>70</t>
  </si>
  <si>
    <t>997221559</t>
  </si>
  <si>
    <t>Příplatek ZKD 1 km u vodorovné dopravy suti ze sypkých materiálů</t>
  </si>
  <si>
    <t>-1647874146</t>
  </si>
  <si>
    <t>Vodorovná doprava suti bez naložení, ale se složením a s hrubým urovnáním Příplatek k ceně za každý další i započatý 1 km přes 1 km</t>
  </si>
  <si>
    <t>skládka 4 km</t>
  </si>
  <si>
    <t>Mezisoučet</t>
  </si>
  <si>
    <t>2633,997*3</t>
  </si>
  <si>
    <t>71</t>
  </si>
  <si>
    <t>961044111</t>
  </si>
  <si>
    <t>Bourání základů z betonu prostého</t>
  </si>
  <si>
    <t>-900729469</t>
  </si>
  <si>
    <t>Bourání základů z betonu prostého</t>
  </si>
  <si>
    <t>položka  výkazu výměr  46</t>
  </si>
  <si>
    <t>1*0,3*0,3*0,5</t>
  </si>
  <si>
    <t>113107131</t>
  </si>
  <si>
    <t>Odstranění podkladu pl do 50 m2 z betonu prostého tl 150 mm</t>
  </si>
  <si>
    <t>-1005438621</t>
  </si>
  <si>
    <t>Odstranění podkladů nebo krytů s přemístěním hmot na skládku na vzdálenost do 3 m nebo s naložením na dopravní prostředek v ploše jednotlivě do 50 m2 z betonu prostého, o tl. vrstvy přes 100 do 150 mm</t>
  </si>
  <si>
    <t>položka výkazu výměr 12</t>
  </si>
  <si>
    <t>73</t>
  </si>
  <si>
    <t>113106121</t>
  </si>
  <si>
    <t>Rozebrání dlažeb komunikací pro pěší z betonových nebo kamenných dlaždic</t>
  </si>
  <si>
    <t>-1801295915</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</si>
  <si>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</si>
  <si>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</si>
  <si>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položka výkazu výměr 5</t>
  </si>
  <si>
    <t>74</t>
  </si>
  <si>
    <t>113106152</t>
  </si>
  <si>
    <t>Rozebrání dlažeb vozovek pl do 50 m2 z velkých kostek do lože ze živice</t>
  </si>
  <si>
    <t>-1097687201</t>
  </si>
  <si>
    <t>Rozebrání dlažeb a dílců komunikací pro pěší, vozovek a ploch s přemístěním hmot na skládku na vzdálenost do 3 m nebo s naložením na dopravní prostředek vozovek a ploch, s jakoukoliv výplní spár v ploše jednotlivě do 50 m2 z velkých kostek kladených do lože ze živice</t>
  </si>
  <si>
    <t>položka výkazu výměr 17</t>
  </si>
  <si>
    <t>279,5*0,25</t>
  </si>
  <si>
    <t>113106171</t>
  </si>
  <si>
    <t>Rozebrání dlažeb vozovek pl do 50 m2 ze zámkové dlažby do lože z kameniva</t>
  </si>
  <si>
    <t>-1486179932</t>
  </si>
  <si>
    <t>Rozebrání dlažeb a dílců komunikací pro pěší, vozovek a ploch s přemístěním hmot na skládku na vzdálenost do 3 m nebo s naložením na dopravní prostředek vozovek a ploch, s jakoukoliv výplní spár v ploše jednotlivě do 50 m2 ze zámkové dlažby kladené do lože z kameniva</t>
  </si>
  <si>
    <t>položka výkazu výměr 9</t>
  </si>
  <si>
    <t>76</t>
  </si>
  <si>
    <t>113106521</t>
  </si>
  <si>
    <t>Rozebrání dlažeb vozovek pl přes 200 m2 z drobných kostek do lože z kameniva</t>
  </si>
  <si>
    <t>1726300428</t>
  </si>
  <si>
    <t>Rozebrání dlažeb a dílců komunikací pro pěší, vozovek a ploch s přemístěním hmot na skládku na vzdálenost do 3 m nebo s naložením na dopravní prostředek vozovek a ploch, s jakoukoliv výplní spár v ploše jednotlivě přes 200 m2 z drobných kostek nebo odseků kladených do lože z kameniva těženého</t>
  </si>
  <si>
    <t>položka výkazu výměr 7</t>
  </si>
  <si>
    <t>položka výkazu výměr 11</t>
  </si>
  <si>
    <t>33,55</t>
  </si>
  <si>
    <t>77</t>
  </si>
  <si>
    <t>113107170</t>
  </si>
  <si>
    <t>Odstranění podkladu pl přes 50 m2 do 200 m2 z betonu prostého tl 100 mm</t>
  </si>
  <si>
    <t>605093164</t>
  </si>
  <si>
    <t>Odstranění podkladů nebo krytů s přemístěním hmot na skládku na vzdálenost do 20 m nebo s naložením na dopravní prostředek v ploše jednotlivě přes 50 m2 do 200 m2 z betonu prostého, o tl. vrstvy do 100 mm</t>
  </si>
  <si>
    <t>položka výkazu výměr 14</t>
  </si>
  <si>
    <t>1900*0,25</t>
  </si>
  <si>
    <t>položka výkazu výměr 15</t>
  </si>
  <si>
    <t>100*0,25</t>
  </si>
  <si>
    <t>279,5*0,5</t>
  </si>
  <si>
    <t>78</t>
  </si>
  <si>
    <t>113202111</t>
  </si>
  <si>
    <t>Vytrhání obrub krajníků obrubníků stojatých</t>
  </si>
  <si>
    <t>-352337263</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</si>
  <si>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</si>
  <si>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</si>
  <si>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1900</t>
  </si>
  <si>
    <t>279,5</t>
  </si>
  <si>
    <t>79</t>
  </si>
  <si>
    <t>113203111</t>
  </si>
  <si>
    <t>Vytrhání obrub z dlažebních kostek</t>
  </si>
  <si>
    <t>99974937</t>
  </si>
  <si>
    <t>Vytrhání obrub s vybouráním lože, s přemístěním hmot na skládku na vzdálenost do 3 m nebo s naložením na dopravní prostředek z dlažebních kostek</t>
  </si>
  <si>
    <t>80</t>
  </si>
  <si>
    <t>961031411</t>
  </si>
  <si>
    <t>Bourání základů cihelných na MC</t>
  </si>
  <si>
    <t>-2111295300</t>
  </si>
  <si>
    <t>Bourání základů ze zdiva cihelného na maltu cementovou</t>
  </si>
  <si>
    <t>položka  výkazu výměr  16</t>
  </si>
  <si>
    <t>0,84</t>
  </si>
  <si>
    <t>979054441</t>
  </si>
  <si>
    <t>Očištění vybouraných z desek nebo dlaždic s původním spárováním z kameniva těženého</t>
  </si>
  <si>
    <t>1568828297</t>
  </si>
  <si>
    <t>Očištění vybouraných prvků komunikací od spojovacího materiálu s odklizením a uložením očištěných hmot a spojovacího materiálu na skládku na vzdálenost do 10 m dlaždic, desek nebo tvarovek s původním vyplněním spár kamenivem těženým</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</si>
  <si>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</si>
  <si>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položka  výkazu výměr  5</t>
  </si>
  <si>
    <t>82</t>
  </si>
  <si>
    <t>979054451</t>
  </si>
  <si>
    <t>Očištění vybouraných zámkových dlaždic s původním spárováním z kameniva těženého</t>
  </si>
  <si>
    <t>158917571</t>
  </si>
  <si>
    <t>Očištění vybouraných prvků komunikací od spojovacího materiálu s odklizením a uložením očištěných hmot a spojovacího materiálu na skládku na vzdálenost do 10 m zámkových dlaždic s vyplněním spár kamenivem</t>
  </si>
  <si>
    <t>položka  výkazu výměr  9</t>
  </si>
  <si>
    <t>83</t>
  </si>
  <si>
    <t>979071121</t>
  </si>
  <si>
    <t>Očištění dlažebních kostek drobných s původním spárováním kamenivem těženým</t>
  </si>
  <si>
    <t>-13697208</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</si>
  <si>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</si>
  <si>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</si>
  <si>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84</t>
  </si>
  <si>
    <t>979071122</t>
  </si>
  <si>
    <t>Očištění dlažebních kostek drobných s původním spárováním živičnou směsí nebo MC</t>
  </si>
  <si>
    <t>1989911992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</si>
  <si>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</si>
  <si>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100*0,1</t>
  </si>
  <si>
    <t>85</t>
  </si>
  <si>
    <t>997221611</t>
  </si>
  <si>
    <t>Nakládání suti na dopravní prostředky pro vodorovnou dopravu</t>
  </si>
  <si>
    <t>1984726660</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</si>
  <si>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</si>
  <si>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</si>
  <si>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48,3*0,255</t>
  </si>
  <si>
    <t>(2574,75-48,3)*0,255</t>
  </si>
  <si>
    <t>102,1*0,32</t>
  </si>
  <si>
    <t>(460,3-102,1)*0,32</t>
  </si>
  <si>
    <t>(184,05-40,2)*0,295</t>
  </si>
  <si>
    <t>40,2*0,295</t>
  </si>
  <si>
    <t>33,55*0,3</t>
  </si>
  <si>
    <t>37,35*0,225</t>
  </si>
  <si>
    <t>1900*0,205</t>
  </si>
  <si>
    <t>1900*0,25*0,185</t>
  </si>
  <si>
    <t>100*0,1*0,185</t>
  </si>
  <si>
    <t>100*0,115</t>
  </si>
  <si>
    <t>položka výkazu výměr 16</t>
  </si>
  <si>
    <t>0,84*1,8</t>
  </si>
  <si>
    <t>279,5*0,5*0,185</t>
  </si>
  <si>
    <t>279,5*0,205</t>
  </si>
  <si>
    <t>279*0,505</t>
  </si>
  <si>
    <t>86</t>
  </si>
  <si>
    <t>997221561</t>
  </si>
  <si>
    <t>Vodorovná doprava suti z kusových materiálů do 1 km</t>
  </si>
  <si>
    <t>542396806</t>
  </si>
  <si>
    <t>Vodorovná doprava suti bez naložení, ale se složením a s hrubým urovnáním z kusových materiálů, na vzdálenost do 1 km</t>
  </si>
  <si>
    <t>87</t>
  </si>
  <si>
    <t>997221569</t>
  </si>
  <si>
    <t>Příplatek ZKD 1 km u vodorovné dopravy suti z kusových materiálů</t>
  </si>
  <si>
    <t>-1809218740</t>
  </si>
  <si>
    <t>1514,538*3</t>
  </si>
  <si>
    <t>88</t>
  </si>
  <si>
    <t>997221815</t>
  </si>
  <si>
    <t>Poplatek za uložení betonového odpadu na skládce (skládkovné)</t>
  </si>
  <si>
    <t>614130763</t>
  </si>
  <si>
    <t>Poplatek za uložení stavebního odpadu na skládce (skládkovné) betonového</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</si>
  <si>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</si>
  <si>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89</t>
  </si>
  <si>
    <t>997221845</t>
  </si>
  <si>
    <t>Poplatek za uložení odpadu z asfaltových povrchů na skládce (skládkovné)</t>
  </si>
  <si>
    <t>1884444739</t>
  </si>
  <si>
    <t>Poplatek za uložení stavebního odpadu na skládce (skládkovné) z asfaltových povrchů</t>
  </si>
  <si>
    <t>90</t>
  </si>
  <si>
    <t>997221855</t>
  </si>
  <si>
    <t>Poplatek za uložení odpadu z kameniva na skládce (skládkovné)</t>
  </si>
  <si>
    <t>-1716127997</t>
  </si>
  <si>
    <t>Poplatek za uložení stavebního odpadu na skládce (skládkovné) z kameniva</t>
  </si>
  <si>
    <t>2-1 - Nástupiště BUS - soupis prací</t>
  </si>
  <si>
    <t>45233220-7</t>
  </si>
  <si>
    <t xml:space="preserve">    001 - zemní práce</t>
  </si>
  <si>
    <t xml:space="preserve">    059 - kryty poz.komunikací - dlažba</t>
  </si>
  <si>
    <t xml:space="preserve">    096 - bourání a demolice konstrukcí</t>
  </si>
  <si>
    <t>zemní práce</t>
  </si>
  <si>
    <t>356939712</t>
  </si>
  <si>
    <t>21,5*0,1</t>
  </si>
  <si>
    <t>2050324844</t>
  </si>
  <si>
    <t>6,45</t>
  </si>
  <si>
    <t>-458080437</t>
  </si>
  <si>
    <t>-398780960</t>
  </si>
  <si>
    <t>190,55</t>
  </si>
  <si>
    <t>-873994213</t>
  </si>
  <si>
    <t>059</t>
  </si>
  <si>
    <t>kryty poz.komunikací - dlažba</t>
  </si>
  <si>
    <t>1814389140</t>
  </si>
  <si>
    <t>položka soupisu prací 13</t>
  </si>
  <si>
    <t>7,2</t>
  </si>
  <si>
    <t>644490218</t>
  </si>
  <si>
    <t>"položka výkazu výměr 13</t>
  </si>
  <si>
    <t>7,2*1,01</t>
  </si>
  <si>
    <t>položka vychází z cenové databáze URS 2016/1 ,je upravena tak , aby nebyl u položky obchodní název výrobku</t>
  </si>
  <si>
    <t>-643686001</t>
  </si>
  <si>
    <t>položka soupisu prací 16</t>
  </si>
  <si>
    <t>145,5</t>
  </si>
  <si>
    <t>-515765468</t>
  </si>
  <si>
    <t>145,5*1,01</t>
  </si>
  <si>
    <t>-507302049</t>
  </si>
  <si>
    <t>"položka výkazu výměr 14</t>
  </si>
  <si>
    <t>9,6</t>
  </si>
  <si>
    <t>"položka výkazu výměr 15</t>
  </si>
  <si>
    <t>21,6</t>
  </si>
  <si>
    <t>110018270</t>
  </si>
  <si>
    <t>9,6*1,01</t>
  </si>
  <si>
    <t>592451110R</t>
  </si>
  <si>
    <t>dlažba  skladebná 20x10x6 cm barevná</t>
  </si>
  <si>
    <t>-1387756689</t>
  </si>
  <si>
    <t>dlaždice betonové dlažba zámková (ČSN EN 1338) dlažba skladebná , 1 m2=50 kusů  20 x 10 x 6 barevná</t>
  </si>
  <si>
    <t>21,6*1,01</t>
  </si>
  <si>
    <t>916431111</t>
  </si>
  <si>
    <t>Osazení bezbariérového betonového obrubníku do betonového lože tl 150 mm</t>
  </si>
  <si>
    <t>702273553</t>
  </si>
  <si>
    <t>Osazení betonového bezbariérového obrubníku z betonu prostého tř. C 30/37 s ložem betonovým tl. 150 mm úložná šířka do 400 mm</t>
  </si>
  <si>
    <t xml:space="preserve">Poznámka k souboru cen:_x000D_
1. Cenu lze použít pro osazení přímých i náběhových bezbariérových obrubníků. 2. V cenách nejsou započteny náklady na dodání obrubníků, tyto se oceňují ve specifikaci. </t>
  </si>
  <si>
    <t>(71+8*0,35+8)</t>
  </si>
  <si>
    <t>59217540R</t>
  </si>
  <si>
    <t>Bezbariérový zastávkový obrubník 350/423/1000</t>
  </si>
  <si>
    <t>280814378</t>
  </si>
  <si>
    <t>71*1,01</t>
  </si>
  <si>
    <t>59217541R</t>
  </si>
  <si>
    <t>Bezbariérový zastávkový obrubník náběhový P 350-330/435/335</t>
  </si>
  <si>
    <t>1335773871</t>
  </si>
  <si>
    <t>4*1,01</t>
  </si>
  <si>
    <t>59217542R</t>
  </si>
  <si>
    <t>Bezbariérový zastávkový obrubník náběhový L 350-330/435/335</t>
  </si>
  <si>
    <t>1068342220</t>
  </si>
  <si>
    <t>59217539R</t>
  </si>
  <si>
    <t>Bezbariérový zastávkový obrubník přechodový L 330-270/435/1000</t>
  </si>
  <si>
    <t>1707908776</t>
  </si>
  <si>
    <t>59217538R</t>
  </si>
  <si>
    <t>Bezbariérový zastávkový obrubník přechodovýP 330-270/435/1000</t>
  </si>
  <si>
    <t>1437538682</t>
  </si>
  <si>
    <t>Bezbariérový zastávkový obrubník přechodový PL 330-270/435/1000</t>
  </si>
  <si>
    <t>58582105R</t>
  </si>
  <si>
    <t>lepidlo obkladů a dlažeb mrazuvzdorné bal. 25 kg</t>
  </si>
  <si>
    <t>-1716592496</t>
  </si>
  <si>
    <t>Tmely obkladové a spárovací hmoty lepící lepení obkladů a dlažeb  mrazuvzdorné                   bal. 25 kg</t>
  </si>
  <si>
    <t>81,8*0,4*0,010</t>
  </si>
  <si>
    <t>-727828000</t>
  </si>
  <si>
    <t>2*0,8</t>
  </si>
  <si>
    <t>obrubník betonový chodníkový 100x10x20 cm</t>
  </si>
  <si>
    <t>1794652301</t>
  </si>
  <si>
    <t>obrubníky betonové a železobetonové chodníkové   100 x 10 x 20</t>
  </si>
  <si>
    <t>592175070R</t>
  </si>
  <si>
    <t>obrubník  R1 vnější r=100 cm, délka vnějšího oblouku 78 cm  přírodní</t>
  </si>
  <si>
    <t>560562498</t>
  </si>
  <si>
    <t xml:space="preserve">obrubníky betonové a železobetonové obrubníky T provedení: přírodní  (d x š x v) vnější poloměr r=100, d. vnějšího oblouku 78 R1    </t>
  </si>
  <si>
    <t>2*1,01</t>
  </si>
  <si>
    <t>R-059-001</t>
  </si>
  <si>
    <t>-740637598</t>
  </si>
  <si>
    <t>"předpoklad " 2</t>
  </si>
  <si>
    <t>-1062324470</t>
  </si>
  <si>
    <t>17*0,25*0,12</t>
  </si>
  <si>
    <t>(71+8*0,35+8)*0,45*0,12</t>
  </si>
  <si>
    <t>2*0,8*0,25*0,12</t>
  </si>
  <si>
    <t>-1477060258</t>
  </si>
  <si>
    <t>1488791989</t>
  </si>
  <si>
    <t>-1862030143</t>
  </si>
  <si>
    <t>1428372010</t>
  </si>
  <si>
    <t>4*0,5*0,5*0,6</t>
  </si>
  <si>
    <t>bourání a demolice konstrukcí</t>
  </si>
  <si>
    <t>-1038384429</t>
  </si>
  <si>
    <t>-1996202094</t>
  </si>
  <si>
    <t>580460783</t>
  </si>
  <si>
    <t>(0,082+0,004)*4</t>
  </si>
  <si>
    <t>1246187427</t>
  </si>
  <si>
    <t>35,5</t>
  </si>
  <si>
    <t>1527573380</t>
  </si>
  <si>
    <t>3*35,5</t>
  </si>
  <si>
    <t>-374027506</t>
  </si>
  <si>
    <t>11,5</t>
  </si>
  <si>
    <t>498587920</t>
  </si>
  <si>
    <t>898037805</t>
  </si>
  <si>
    <t>196,2</t>
  </si>
  <si>
    <t>-31108085</t>
  </si>
  <si>
    <t>3*33,5*0,256</t>
  </si>
  <si>
    <t>33,5*0,128</t>
  </si>
  <si>
    <t>35,5*0,235</t>
  </si>
  <si>
    <t>196,2*0,56</t>
  </si>
  <si>
    <t>11,5*0,4</t>
  </si>
  <si>
    <t>1737502852</t>
  </si>
  <si>
    <t>152,361*3</t>
  </si>
  <si>
    <t>-1421193088</t>
  </si>
  <si>
    <t>128*0,3</t>
  </si>
  <si>
    <t>-1713121596</t>
  </si>
  <si>
    <t>-1087839529</t>
  </si>
  <si>
    <t>položka  výkazu výměr  19</t>
  </si>
  <si>
    <t>4*0,3*0,3*0,5</t>
  </si>
  <si>
    <t>-1297164385</t>
  </si>
  <si>
    <t>-706141088</t>
  </si>
  <si>
    <t>128*0,25</t>
  </si>
  <si>
    <t>-1695291856</t>
  </si>
  <si>
    <t>431510965</t>
  </si>
  <si>
    <t>1932152391</t>
  </si>
  <si>
    <t>196,2*0,255</t>
  </si>
  <si>
    <t>11,52*0,295</t>
  </si>
  <si>
    <t>128*0,5*0,185</t>
  </si>
  <si>
    <t>128*0,205</t>
  </si>
  <si>
    <t>128*0,505</t>
  </si>
  <si>
    <t>-115356903</t>
  </si>
  <si>
    <t>2145854895</t>
  </si>
  <si>
    <t>156,329*3</t>
  </si>
  <si>
    <t>1103865392</t>
  </si>
  <si>
    <t>35,5*0,316</t>
  </si>
  <si>
    <t>-134999685</t>
  </si>
  <si>
    <t>2130929233</t>
  </si>
  <si>
    <t>3-1 - Cyklostezka vedená mimo HDP - soupis prací</t>
  </si>
  <si>
    <t xml:space="preserve">    087 - potrubi z trub plastickych</t>
  </si>
  <si>
    <t>502,2*0,1</t>
  </si>
  <si>
    <t>122102202</t>
  </si>
  <si>
    <t>Odkopávky a prokopávky nezapažené pro silnice objemu do 1000 m3 v hornině tř. 1 a 2</t>
  </si>
  <si>
    <t>-954518350</t>
  </si>
  <si>
    <t>Odkopávky a prokopávky nezapažené pro silnice s přemístěním výkopku v příčných profilech na vzdálenost do 15 m nebo s naložením na dopravní prostředek v horninách tř. 1 a 2 přes 100 do 1 000 m3</t>
  </si>
  <si>
    <t>150,66</t>
  </si>
  <si>
    <t>12*0,5*1,1</t>
  </si>
  <si>
    <t>12*0,15*1,1</t>
  </si>
  <si>
    <t>132201201</t>
  </si>
  <si>
    <t>Hloubení rýh š do 2000 mm v hornině tř. 3 objemu do 100 m3</t>
  </si>
  <si>
    <t>837830395</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</si>
  <si>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</si>
  <si>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</si>
  <si>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12*1,1*1</t>
  </si>
  <si>
    <t>174101101</t>
  </si>
  <si>
    <t>Zásyp jam, šachet rýh nebo kolem objektů sypaninou se zhutněním</t>
  </si>
  <si>
    <t>775102925</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</si>
  <si>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</si>
  <si>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</si>
  <si>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-12*1,1*0,15</t>
  </si>
  <si>
    <t>-12*0,5*1,1</t>
  </si>
  <si>
    <t>175111101</t>
  </si>
  <si>
    <t>Obsypání potrubí ručně sypaninou bez prohození, uloženou do 3 m</t>
  </si>
  <si>
    <t>1286271</t>
  </si>
  <si>
    <t>Obsypání potrubí ručně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</si>
  <si>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</si>
  <si>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12*0,5*1,1-3,14*(0,085)^2*12</t>
  </si>
  <si>
    <t>583441210</t>
  </si>
  <si>
    <t>štěrkodrť frakce 0-8  MN</t>
  </si>
  <si>
    <t>-304471195</t>
  </si>
  <si>
    <t>Kamenivo přírodní drcené hutné pro stavební účely PDK (drobné, hrubé a štěrkodrť) štěrkodrtě ČSN EN 13043 frakce   0-8   MN  Luleč</t>
  </si>
  <si>
    <t>(12*0,5*1,1-3,14*(0,085)^2*12)*2</t>
  </si>
  <si>
    <t>423,95</t>
  </si>
  <si>
    <t>596211123</t>
  </si>
  <si>
    <t>Kladení zámkové dlažby komunikací pro pěší tl 60 mm skupiny B pl přes 300 m2</t>
  </si>
  <si>
    <t>-1241848679</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</si>
  <si>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300 m2</t>
  </si>
  <si>
    <t>319,75</t>
  </si>
  <si>
    <t>dlažba  skladebná 20x10x6 cm červená</t>
  </si>
  <si>
    <t>418896650</t>
  </si>
  <si>
    <t>dlaždice betonové dlažba zámková (ČSN EN 1338) dlažba skladebná bez fazet, 1 m2=50 kusů   20 x 10 x 6 červená</t>
  </si>
  <si>
    <t>319,75*1,01</t>
  </si>
  <si>
    <t>-384263307</t>
  </si>
  <si>
    <t>-1446573109</t>
  </si>
  <si>
    <t>2/5,2*1,01</t>
  </si>
  <si>
    <t>-1678213905</t>
  </si>
  <si>
    <t>"položka výkazu výměr 10</t>
  </si>
  <si>
    <t>"položka výkazu výměr 11</t>
  </si>
  <si>
    <t>1286133488</t>
  </si>
  <si>
    <t>16*1,01</t>
  </si>
  <si>
    <t>-290908342</t>
  </si>
  <si>
    <t>5*1,01</t>
  </si>
  <si>
    <t>-1474582517</t>
  </si>
  <si>
    <t>292</t>
  </si>
  <si>
    <t>1830025577</t>
  </si>
  <si>
    <t>292*1,01</t>
  </si>
  <si>
    <t>"předpoklad " 4</t>
  </si>
  <si>
    <t>"předpoklad " 1</t>
  </si>
  <si>
    <t>292*0,25*0,12</t>
  </si>
  <si>
    <t>16*0,3*0,12</t>
  </si>
  <si>
    <t>5*0,3*0,12</t>
  </si>
  <si>
    <t>087</t>
  </si>
  <si>
    <t>potrubi z trub plastickych</t>
  </si>
  <si>
    <t>451573111</t>
  </si>
  <si>
    <t>Lože pod potrubí otevřený výkop ze štěrkopísku</t>
  </si>
  <si>
    <t>-978631335</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</si>
  <si>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</si>
  <si>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</si>
  <si>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"položka výkazu výměr 12</t>
  </si>
  <si>
    <t>12*1,1*0,15</t>
  </si>
  <si>
    <t>871311111</t>
  </si>
  <si>
    <t>Montáž potrubí z trubek tlakových z tvrdého PVC otevřený výkop svařovaných vnější průměr 160 mm</t>
  </si>
  <si>
    <t>-1976734009</t>
  </si>
  <si>
    <t>Montáž potrubí z plastických hmot v otevřeném výkopu, z tlakových trubek z tvrdého PVC těsněných gumovým kroužkem vnějšího průměru 160 mm</t>
  </si>
  <si>
    <t>28611263R</t>
  </si>
  <si>
    <t>trubka KGEM s hrdlem 150X4,7X2M SN8KOEX,PVC</t>
  </si>
  <si>
    <t>-2109330034</t>
  </si>
  <si>
    <t>Trubky z polyvinylchloridu kanalizace domovní a uliční KG PVC SN8 150x4,7x2 m</t>
  </si>
  <si>
    <t xml:space="preserve">"položka výkazu výměr 14 a výpis vpustí </t>
  </si>
  <si>
    <t>28611264R</t>
  </si>
  <si>
    <t>trubka KGEM s hrdlem 150X4,7X5M SN8KOEX,PVC</t>
  </si>
  <si>
    <t>893326588</t>
  </si>
  <si>
    <t>Trubky z polyvinylchloridu kanalizace domovní a uliční KG (PVC)  s hrdlem, SN8 150x4,7x5 m</t>
  </si>
  <si>
    <t>998276101</t>
  </si>
  <si>
    <t>Přesun hmot pro trubní vedení z trub z plastických hmot otevřený výkop</t>
  </si>
  <si>
    <t>-1000646883</t>
  </si>
  <si>
    <t>Přesun hmot pro trubní vedení hloubené z trub z plastických hmot nebo sklolaminátových pro vodovody nebo kanalizace v otevřeném výkopu dopravní vzdálenost do 15 m</t>
  </si>
  <si>
    <t>935113111</t>
  </si>
  <si>
    <t>Osazení odvodňovacího polymerbetonového žlabu s krycím roštem šířky do 200 mm</t>
  </si>
  <si>
    <t>-816309277</t>
  </si>
  <si>
    <t>Osazení odvodňovacího žlabu s krycím roštem polymerbetonového šířky do 200 mm</t>
  </si>
  <si>
    <t xml:space="preserve">Poznámka k souboru cen:_x000D_
1. V cenách jsou započteny i náklady na předepsané obetonování a lože z betonu. 2. V cenách nejsou započteny náklady na odvodňovací žlab s příslušenstvím; tyto náklady se oceňují ve specifikaci. </t>
  </si>
  <si>
    <t>59227027R</t>
  </si>
  <si>
    <t>čelo plné na začátek a konec žlabu do 200 pro všechny stavební výšky</t>
  </si>
  <si>
    <t>-1325747994</t>
  </si>
  <si>
    <t>tvárnice meliorační a příkopové  čelo plné na začátek a konec žlabu do 200  mm typ          pro všechny stavební výšky</t>
  </si>
  <si>
    <t>59227004R</t>
  </si>
  <si>
    <t>žlab odvodňovací do 200</t>
  </si>
  <si>
    <t>-2098687523</t>
  </si>
  <si>
    <t xml:space="preserve">tvárnice meliorační a příkopové z žlaby odvodňovací do 200 mm - </t>
  </si>
  <si>
    <t>59227000R</t>
  </si>
  <si>
    <t xml:space="preserve">vpust jednodílná pro žlab DN 100 </t>
  </si>
  <si>
    <t>952525970</t>
  </si>
  <si>
    <t xml:space="preserve">vpust jednodílná pro žlab DN do 2000 </t>
  </si>
  <si>
    <t>943099164</t>
  </si>
  <si>
    <t>"položka výkaz výměr 12</t>
  </si>
  <si>
    <t>1*0,4*0,15</t>
  </si>
  <si>
    <t>404442130</t>
  </si>
  <si>
    <t>značka svislá reflexní zákazová C AL- 3M 700 mm</t>
  </si>
  <si>
    <t>-250027246</t>
  </si>
  <si>
    <t>Výrobky a zabezpečovací prvky pro zařízení silniční značky dopravní svislé FeZn  plech FeZn AL     plech Al NK, 3M   povrchová úprava reflexní fólií tř.1 kruhové značky C1 - C14, IJ4b rozměr 700 mm AL- 3M  reflexní tř.1</t>
  </si>
  <si>
    <t>404452250</t>
  </si>
  <si>
    <t>sloupek Zn 60 - 350</t>
  </si>
  <si>
    <t>580192430</t>
  </si>
  <si>
    <t>Výrobky a zabezpečovací prvky pro zařízení silniční značky dopravní svislé sloupky Zn 60 - 350</t>
  </si>
  <si>
    <t>13*0,5*0,5*0,6</t>
  </si>
  <si>
    <t>3*0,5*0,5*0,6</t>
  </si>
  <si>
    <t>915211112</t>
  </si>
  <si>
    <t>Vodorovné dopravní značení retroreflexním bílým plastem dělící čáry souvislé šířky 125 mm</t>
  </si>
  <si>
    <t>1848080506</t>
  </si>
  <si>
    <t>Vodorovné dopravní značení stříkaným plastem dělící čára šířky 125 mm souvislá bílá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</si>
  <si>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 cen 912 21 a 915 22 určuje v m a u cen 915 23 v m2 stříkané plochy bez mezer. </t>
  </si>
  <si>
    <t>položka  výkazu výměr 17</t>
  </si>
  <si>
    <t>915231112</t>
  </si>
  <si>
    <t>Vodorovné dopravní značení retroreflexním bílým plastem přechody pro chodce, šipky nebo symboly</t>
  </si>
  <si>
    <t>-662869017</t>
  </si>
  <si>
    <t>Vodorovné dopravní značení stříkaným plastem přechody pro chodce, šipky, symboly nápisy bílé retroreflexní</t>
  </si>
  <si>
    <t>30*0,5</t>
  </si>
  <si>
    <t>13*1,5</t>
  </si>
  <si>
    <t>3*1</t>
  </si>
  <si>
    <t>873591465</t>
  </si>
  <si>
    <t>915621111</t>
  </si>
  <si>
    <t>Předznačení vodorovného plošného značení</t>
  </si>
  <si>
    <t>-1413996947</t>
  </si>
  <si>
    <t>Předznačení pro vodorovné značení stříkané barvou nebo prováděné z nátěrových hmot plošné šipky, symboly, nápisy</t>
  </si>
  <si>
    <t>R-091-001</t>
  </si>
  <si>
    <t>Montáž a demontáž plakátové plochy</t>
  </si>
  <si>
    <t>916250272</t>
  </si>
  <si>
    <t>položka výkazu výměr 88</t>
  </si>
  <si>
    <t>43,5</t>
  </si>
  <si>
    <t>3*43,5</t>
  </si>
  <si>
    <t>55,5</t>
  </si>
  <si>
    <t>113107122</t>
  </si>
  <si>
    <t>Odstranění podkladu pl do 50 m2 z kameniva drceného tl 200 mm</t>
  </si>
  <si>
    <t>980105346</t>
  </si>
  <si>
    <t>Odstranění podkladů nebo krytů s přemístěním hmot na skládku na vzdálenost do 3 m nebo s naložením na dopravní prostředek v ploše jednotlivě do 50 m2 z kameniva hrubého drceného, o tl. vrstvy přes 100 do 200 mm</t>
  </si>
  <si>
    <t>45,5</t>
  </si>
  <si>
    <t>3*43,5*0,256</t>
  </si>
  <si>
    <t>43,5*0,128</t>
  </si>
  <si>
    <t>43,5*0,235</t>
  </si>
  <si>
    <t>55,5*0,56</t>
  </si>
  <si>
    <t>80,279*3</t>
  </si>
  <si>
    <t>120*0,25</t>
  </si>
  <si>
    <t>položka  výkazu výměr  8</t>
  </si>
  <si>
    <t>3*0,4*0,4*0,5</t>
  </si>
  <si>
    <t>120</t>
  </si>
  <si>
    <t>55,5*0,255</t>
  </si>
  <si>
    <t>120*0,25*0,185</t>
  </si>
  <si>
    <t>120*0,205</t>
  </si>
  <si>
    <t>3*0,4*0,4*0,5*2</t>
  </si>
  <si>
    <t>44,783*3</t>
  </si>
  <si>
    <t>6-1 - Vegetační úpravy-soupis prací</t>
  </si>
  <si>
    <t>42.11.10</t>
  </si>
  <si>
    <t xml:space="preserve">    18 -  Zemní práce</t>
  </si>
  <si>
    <t xml:space="preserve">      18-1 - Stromy</t>
  </si>
  <si>
    <t xml:space="preserve">      18-2 - Keře</t>
  </si>
  <si>
    <t xml:space="preserve">    910 -  Sadové úpravy-specifikace</t>
  </si>
  <si>
    <t xml:space="preserve">    998 - Přesun hmot</t>
  </si>
  <si>
    <t>112101102</t>
  </si>
  <si>
    <t>Kácení stromů listnatých D kmene do 500 mm</t>
  </si>
  <si>
    <t>521093269</t>
  </si>
  <si>
    <t>Kácení stromů s odřezáním kmene a s odvětvením listnatých, průměru kmene přes 300 do 500 mm</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</si>
  <si>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</si>
  <si>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"položka výkazu výměr  1</t>
  </si>
  <si>
    <t>112201102</t>
  </si>
  <si>
    <t>Odstranění pařezů D do 500 mm</t>
  </si>
  <si>
    <t>-285513470</t>
  </si>
  <si>
    <t>Odstranění pařezů s jejich vykopáním, vytrháním nebo odstřelením, s přesekáním kořenů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</si>
  <si>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</si>
  <si>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111251111</t>
  </si>
  <si>
    <t>Drcení ořezaných větví D do 100 mm s odvozem do 20 km</t>
  </si>
  <si>
    <t>801446503</t>
  </si>
  <si>
    <t>Drcení ořezaných větví strojně - (štěpkování) o průměru větví do 100 mm</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</si>
  <si>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</si>
  <si>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"předpoklad"  1</t>
  </si>
  <si>
    <t>162301402</t>
  </si>
  <si>
    <t>Vodorovné přemístění větví stromů listnatých do 5 km D kmene do 500 mm</t>
  </si>
  <si>
    <t>-1041662551</t>
  </si>
  <si>
    <t>Vodorovné přemístění větví, kmenů nebo pařezů s naložením, složením a dopravou do 5000 m větví stromů listnatých, průměru kmene přes 300 do 500 mm</t>
  </si>
  <si>
    <t xml:space="preserve">Poznámka k souboru cen:_x000D_
1. Průměr kmene i pařezu se měří v místě řezu. 2. Měrná jednotka je 1 strom. </t>
  </si>
  <si>
    <t>162301422</t>
  </si>
  <si>
    <t>Vodorovné přemístění pařezů do 5 km D do 500 mm</t>
  </si>
  <si>
    <t>-800621667</t>
  </si>
  <si>
    <t>Vodorovné přemístění větví, kmenů nebo pařezů s naložením, složením a dopravou do 5000 m pařezů kmenů, průměru přes 300 do 500 mm</t>
  </si>
  <si>
    <t>162301902</t>
  </si>
  <si>
    <t>Příplatek k vodorovnému přemístění větví stromů listnatých D kmene do 500 mm ZKD 5 km</t>
  </si>
  <si>
    <t>1560063426</t>
  </si>
  <si>
    <t>Vodorovné přemístění větví, kmenů nebo pařezů s naložením, složením a dopravou Příplatek k cenám za každých dalších i započatých 5000 m přes 5000 m větví stromů listnatých, průměru kmene přes 300 do 500 mm</t>
  </si>
  <si>
    <t>15 km</t>
  </si>
  <si>
    <t>1*2</t>
  </si>
  <si>
    <t>162301922</t>
  </si>
  <si>
    <t>Příplatek k vodorovnému přemístění pařezů D 500 mm ZKD 5 km</t>
  </si>
  <si>
    <t>1319319282</t>
  </si>
  <si>
    <t>Vodorovné přemístění větví, kmenů nebo pařezů s naložením, složením a dopravou Příplatek k cenám za každých dalších i započatých 5000 m přes 5000 m pařezů kmenů, průměru přes 300 do 500 mm</t>
  </si>
  <si>
    <t>997013811</t>
  </si>
  <si>
    <t>Poplatek za uložení stavebního dřevěného odpadu na skládce (skládkovné)</t>
  </si>
  <si>
    <t>-1331728104</t>
  </si>
  <si>
    <t>Poplatek za uložení stavebního odpadu na skládce (skládkovné) dřevěného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</si>
  <si>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</si>
  <si>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"položka výkazu výměr  12</t>
  </si>
  <si>
    <t>2142841405</t>
  </si>
  <si>
    <t>1817,3*0,1</t>
  </si>
  <si>
    <t>-1153683543</t>
  </si>
  <si>
    <t>181111111</t>
  </si>
  <si>
    <t>Plošná úprava terénu do 500 m2 zemina tř 1 až 4 nerovnosti do +/- 100 mm v rovinně a svahu do 1:5</t>
  </si>
  <si>
    <t>1617201701</t>
  </si>
  <si>
    <t>Plošná úprava terénu v zemině tř. 1 až 4 s urovnáním povrchu bez doplnění ornice souvislé plochy do 500 m2 při nerovnostech terénu přes +/-50 do +/- 100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</si>
  <si>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</si>
  <si>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"položka výkazu výměr 5</t>
  </si>
  <si>
    <t>1817,3</t>
  </si>
  <si>
    <t>181301101</t>
  </si>
  <si>
    <t>Rozprostření ornice tl vrstvy do 100 mm pl do 500 m2 v rovině nebo ve svahu do 1:5</t>
  </si>
  <si>
    <t>2020468907</t>
  </si>
  <si>
    <t>Rozprostření a urovnání ornice v rovině nebo ve svahu sklonu do 1:5 při souvislé ploše do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</si>
  <si>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</si>
  <si>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181411141</t>
  </si>
  <si>
    <t>Založení parterového trávníku výsevem plochy do 1000 m2 v rovině a ve svahu do 1:5</t>
  </si>
  <si>
    <t>1360188544</t>
  </si>
  <si>
    <t>Založení trávníku na půdě předem připravené plochy do 1000 m2 výsevem včetně utažení parterového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</si>
  <si>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</si>
  <si>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005724150</t>
  </si>
  <si>
    <t>osivo směs travní parková směs exclusive</t>
  </si>
  <si>
    <t>kg</t>
  </si>
  <si>
    <t>-1650223846</t>
  </si>
  <si>
    <t>Osiva pícnin směsi travní balení obvykle 25 kg parková směs exclusive (10 kg)</t>
  </si>
  <si>
    <t>1817,3*0,015</t>
  </si>
  <si>
    <t>183205111</t>
  </si>
  <si>
    <t>Založení záhonu v rovině a svahu do 1:5 zemina tř 1 a 2</t>
  </si>
  <si>
    <t>-1558824394</t>
  </si>
  <si>
    <t>Založení záhonu pro výsadbu rostlin v rovině nebo na svahu do 1:5 v zemině tř. 1 až 2</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</si>
  <si>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</si>
  <si>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183403114</t>
  </si>
  <si>
    <t>Obdělání půdy kultivátorováním v rovině a svahu do 1:5</t>
  </si>
  <si>
    <t>1473349504</t>
  </si>
  <si>
    <t>Obdělání půdy kultivátorováním v rovině nebo na svahu do 1:5</t>
  </si>
  <si>
    <t xml:space="preserve">Poznámka k souboru cen:_x000D_
1. Každé opakované obdělání půdy se oceňuje samostatně. 2. Ceny -3114 a -3115 lze použít i pro obdělání půdy aktivními branami. </t>
  </si>
  <si>
    <t>183403153</t>
  </si>
  <si>
    <t>Obdělání půdy hrabáním v rovině a svahu do 1:5</t>
  </si>
  <si>
    <t>2096192216</t>
  </si>
  <si>
    <t>Obdělání půdy hrabáním v rovině nebo na svahu do 1:5</t>
  </si>
  <si>
    <t>183403161</t>
  </si>
  <si>
    <t>Obdělání půdy válením v rovině a svahu do 1:5</t>
  </si>
  <si>
    <t>-455593422</t>
  </si>
  <si>
    <t>Obdělání půdy válením v rovině nebo na svahu do 1:5</t>
  </si>
  <si>
    <t>184802111</t>
  </si>
  <si>
    <t>Chemické odplevelení před založením kultury nad 20 m2 postřikem na široko v rovině a svahu do 1:5</t>
  </si>
  <si>
    <t>1523904734</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</si>
  <si>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</si>
  <si>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</si>
  <si>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184802611</t>
  </si>
  <si>
    <t>Chemické odplevelení po založení kultury postřikem na široko v rovině a svahu do 1:5</t>
  </si>
  <si>
    <t>167471880</t>
  </si>
  <si>
    <t>Chemické odplevelení po založení kultury v rovině nebo na svahu do 1:5 postřikem na široko</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</si>
  <si>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</si>
  <si>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185803111</t>
  </si>
  <si>
    <t>Ošetření trávníku shrabáním v rovině a svahu do 1:5</t>
  </si>
  <si>
    <t>-268780646</t>
  </si>
  <si>
    <t>Ošetření trávníku jednorázové v rovině nebo na svahu do 1:5</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</si>
  <si>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</si>
  <si>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 xml:space="preserve"> Zemní práce</t>
  </si>
  <si>
    <t>18-1</t>
  </si>
  <si>
    <t>Stromy</t>
  </si>
  <si>
    <t>183101115</t>
  </si>
  <si>
    <t>Hloubení jamek bez výměny půdy zeminy tř 1 až 4 objem do 0,4 m3 v rovině a svahu do 1:5</t>
  </si>
  <si>
    <t>-1310557709</t>
  </si>
  <si>
    <t>Hloubení jamek pro vysazování rostlin v zemině tř.1 až 4 bez výměny půdy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</si>
  <si>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</si>
  <si>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"položka výkazu výměr 3</t>
  </si>
  <si>
    <t>103715000</t>
  </si>
  <si>
    <t>substrát pro trávníky A  VL</t>
  </si>
  <si>
    <t>-749883783</t>
  </si>
  <si>
    <t>Hnojiva humusová substrát pro trávníky A      VL</t>
  </si>
  <si>
    <t>"Výměna 50% zeminy za substrát</t>
  </si>
  <si>
    <t>3*0,4*0,5</t>
  </si>
  <si>
    <t>1080750094</t>
  </si>
  <si>
    <t>191117301</t>
  </si>
  <si>
    <t xml:space="preserve">"skládka 15 km </t>
  </si>
  <si>
    <t>3*0,4*0,5*14</t>
  </si>
  <si>
    <t>-1354370632</t>
  </si>
  <si>
    <t>"Uložení přebytečného výkopku na skládku-skládka - 15 km</t>
  </si>
  <si>
    <t>3*0,4*0,5*1,8</t>
  </si>
  <si>
    <t>184102116</t>
  </si>
  <si>
    <t>Výsadba dřeviny s balem D do 0,8 m do jamky se zalitím v rovině a svahu do 1:5</t>
  </si>
  <si>
    <t>-88474822</t>
  </si>
  <si>
    <t>Výsadba dřeviny s balem do předem vyhloubené jamky se zalitím v rovině nebo na svahu do 1:5, při průměru balu přes 600 do 800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</si>
  <si>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</si>
  <si>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"položka výkazu výměr 1</t>
  </si>
  <si>
    <t>"Počet stromů</t>
  </si>
  <si>
    <t>184215133</t>
  </si>
  <si>
    <t>Ukotvení kmene dřevin třemi kůly D do 0,1 m délky do 3 m</t>
  </si>
  <si>
    <t>67618763</t>
  </si>
  <si>
    <t>Ukotvení dřeviny kůly třemi kůly, délky přes 2 do 3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</si>
  <si>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</si>
  <si>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052172110/R</t>
  </si>
  <si>
    <t>tyč odkorněná délka 250 cm,tloušťka 10 cm</t>
  </si>
  <si>
    <t>1232148109</t>
  </si>
  <si>
    <t>"dodávka  (3 ks/strom) - ztratné 1%</t>
  </si>
  <si>
    <t>3*3*1,01</t>
  </si>
  <si>
    <t>položka vychází z cenové databáze URS 2016/1 ,je upravena tak , aby nebyl u položky  obchodní název výrobku</t>
  </si>
  <si>
    <t>052172120/R</t>
  </si>
  <si>
    <t>Příčka z půlené kulatiny, d=30 cm</t>
  </si>
  <si>
    <t>-254376323</t>
  </si>
  <si>
    <t xml:space="preserve">3*3*1,01 </t>
  </si>
  <si>
    <t>184501121</t>
  </si>
  <si>
    <t>Zhotovení obalu z juty v jedné vrstvě v rovině a svahu do 1:5</t>
  </si>
  <si>
    <t>-1412485660</t>
  </si>
  <si>
    <t>Zhotovení obalu kmene a spodních částí větví stromu z juty v jedné vrstvě v rovině nebo na svahu do 1:5</t>
  </si>
  <si>
    <t xml:space="preserve">Poznámka k souboru cen:_x000D_
1. V cenách jsou započteny náklady na 50 % překrytí jutou. </t>
  </si>
  <si>
    <t>"Plocha ovinutí X stromů při obvodu kmene 16 cm do výčky 2 m</t>
  </si>
  <si>
    <t>0,16*PI*2*3</t>
  </si>
  <si>
    <t>184852311</t>
  </si>
  <si>
    <t>Řez stromu výchovný špičáků a keřových stromů výšky do 4m</t>
  </si>
  <si>
    <t>1739189351</t>
  </si>
  <si>
    <t>Řez stromů prováděný lezeckou technikou výchovný špičáky a keřové stromy, výšky do 4 m</t>
  </si>
  <si>
    <t xml:space="preserve">Poznámka k souboru cen:_x000D_
1. Plocha koruny se určí jako součin ideálního průměru stromu a jeho výšky. Ideální průměr stromu je součet nejkratší a nejdelší vzdálenosti svislého obrysu koruny od kmene. 2. Plocha koruny příplatku se určí z procentního podílu překážky k prostoru vymezenému okapovou linií stromu. Za překážky se považuje např. svah přes 1:2 nebo různé stavby a komunikace zasahující do okapové linie stromu. 3. Příplatek k ceně dle plochy koruny stromu se započítává za každých započatých 25 % překážky v půdorysném průmětu stromu vymezeném okapovou linií stromu. Celkový příplatek může činit maximálně čtyřnásobek uvedené ceny. 4. Za překážky jsou považovány objekty jako např. komunikace, svah 1:2, stavební objekty apod. 5. V cenách jsou započteny i náklady na rozřezání větví a jejich přemístění na hromady na vzdálenost do 20 m. 6. V cenách nejsou započteny náklady na skládku. 7. Mernou jednotkou kus se u řezu rozumí jeden strom. </t>
  </si>
  <si>
    <t>184911431</t>
  </si>
  <si>
    <t>Mulčování rostlin kůrou tl. do 0,15 m v rovině a svahu do 1:5</t>
  </si>
  <si>
    <t>-1414920773</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</si>
  <si>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</si>
  <si>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</si>
  <si>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"Vnitřní průměr mísy 80 cm, vnější průměr mísy 120 cm</t>
  </si>
  <si>
    <t>(0,6)^2*PI*3</t>
  </si>
  <si>
    <t>103911000</t>
  </si>
  <si>
    <t>kůra mulčovací VL</t>
  </si>
  <si>
    <t>913726982</t>
  </si>
  <si>
    <t>Výrobky ostatní kůra mulčovací              VL</t>
  </si>
  <si>
    <t>"dodávka - ztratné 3%</t>
  </si>
  <si>
    <t>0,15*1,03* 3,393</t>
  </si>
  <si>
    <t>-1886707475</t>
  </si>
  <si>
    <t>"1m2/1 strom</t>
  </si>
  <si>
    <t>185802114</t>
  </si>
  <si>
    <t>Hnojení půdy umělým hnojivem k jednotlivým rostlinám v rovině a svahu do 1:5</t>
  </si>
  <si>
    <t>-989041098</t>
  </si>
  <si>
    <t>Hnojení půdy nebo trávníku v rovině nebo na svahu do 1:5 umělým hnojivem s rozdělením k jednotlivým rostlinám</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</si>
  <si>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</si>
  <si>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 xml:space="preserve">"na 1 strom 5 tablet po 10 g po obvodu koruny o průměru 1,5 m </t>
  </si>
  <si>
    <t>0,0001*5*3</t>
  </si>
  <si>
    <t>005724110/R</t>
  </si>
  <si>
    <t xml:space="preserve">Tabletové pomalu rozpustné hnojivo vysoké kvality </t>
  </si>
  <si>
    <t>-615960116</t>
  </si>
  <si>
    <t>0,01*5*3*1,03</t>
  </si>
  <si>
    <t>185851121</t>
  </si>
  <si>
    <t>Dovoz vody pro zálivku rostlin za vzdálenost do 1000 m</t>
  </si>
  <si>
    <t>-317742813</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</si>
  <si>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</si>
  <si>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</si>
  <si>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"požadavek 80 l vody/strom</t>
  </si>
  <si>
    <t>0,08*3</t>
  </si>
  <si>
    <t>185851129</t>
  </si>
  <si>
    <t>Příplatek k dovozu vody pro zálivku rostlin do 1000 m ZKD 1000 m</t>
  </si>
  <si>
    <t>-1041153988</t>
  </si>
  <si>
    <t>Dovoz vody pro zálivku rostlin Příplatek k ceně za každých dalších i započatých 1000 m</t>
  </si>
  <si>
    <t>"Příplatek za další 4 km</t>
  </si>
  <si>
    <t>0,24*4</t>
  </si>
  <si>
    <t>082113200</t>
  </si>
  <si>
    <t>voda pitná pro smluvní odběratele</t>
  </si>
  <si>
    <t>1190811105</t>
  </si>
  <si>
    <t>Voda pitná vodné pro smluvní odběratele</t>
  </si>
  <si>
    <t>18-2</t>
  </si>
  <si>
    <t>Keře</t>
  </si>
  <si>
    <t>-1247319735</t>
  </si>
  <si>
    <t>62,59</t>
  </si>
  <si>
    <t>1363661985</t>
  </si>
  <si>
    <t>"položka výkazu výměr 4</t>
  </si>
  <si>
    <t>183101213</t>
  </si>
  <si>
    <t>Jamky pro výsadbu s výměnou 50 % půdy zeminy tř 1 až 4 objem do 0,05 m3 v rovině a svahu do 1:5</t>
  </si>
  <si>
    <t>756765005</t>
  </si>
  <si>
    <t>Hloubení jamek pro vysazování rostlin v zemině tř.1 až 4 s výměnou půdy z 50% v rovině nebo na svahu do 1:5, objemu přes 0,02 do 0,05 m3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</si>
  <si>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</si>
  <si>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Velikost jamky pro výsadbu je uvažována 0,35 * 0,35 * 0,40</t>
  </si>
  <si>
    <t>64+128+206</t>
  </si>
  <si>
    <t>Součet</t>
  </si>
  <si>
    <t>10371500R</t>
  </si>
  <si>
    <t>substrát pro trávníky B  VL</t>
  </si>
  <si>
    <t>492968156</t>
  </si>
  <si>
    <t>Hnojiva humusová substrát pro trávníky B      VL</t>
  </si>
  <si>
    <t>Výměna 50% zeminy za substrát</t>
  </si>
  <si>
    <t>0,05*0,5*398</t>
  </si>
  <si>
    <t>-1706041853</t>
  </si>
  <si>
    <t>-1579975662</t>
  </si>
  <si>
    <t>278808013</t>
  </si>
  <si>
    <t>0,05*0,5*398*1,8</t>
  </si>
  <si>
    <t>183205112</t>
  </si>
  <si>
    <t>Založení záhonu v rovině a svahu do 1:5 zemina tř 3</t>
  </si>
  <si>
    <t>1975551381</t>
  </si>
  <si>
    <t>Založení záhonu pro výsadbu rostlin v rovině nebo na svahu do 1:5 v zemině tř. 3</t>
  </si>
  <si>
    <t>184102112</t>
  </si>
  <si>
    <t>Výsadba dřeviny s balem D do 0,3 m do jamky se zalitím v rovině a svahu do 1:5</t>
  </si>
  <si>
    <t>1634489687</t>
  </si>
  <si>
    <t>Výsadba dřeviny s balem do předem vyhloubené jamky se zalitím v rovině nebo na svahu do 1:5, při průměru balu přes 200 do 300 mm</t>
  </si>
  <si>
    <t>398</t>
  </si>
  <si>
    <t>184806171</t>
  </si>
  <si>
    <t>Řez keřů netrnitých zmlazením D koruny do 1,5 m</t>
  </si>
  <si>
    <t>-711456780</t>
  </si>
  <si>
    <t>Řez stromů, keřů nebo růží zmlazením keřů netrnitých o průměru koruny do 1,5 m</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</si>
  <si>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</si>
  <si>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184851413</t>
  </si>
  <si>
    <t>Zpětný řez netrnitých keřů po výsadbě výšky přes 1 m</t>
  </si>
  <si>
    <t>-91953887</t>
  </si>
  <si>
    <t>Zpětný řez keřů po výsadbě netrnitých, výšky přes 1 m</t>
  </si>
  <si>
    <t xml:space="preserve">Poznámka k souboru cen:_x000D_
1. V cenách jsou započteny i náklady spojené s přemístěním odstraněných větví na vzdálenost do 20 m, naložením na dopravní prostředek, odvozem do 20 km a se složením. 2. V cenách nejsou započteny náklady na uložení odpadu na skládku. 3. Ceny nelze použít pro řez popínavých dřevin a řez stromů nebo keřů ve ztížených podmínkách. Tyto práce se oceňují individuálně. 4. Měrnou jednotkou kus se u řezu rozumí jeden keř. </t>
  </si>
  <si>
    <t>"Srovnávací řez po výsadbě "</t>
  </si>
  <si>
    <t>347</t>
  </si>
  <si>
    <t>184911421</t>
  </si>
  <si>
    <t>Mulčování rostlin kůrou tl. do 0,1 m v rovině a svahu do 1:5</t>
  </si>
  <si>
    <t>588827654</t>
  </si>
  <si>
    <t>Mulčování vysazených rostlin mulčovací kůrou, tl. do 100 mm v rovině nebo na svahu do 1:5</t>
  </si>
  <si>
    <t>"Výška mulčovací vrstvy v průměru 100 mm</t>
  </si>
  <si>
    <t>-455098527</t>
  </si>
  <si>
    <t>62,59*0,1*1,03</t>
  </si>
  <si>
    <t>2047791224</t>
  </si>
  <si>
    <t xml:space="preserve">"Startovací hnojení - na 1 keř 2 tablety po 10 g po obvodu keře o průměru 40-50 cm </t>
  </si>
  <si>
    <t>0,00002*398</t>
  </si>
  <si>
    <t>818251435</t>
  </si>
  <si>
    <t>0,02*398*1,03</t>
  </si>
  <si>
    <t>185804514</t>
  </si>
  <si>
    <t>Odplevelení souvislých keřových skupin v rovině a svahu do 1:5</t>
  </si>
  <si>
    <t>79466630</t>
  </si>
  <si>
    <t>Odplevelení výsadeb v rovině nebo na svahu do 1:5 souvislých keřových skupin</t>
  </si>
  <si>
    <t xml:space="preserve">Poznámka k souboru cen:_x000D_
1. V cenách jsou započteny i náklady spojené s nakypřením, s případným naložením odpadu na dopravní prostředek, odvozem do 20 km a se složením.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</si>
  <si>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"Mechanické a chemické vyčištění plochy od plevelů</t>
  </si>
  <si>
    <t>-1350030387</t>
  </si>
  <si>
    <t>"požadavek 0,06m3/m2</t>
  </si>
  <si>
    <t>0,06*62,59</t>
  </si>
  <si>
    <t>-1229938392</t>
  </si>
  <si>
    <t>4 km</t>
  </si>
  <si>
    <t>0,06*62,59*3</t>
  </si>
  <si>
    <t>-1799193601</t>
  </si>
  <si>
    <t>910</t>
  </si>
  <si>
    <t xml:space="preserve"> Sadové úpravy-specifikace</t>
  </si>
  <si>
    <t>R018-001</t>
  </si>
  <si>
    <t>SOPHORA JAPONICA</t>
  </si>
  <si>
    <t>ks</t>
  </si>
  <si>
    <t>2116760750</t>
  </si>
  <si>
    <t>Thuja occidentalis "Smaragd"(vel.140-160cm,ZB-K)</t>
  </si>
  <si>
    <t>3*1,03</t>
  </si>
  <si>
    <t>R1</t>
  </si>
  <si>
    <t>Cotoneaster dammeri 'Coral Beauty'</t>
  </si>
  <si>
    <t>1032271667</t>
  </si>
  <si>
    <t>R2</t>
  </si>
  <si>
    <t>Lavandula angustifolia 'Mini Blue'</t>
  </si>
  <si>
    <t>-1779187727</t>
  </si>
  <si>
    <t>12+30+10</t>
  </si>
  <si>
    <t>R3</t>
  </si>
  <si>
    <t>Rosa - půdopokryvná 'The Fairy'</t>
  </si>
  <si>
    <t>157239561</t>
  </si>
  <si>
    <t>R4</t>
  </si>
  <si>
    <t>Crocus</t>
  </si>
  <si>
    <t>-1610682694</t>
  </si>
  <si>
    <t>R5</t>
  </si>
  <si>
    <t>Deschampsia caespitosa 'Pálava'</t>
  </si>
  <si>
    <t>-2145609029</t>
  </si>
  <si>
    <t>R6</t>
  </si>
  <si>
    <t>Geranium nodosum</t>
  </si>
  <si>
    <t>-1561101425</t>
  </si>
  <si>
    <t>11+18</t>
  </si>
  <si>
    <t>R7</t>
  </si>
  <si>
    <t>Potentilla fruticosa var.mandsusica</t>
  </si>
  <si>
    <t>-1127087162</t>
  </si>
  <si>
    <t>7+16+9</t>
  </si>
  <si>
    <t>R8</t>
  </si>
  <si>
    <t>Sedum telephium 'Carl'</t>
  </si>
  <si>
    <t>2012157997</t>
  </si>
  <si>
    <t>5+10+15</t>
  </si>
  <si>
    <t>R9</t>
  </si>
  <si>
    <t>Thymus serphyllum 'Purpurviolet'</t>
  </si>
  <si>
    <t>850833943</t>
  </si>
  <si>
    <t>14+16</t>
  </si>
  <si>
    <t>R19</t>
  </si>
  <si>
    <t>Echinacea purpurea "Baby Sean White"</t>
  </si>
  <si>
    <t>144159722</t>
  </si>
  <si>
    <t>R20</t>
  </si>
  <si>
    <t>Echinacea purpurea 'Baby Swan Pink'</t>
  </si>
  <si>
    <t>914953217</t>
  </si>
  <si>
    <t>R21</t>
  </si>
  <si>
    <t>Thymus serphyllum</t>
  </si>
  <si>
    <t>-710287922</t>
  </si>
  <si>
    <t>položka výkazu výměr  4</t>
  </si>
  <si>
    <t>R23</t>
  </si>
  <si>
    <t>Narcisus</t>
  </si>
  <si>
    <t>-634472592</t>
  </si>
  <si>
    <t>20+30+30</t>
  </si>
  <si>
    <t>R24</t>
  </si>
  <si>
    <t>Saponaria ocymoides</t>
  </si>
  <si>
    <t>771021714</t>
  </si>
  <si>
    <t>9+12+30</t>
  </si>
  <si>
    <t>998</t>
  </si>
  <si>
    <t>Přesun hmot</t>
  </si>
  <si>
    <t>998231311</t>
  </si>
  <si>
    <t>Přesun hmot pro sadovnické a krajinářské úpravy vodorovně do 5000 m</t>
  </si>
  <si>
    <t>770836876</t>
  </si>
  <si>
    <t>Přesun hmot pro sadovnické a krajinářské úpravy dopravní vzdálenost do 5000 m</t>
  </si>
  <si>
    <t>A2 - Způsobilé vydaje na vedlejší aktivitu projektu</t>
  </si>
  <si>
    <t>9-1 - Stojany na kola-soupis prací</t>
  </si>
  <si>
    <t>21111</t>
  </si>
  <si>
    <t>1545470677</t>
  </si>
  <si>
    <t>10*0,1</t>
  </si>
  <si>
    <t>596583924</t>
  </si>
  <si>
    <t>-1541956747</t>
  </si>
  <si>
    <t>1639037123</t>
  </si>
  <si>
    <t>2139927796</t>
  </si>
  <si>
    <t>1671907950</t>
  </si>
  <si>
    <t>položka soupisu prací 6</t>
  </si>
  <si>
    <t>843123912</t>
  </si>
  <si>
    <t>1891476962</t>
  </si>
  <si>
    <t>-1439947963</t>
  </si>
  <si>
    <t xml:space="preserve">položka výkazu výměr </t>
  </si>
  <si>
    <t>-1292327523</t>
  </si>
  <si>
    <t>20*0,25*0,12</t>
  </si>
  <si>
    <t>1166312165</t>
  </si>
  <si>
    <t>768693555</t>
  </si>
  <si>
    <t>0,2*0,2*0,5*16</t>
  </si>
  <si>
    <t>R-091-004</t>
  </si>
  <si>
    <t>Výrova a montáž  a osazení atypické ocel.konstrukce-stojany na kola</t>
  </si>
  <si>
    <t>103812762</t>
  </si>
  <si>
    <t xml:space="preserve"> položka výkazu výměr 8</t>
  </si>
  <si>
    <t>26,4*3,103</t>
  </si>
  <si>
    <t>R-091-005</t>
  </si>
  <si>
    <t>trubka ocelová bezešvá hladká kruhová 11353.1 D51 tl 2,6 mm</t>
  </si>
  <si>
    <t>1552297284</t>
  </si>
  <si>
    <t>trubky ocelové bezešvé hladké kruhové běžné - nekotlové ČSN 41 1353.1 ve výrobních délkách, s vnějším i vnitřním povrchem okujeným, bez ochrany povrchu vnější D  tloušťka stěny mm 51       2,6</t>
  </si>
  <si>
    <t>Poznámka k položce:
Hmotnost: 3,103 kg/m</t>
  </si>
  <si>
    <t>26,4*1,1</t>
  </si>
  <si>
    <t>789421232</t>
  </si>
  <si>
    <t>Žárové stříkání ocelových konstrukcí třídy II Zn 120 um</t>
  </si>
  <si>
    <t>384086713</t>
  </si>
  <si>
    <t>Žárové stříkání ocelových konstrukcí vyjma ocelových konstrukcí uzavřených nádob zinkem, tloušťky 120 μm, třídy II (1,872 kg Zn/m2)</t>
  </si>
  <si>
    <t>Pi*0,0562*26,4</t>
  </si>
  <si>
    <t>113107124</t>
  </si>
  <si>
    <t>Odstranění podkladu pl do 50 m2 z kameniva drceného tl 400 mm</t>
  </si>
  <si>
    <t>-258475888</t>
  </si>
  <si>
    <t>Odstranění podkladů nebo krytů s přemístěním hmot na skládku na vzdálenost do 3 m nebo s naložením na dopravní prostředek v ploše jednotlivě do 50 m2 z kameniva hrubého drceného, o tl. vrstvy přes 300 do 400 mm</t>
  </si>
  <si>
    <t>1660866545</t>
  </si>
  <si>
    <t>6*0,56</t>
  </si>
  <si>
    <t>559279744</t>
  </si>
  <si>
    <t>6*0,56*3</t>
  </si>
  <si>
    <t>525522176</t>
  </si>
  <si>
    <t>-388457854</t>
  </si>
  <si>
    <t>položka  výkazu výměr  3</t>
  </si>
  <si>
    <t>6*0,255</t>
  </si>
  <si>
    <t>756920847</t>
  </si>
  <si>
    <t>6*0,255*3</t>
  </si>
  <si>
    <t>1837051103</t>
  </si>
  <si>
    <t>451041763</t>
  </si>
  <si>
    <t>-374847432</t>
  </si>
  <si>
    <t>B - Nezpůsobilé výdaje</t>
  </si>
  <si>
    <t>4 - Cyklostezka vedená v HDP-(je vyznačena na vozovce silnice II/435)</t>
  </si>
  <si>
    <t>Úroveň 3:</t>
  </si>
  <si>
    <t>4-1 - Cyklostezka vedená v HDP-(je vyznačena na vozovce silnice II/435) - soupis prací</t>
  </si>
  <si>
    <t>915221112</t>
  </si>
  <si>
    <t>Vodorovné dopravní značení bílým plastem vodící čáry šířky 250 mm retroreflexní</t>
  </si>
  <si>
    <t>-1546708638</t>
  </si>
  <si>
    <t>Vodorovné dopravní značení stříkaným plastem vodící čára bílá šířky 250 mm retroreflexní</t>
  </si>
  <si>
    <t>položka  výkazu výměr 1</t>
  </si>
  <si>
    <t>27/2</t>
  </si>
  <si>
    <t>1172,5</t>
  </si>
  <si>
    <t>100,5*2</t>
  </si>
  <si>
    <t>17,5*2+10*2</t>
  </si>
  <si>
    <t>688,9*2</t>
  </si>
  <si>
    <t>138</t>
  </si>
  <si>
    <t>22*1</t>
  </si>
  <si>
    <t>27+1172,5+100,5+17,5+10+688,9+138</t>
  </si>
  <si>
    <t>5 - Vozovka  silnice II/435</t>
  </si>
  <si>
    <t>5-1 - Vozovka  silnice II/435- soupis prací</t>
  </si>
  <si>
    <t>45233140-2</t>
  </si>
  <si>
    <t xml:space="preserve">    87 - Potrubí z trub plastických a skleněných</t>
  </si>
  <si>
    <t>-2120858355</t>
  </si>
  <si>
    <t>6,66*0,1</t>
  </si>
  <si>
    <t>434376862</t>
  </si>
  <si>
    <t>6,66</t>
  </si>
  <si>
    <t>"položka výkazu výměr 8 a výpis vpustí</t>
  </si>
  <si>
    <t>30,8*1,1*1,1</t>
  </si>
  <si>
    <t>133201101</t>
  </si>
  <si>
    <t>Hloubení šachet v hornině tř. 3 objemu do 100 m3</t>
  </si>
  <si>
    <t>-1278592084</t>
  </si>
  <si>
    <t>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</si>
  <si>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</si>
  <si>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(0,5)^2*3,14*13,7</t>
  </si>
  <si>
    <t>5,22</t>
  </si>
  <si>
    <t>-354987452</t>
  </si>
  <si>
    <t>položka výkazu výměr 8  výpis vpustí</t>
  </si>
  <si>
    <t>6,6+30,8*1,1*1,1</t>
  </si>
  <si>
    <t>-(0,25)^2*3,14*13,7</t>
  </si>
  <si>
    <t>-1,1*30,8*0,15</t>
  </si>
  <si>
    <t>-30,8*0,5*1,1</t>
  </si>
  <si>
    <t>(0,3)^2*3,14*1,5*4</t>
  </si>
  <si>
    <t>-1004989240</t>
  </si>
  <si>
    <t>30,8*0,5*1,1-(0,085)^2*3,14*30,8</t>
  </si>
  <si>
    <t>767416921</t>
  </si>
  <si>
    <t>(30,8*0,5*1,1-(0,085)^2*3,14*30,8)*1,8</t>
  </si>
  <si>
    <t>3,4</t>
  </si>
  <si>
    <t>564871111</t>
  </si>
  <si>
    <t>Podklad ze štěrkodrtě ŠD tl 250 mm</t>
  </si>
  <si>
    <t>1864826867</t>
  </si>
  <si>
    <t>Podklad ze štěrkodrti ŠD s rozprostřením a zhutněním, po zhutnění tl. 250 mm</t>
  </si>
  <si>
    <t>27,6</t>
  </si>
  <si>
    <t>565251113</t>
  </si>
  <si>
    <t>Podklad ze štěrku částečně zpevněného cementovou maltou ŠCM tl 250 mm</t>
  </si>
  <si>
    <t>-1575854504</t>
  </si>
  <si>
    <t>Podklad ze štěrku částečně zpevněného cementovou maltou ŠCM s rozprostřením a s hutněním, po zhutnění tl. 250 mm</t>
  </si>
  <si>
    <t xml:space="preserve">Poznámka k souboru cen:_x000D_
1. ČSN 73 6127-1 připouští pro ŠCM tl. 150-200 mm. 2. V cenách jsou započteny i náklady na: a) ošetření povrchu krytu vodou, b) postřik proti odpařování vody. 3. V cenách nejsou započteny náklady na další postřiky, nátěry nebo mezivrstvy, které se oceňují cenami souborů cen stavebního dílu 57 Kryty pozemních komunikací. </t>
  </si>
  <si>
    <t>573111113</t>
  </si>
  <si>
    <t>Postřik živičný infiltrační s posypem z asfaltu množství 1,5 kg/m2</t>
  </si>
  <si>
    <t>1674936171</t>
  </si>
  <si>
    <t>Postřik živičný infiltrační z asfaltu silničního s posypem kamenivem, v množství 1,50 kg/m2</t>
  </si>
  <si>
    <t>-1913341433</t>
  </si>
  <si>
    <t>801,5</t>
  </si>
  <si>
    <t>-40945380</t>
  </si>
  <si>
    <t>577165112</t>
  </si>
  <si>
    <t>Asfaltový beton vrstva ložní ACL 16 (ABH) tl 70 mm š do 3 m z nemodifikovaného asfaltu</t>
  </si>
  <si>
    <t>1330017554</t>
  </si>
  <si>
    <t>Asfaltový beton vrstva ložní ACL 16 (ABH) s rozprostřením a zhutněním z nemodifikovaného asfaltu v pruhu šířky do 3 m, po zhutnění tl. 70 mm</t>
  </si>
  <si>
    <t xml:space="preserve">Poznámka k souboru cen:_x000D_
1. ČSN EN 13108-1 připouští pro ACL 16 pouze tl. 50 až 70 mm. </t>
  </si>
  <si>
    <t>372,5</t>
  </si>
  <si>
    <t>1146033401</t>
  </si>
  <si>
    <t>"položka výkazu výměr 9</t>
  </si>
  <si>
    <t>227</t>
  </si>
  <si>
    <t>-1052995395</t>
  </si>
  <si>
    <t>227*0,1/5,2*1,01</t>
  </si>
  <si>
    <t>784016726</t>
  </si>
  <si>
    <t>"položka výkazu výměr 942</t>
  </si>
  <si>
    <t>227*0,25*0,12</t>
  </si>
  <si>
    <t>466074550</t>
  </si>
  <si>
    <t>895941111</t>
  </si>
  <si>
    <t>Zřízení vpusti kanalizační uliční z betonových dílců typ UV-50 normální</t>
  </si>
  <si>
    <t>-1763959836</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</si>
  <si>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</si>
  <si>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položka výkazu výměr 8 a výpis vpustí</t>
  </si>
  <si>
    <t>592238560R</t>
  </si>
  <si>
    <t>skruž betonová pro uliční vpusť horní  45x20x5 cm</t>
  </si>
  <si>
    <t>-17458212</t>
  </si>
  <si>
    <t>prefabrikáty pro uliční vpusti dílce betonové pro uliční vpusti skruže horní      45 x 20 x 5</t>
  </si>
  <si>
    <t>10*1,01</t>
  </si>
  <si>
    <t>59223852R</t>
  </si>
  <si>
    <t>dno betonové pro uliční vpusť s kalovou prohlubní 45x30x5 cm</t>
  </si>
  <si>
    <t>-691589459</t>
  </si>
  <si>
    <t>59223860R</t>
  </si>
  <si>
    <t>skruž betonová pro uliční vpusť středová  45x20x5 cm</t>
  </si>
  <si>
    <t>-2126950616</t>
  </si>
  <si>
    <t>prefabrikáty pro uliční vpusti dílce betonové pro uliční vpusti skruže středové    45 x 20 x 5</t>
  </si>
  <si>
    <t>59223864R</t>
  </si>
  <si>
    <t>prstenec betonový pro uliční vpusť vyrovnávací  39x6x5 cm</t>
  </si>
  <si>
    <t>1039229575</t>
  </si>
  <si>
    <t>prefabrikáty pro uliční vpusti dílce betonové pro uliční vpusti prstenec vyrovnávací      39 x 6 x 5</t>
  </si>
  <si>
    <t>592238540R</t>
  </si>
  <si>
    <t>skruž betonová pro uliční vpusťs výtokovým otvorem PVC, 45x35x5 cm</t>
  </si>
  <si>
    <t>286572764</t>
  </si>
  <si>
    <t>prefabrikáty pro uliční vpusti dílce betonové pro uliční vpusti skruž s  otvorem PVC  45 x 35 x 5</t>
  </si>
  <si>
    <t>899203111</t>
  </si>
  <si>
    <t>Osazení mříží litinových včetně rámů a košů na bahno hmotnosti nad 100 do 150 kg</t>
  </si>
  <si>
    <t>135073470</t>
  </si>
  <si>
    <t>Osazení mříží litinových včetně rámů a košů na bahno hmotnosti jednotlivě přes 100 do 150 kg</t>
  </si>
  <si>
    <t xml:space="preserve">Poznámka k souboru cen:_x000D_
1. V cenách nejsou započteny náklady na dodání mříží, rámů a košů na bahno; tyto náklady se oceňují ve specifikaci. </t>
  </si>
  <si>
    <t>R081-003</t>
  </si>
  <si>
    <t>MRIZ KANAL PLAST D400</t>
  </si>
  <si>
    <t>-1719962488</t>
  </si>
  <si>
    <t>592238760</t>
  </si>
  <si>
    <t>rám zabetonovaný DIN 19583-9 500/500 mm</t>
  </si>
  <si>
    <t>1316908795</t>
  </si>
  <si>
    <t>Prefabrikáty pro uliční vpusti dílce betonové pro uliční vpusti vpusť dešťová uliční s rámem rám zabetonovaný DIN 19583-9, 500/500mm</t>
  </si>
  <si>
    <t>592238740</t>
  </si>
  <si>
    <t>koš pozink. C3 DIN 4052, vysoký, pro rám 500/300</t>
  </si>
  <si>
    <t>-1839495947</t>
  </si>
  <si>
    <t>Prefabrikáty pro uliční vpusti dílce betonové pro uliční vpusti vpusť dešťová uliční s rámem koš pozink. C3 DIN 4052, vysoký, rám 500/300</t>
  </si>
  <si>
    <t>1066677065</t>
  </si>
  <si>
    <t>-341980435</t>
  </si>
  <si>
    <t>Potrubí z trub plastických a skleněných</t>
  </si>
  <si>
    <t>1468505337</t>
  </si>
  <si>
    <t>30,8*1,1*0,15</t>
  </si>
  <si>
    <t>871313121</t>
  </si>
  <si>
    <t>Montáž kanalizačního potrubí z PVC těsněné gumovým kroužkem otevřený výkop sklon do 20 % DN 150</t>
  </si>
  <si>
    <t>-1426730397</t>
  </si>
  <si>
    <t>Montáž kanalizačního potrubí z plastů z tvrdého PVC těsněných gumovým kroužkem v otevřeném výkopu ve sklonu do 20 % DN 150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</si>
  <si>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</si>
  <si>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30,8*1,01</t>
  </si>
  <si>
    <t>336117797</t>
  </si>
  <si>
    <t>Trubky z polyvinylchloridu kanalizace domovní a uliční KG (PVC) s hrdlem, SN8 150x4,7x2 m</t>
  </si>
  <si>
    <t>28611262R</t>
  </si>
  <si>
    <t>trubka KGEM s hrdlem 150X4,7X1M SN8KOEX,PVC</t>
  </si>
  <si>
    <t>805764618</t>
  </si>
  <si>
    <t>Trubky z polyvinylchloridu kanalizace domovní a uliční KG (PVC)  s hrdlem, SN8 150x4,7x1 m</t>
  </si>
  <si>
    <t>-1223273232</t>
  </si>
  <si>
    <t>Trubky z polyvinylchloridu kanalizace domovní a uliční KG(PVC)  s hrdlem, SN8 150x4,7x5 m</t>
  </si>
  <si>
    <t>877315211</t>
  </si>
  <si>
    <t>Montáž tvarovek z tvrdého PVC-systém KG nebo z polypropylenu-systém KG 2000 jednoosé DN 150</t>
  </si>
  <si>
    <t>206940969</t>
  </si>
  <si>
    <t>Montáž tvarovek na kanalizačním potrubí z trub z plastu z tvrdého PVC systém KG nebo z polypropylenu systém KG 2000 v otevřeném výkopu jednoosých DN 150</t>
  </si>
  <si>
    <t xml:space="preserve">Poznámka k souboru cen:_x000D_
1. V cenách nejsou započteny náklady na dodání tvarovek. Tvarovky se oceňují ve ve specifikaci. </t>
  </si>
  <si>
    <t>286113630</t>
  </si>
  <si>
    <t>koleno kanalizace plastové  150x87°</t>
  </si>
  <si>
    <t>-179128879</t>
  </si>
  <si>
    <t>Trubky z polyvinylchloridu kanalizace domovní a uliční  (PVC) 150x87°</t>
  </si>
  <si>
    <t>40*1,01</t>
  </si>
  <si>
    <t>877355121</t>
  </si>
  <si>
    <t>Výřez a montáž tvarovek odbočných na potrubí z kanalizačních trub z PVC DN 200</t>
  </si>
  <si>
    <t>-445561630</t>
  </si>
  <si>
    <t>Výřez a montáž odbočné tvarovky na potrubí z trub z tvrdého PVC DN 200</t>
  </si>
  <si>
    <t xml:space="preserve">Poznámka k souboru cen:_x000D_
1. Ceny jsou určeny pro dodatečné osazení odbočných tvarovek na stávající potrubí. 2. V cenách nejsou započteny náklady na dodání 1 ks odbočné tvarovky a 1 ks přesuvky, popř. 1 ks trouby a těsnících kroužků; tyto náklady se oceňují ve specifikaci. Ztratné lze dohodnout u trub kanalizačních z tvrdého PVC ve výši 1,5 %. </t>
  </si>
  <si>
    <t>286117100R</t>
  </si>
  <si>
    <t>odbočka s kulovým kloubem DN 160</t>
  </si>
  <si>
    <t>1956627223</t>
  </si>
  <si>
    <t>892351111</t>
  </si>
  <si>
    <t>Tlaková zkouška vodou potrubí DN 150 nebo 200</t>
  </si>
  <si>
    <t>-1110577304</t>
  </si>
  <si>
    <t>Tlakové zkoušky vodou na potrubí DN 150 nebo 200</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</si>
  <si>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</si>
  <si>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30,8</t>
  </si>
  <si>
    <t>669449047</t>
  </si>
  <si>
    <t>položka  výkazu výměr 15</t>
  </si>
  <si>
    <t>11-5</t>
  </si>
  <si>
    <t>404442380</t>
  </si>
  <si>
    <t>značka svislá reflexní AL- 3M 750 x 750 mm</t>
  </si>
  <si>
    <t>284364124</t>
  </si>
  <si>
    <t>Výrobky a zabezpečovací prvky pro zařízení silniční značky dopravní svislé FeZn  plech FeZn AL     plech Al NK, 3M   povrchová úprava reflexní fólií tř.1 čtvercové značky P2, P3, P8, IP1-7,IP10,E1,E2,E6,E9,E10,E12,IJ4 750 x 750 mm AL- 3M  reflexní tř.1</t>
  </si>
  <si>
    <t>"IP7 "4</t>
  </si>
  <si>
    <t>"P2" 1</t>
  </si>
  <si>
    <t>404442580</t>
  </si>
  <si>
    <t>značka svislá reflexní AL- 3M 500 x 700 mm</t>
  </si>
  <si>
    <t>1334034704</t>
  </si>
  <si>
    <t>Výrobky a zabezpečovací prvky pro zařízení silniční značky dopravní svislé FeZn  plech FeZn AL     plech Al NK, 3M   povrchová úprava reflexní fólií tř.1 obdélníkové značky IP8,IP9,IP11,IP12, IP13,IS15, IJ1-15, E2,E12 500x700 mm AL- 3M  reflexní tř.1</t>
  </si>
  <si>
    <t>"IP13e "1</t>
  </si>
  <si>
    <t>914111121</t>
  </si>
  <si>
    <t>Montáž svislé dopravní značky do velikosti 2 m2 objímkami na sloupek nebo konzolu</t>
  </si>
  <si>
    <t>-668701071</t>
  </si>
  <si>
    <t>Montáž svislé dopravní značky základní velikosti do 2 m2 objímkami na sloupky nebo konzoly</t>
  </si>
  <si>
    <t>3+2</t>
  </si>
  <si>
    <t>404442720</t>
  </si>
  <si>
    <t>značka svislá reflexní AL- 3M 1000 x 1500 mm</t>
  </si>
  <si>
    <t>-1267400575</t>
  </si>
  <si>
    <t>Výrobky a zabezpečovací prvky pro zařízení silniční značky dopravní svislé FeZn  plech FeZn AL     plech Al NK, 3M   povrchová úprava reflexní fólií tř.1 obdélníkové značky IP14-24, IP28, IP29, IS9-11, IS23, IP25, IP27 1000x1500 mm AL- 3M  reflexní tř.1</t>
  </si>
  <si>
    <t>"IP20a,b "3+2</t>
  </si>
  <si>
    <t xml:space="preserve">položka  výkazu výměr </t>
  </si>
  <si>
    <t>599880501</t>
  </si>
  <si>
    <t>položka výkazu výměr 158</t>
  </si>
  <si>
    <t>912211111</t>
  </si>
  <si>
    <t>Montáž směrového sloupku silničního plastového prosté uložení bez betonového základu</t>
  </si>
  <si>
    <t>408260414</t>
  </si>
  <si>
    <t>Montáž směrového sloupku plastového s odrazkou prostým uložením bez betonového základu silničního</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</si>
  <si>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</si>
  <si>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40445165R</t>
  </si>
  <si>
    <t>sloupek směrový silniční Z11g</t>
  </si>
  <si>
    <t>2094012176</t>
  </si>
  <si>
    <t>výrobky a tabule orientační pro návěstí a zabezpečovací zařízení silniční značky dopravní svislé sloupky směrové sloupky směrové Z11g</t>
  </si>
  <si>
    <t>9*0,5*0,5*0,6</t>
  </si>
  <si>
    <t>915211122</t>
  </si>
  <si>
    <t>Vodorovné dopravní značení retroreflexním bílým plastem dělící čáry přerušované šířky 125 mm</t>
  </si>
  <si>
    <t>404294120</t>
  </si>
  <si>
    <t>Vodorovné dopravní značení stříkaným plastem dělící čára šířky 125 mm přerušovaná bílá retroreflexní</t>
  </si>
  <si>
    <t>položka  výkazu výměr 13</t>
  </si>
  <si>
    <t>385</t>
  </si>
  <si>
    <t>915211126</t>
  </si>
  <si>
    <t>Vodorovné dopravní značení retroreflexním žlutým plastem dělící čáry přerušované šířky 125 mm</t>
  </si>
  <si>
    <t>-648436694</t>
  </si>
  <si>
    <t>Vodorovné dopravní značení stříkaným plastem dělící čára šířky 125 mm přerušovaná žlutá retroreflexní</t>
  </si>
  <si>
    <t>4*18</t>
  </si>
  <si>
    <t>-155567717</t>
  </si>
  <si>
    <t>21/2+36+101/2</t>
  </si>
  <si>
    <t>385+21+36+101+4*18</t>
  </si>
  <si>
    <t>450,5</t>
  </si>
  <si>
    <t>966007111</t>
  </si>
  <si>
    <t>Odstranění vodorovného značení frézováním barvy z čáry š do 125 mm</t>
  </si>
  <si>
    <t>80745581</t>
  </si>
  <si>
    <t>Odstranění vodorovného dopravního značení frézováním značeného barvou čáry šířky do 125 mm</t>
  </si>
  <si>
    <t xml:space="preserve">Poznámka k souboru cen:_x000D_
1. V cenách nejsou započteny náklady na očištění vozovky, tyto se oceňují cenami souboru cen 938 90-9 . Odstranění bláta, prachu nebo hlinitého nánosu s povrchu podkladu nebo krytu části C 01 tohoto katalogu. </t>
  </si>
  <si>
    <t>položka  výkazu výměr  1</t>
  </si>
  <si>
    <t>966007113</t>
  </si>
  <si>
    <t>Odstranění vodorovného značení frézováním barvy z plochy</t>
  </si>
  <si>
    <t>1694298775</t>
  </si>
  <si>
    <t>Odstranění vodorovného dopravního značení frézováním značeného barvou plošného</t>
  </si>
  <si>
    <t>2+4</t>
  </si>
  <si>
    <t>-784082823</t>
  </si>
  <si>
    <t>1+2</t>
  </si>
  <si>
    <t>976085211</t>
  </si>
  <si>
    <t>Vybourání kanalizačních rámů včetně poklopů nebo mříží pl do 0,3 m2</t>
  </si>
  <si>
    <t>-289541692</t>
  </si>
  <si>
    <t>Vybourání drobných zámečnických a jiných konstrukcí kanalizačních rámů litinových, z rýhovaného plechu nebo betonových včetně poklopů nebo mříží, plochy do 0,30 m2</t>
  </si>
  <si>
    <t>"položka výkazu výměr 7</t>
  </si>
  <si>
    <t>963015141</t>
  </si>
  <si>
    <t>Demontáž prefabrikovaných krycích desek kanálů, šachet nebo žump do hmotnosti 0,5 t</t>
  </si>
  <si>
    <t>1547032037</t>
  </si>
  <si>
    <t>Demontáž prefabrikovaných krycích desek kanálů, šachet nebo žump hmotnosti do 0,5 t</t>
  </si>
  <si>
    <t xml:space="preserve">Poznámka k souboru cen:_x000D_
1. V cenách jsou započteny náklady na manipulaci s deskami do vzdálenosti 8 m od osy kanálu. 2. V cenách jsou započteny náklady na očistění nebo vysekání betonu kolem závěsných ok pro zachycení háků zvedacího mechanizmu. 3. V cenách nejsou započteny náklady na odstranění krycí mazaniny, izolace a vyrovnávacího potěru. Tyto stavební práce se oceňují příslušnými cenami této části. </t>
  </si>
  <si>
    <t>3*0,004</t>
  </si>
  <si>
    <t>6*0,0082</t>
  </si>
  <si>
    <t>0,0235*4+0,32*4</t>
  </si>
  <si>
    <t>997221579</t>
  </si>
  <si>
    <t>Příplatek ZKD 1 km u vodorovné dopravy vybouraných hmot</t>
  </si>
  <si>
    <t>-1715487931</t>
  </si>
  <si>
    <t>Vodorovná doprava vybouraných hmot bez naložení, ale se složením a s hrubým urovnáním na vzdálenost Příplatek k ceně za každý další i započatý 1 km přes 1 km</t>
  </si>
  <si>
    <t>skládka 5 km</t>
  </si>
  <si>
    <t>3*0,004*4</t>
  </si>
  <si>
    <t>6*0,0082*4</t>
  </si>
  <si>
    <t>(0,0235*4+0,32*4)*4</t>
  </si>
  <si>
    <t>113154223</t>
  </si>
  <si>
    <t>Frézování živičného krytu tl 50 mm pruh š 1 m pl do 1000 m2 bez překážek v trase</t>
  </si>
  <si>
    <t>1805215209</t>
  </si>
  <si>
    <t>Frézování živičného podkladu nebo krytu s naložením na dopravní prostředek plochy přes 500 do 1 000 m2 bez překážek v trase pruhu šířky do 1 m, tloušťky vrstvy 50 mm</t>
  </si>
  <si>
    <t>828</t>
  </si>
  <si>
    <t>113154114</t>
  </si>
  <si>
    <t>Frézování živičného krytu tl 100 mm pruh š 0,5 m pl do 500 m2 bez překážek v trase</t>
  </si>
  <si>
    <t>1143763176</t>
  </si>
  <si>
    <t>Frézování živičného podkladu nebo krytu s naložením na dopravní prostředek plochy do 500 m2 bez překážek v trase pruhu šířky do 0,5 m, tloušťky vrstvy 100 mm</t>
  </si>
  <si>
    <t>3*29,8</t>
  </si>
  <si>
    <t>1208349326</t>
  </si>
  <si>
    <t>29,8</t>
  </si>
  <si>
    <t>828*0,128</t>
  </si>
  <si>
    <t>29,8*3*0,256</t>
  </si>
  <si>
    <t>29,8*0,4</t>
  </si>
  <si>
    <t>828*0,128*3</t>
  </si>
  <si>
    <t>29,8*3*0,256*3</t>
  </si>
  <si>
    <t>29,8*0,4*3</t>
  </si>
  <si>
    <t>2*0,4*0,4*0,6</t>
  </si>
  <si>
    <t>4*0,4*0,4*0,6</t>
  </si>
  <si>
    <t>R-096-002</t>
  </si>
  <si>
    <t>Bourání kanal vpusť</t>
  </si>
  <si>
    <t>-378606778</t>
  </si>
  <si>
    <t>Zrušení stávajících vpustí vč. odpojení od stoky</t>
  </si>
  <si>
    <t>4*0,4</t>
  </si>
  <si>
    <t>2*0,4*0,4*0,6*2</t>
  </si>
  <si>
    <t>4*0,4*0,4*0,6*2</t>
  </si>
  <si>
    <t>4*0,4*3</t>
  </si>
  <si>
    <t>2*0,4*0,4*0,6*2*3</t>
  </si>
  <si>
    <t>4*0,4*0,4*0,6*2*3</t>
  </si>
  <si>
    <t>1707330402</t>
  </si>
  <si>
    <t>7 - Náhradní výsadba</t>
  </si>
  <si>
    <t>7-1 - Náhradní výsadba-soupis prací</t>
  </si>
  <si>
    <t xml:space="preserve">"položka výkazu výměr </t>
  </si>
  <si>
    <t>1*0,4*0,5</t>
  </si>
  <si>
    <t>1*0,4*0,5*14</t>
  </si>
  <si>
    <t>1*0,4*0,5*1,8</t>
  </si>
  <si>
    <t>1*3*1,01</t>
  </si>
  <si>
    <t xml:space="preserve">1*3*1,01 </t>
  </si>
  <si>
    <t>0,16*PI*2*1</t>
  </si>
  <si>
    <t>(0,6)^2*PI*1</t>
  </si>
  <si>
    <t>0,15*1,03* 1,131</t>
  </si>
  <si>
    <t>1*1</t>
  </si>
  <si>
    <t>0,0001*1*5</t>
  </si>
  <si>
    <t>0,001*1*1,03</t>
  </si>
  <si>
    <t>0,08*1</t>
  </si>
  <si>
    <t>0,08*4</t>
  </si>
  <si>
    <t>R018-002</t>
  </si>
  <si>
    <t>KATALPA BIOGNONIOIDES NANA</t>
  </si>
  <si>
    <t>1082481828</t>
  </si>
  <si>
    <t>1*1,03</t>
  </si>
  <si>
    <t>10 - Vedlejší rozpočtové náklady a ostatní náklady</t>
  </si>
  <si>
    <t>10-1 - Vedlejší rozpočtové náklady a ostatní náklady-soupis prací</t>
  </si>
  <si>
    <t>VRN - Vedlejší rozpočtové náklady</t>
  </si>
  <si>
    <t xml:space="preserve">    960 -   Kompletační činnost</t>
  </si>
  <si>
    <t xml:space="preserve">    OST - Ostatní</t>
  </si>
  <si>
    <t xml:space="preserve">    0 -  Vedlejší rozpočtové náklady</t>
  </si>
  <si>
    <t>VRN</t>
  </si>
  <si>
    <t>Vedlejší rozpočtové náklady</t>
  </si>
  <si>
    <t>960</t>
  </si>
  <si>
    <t xml:space="preserve">  Kompletační činnost</t>
  </si>
  <si>
    <t>045203001</t>
  </si>
  <si>
    <t>Kompletační a koordinační činnost na řízení subdodavatelů</t>
  </si>
  <si>
    <t>soubor</t>
  </si>
  <si>
    <t>1024</t>
  </si>
  <si>
    <t>-1384625683</t>
  </si>
  <si>
    <t>Poznámka k položce:
Náklad zhotovitele na řízení a koordinaci subdodavatelů
V případě, že všechny práce budou prováděny vlastními pracovníky, lze tuto položku ocenit nulovou za podmínky, že tato skutečnost bude zapsána do poznámky položky.</t>
  </si>
  <si>
    <t>položka byla vložena přednastavenou šablonou , která vychází ze zkušenosti investora a projektanta</t>
  </si>
  <si>
    <t>OST</t>
  </si>
  <si>
    <t>Ostatní</t>
  </si>
  <si>
    <t>012103001</t>
  </si>
  <si>
    <t>Geodetické práce před výstavbou</t>
  </si>
  <si>
    <t>-1478592138</t>
  </si>
  <si>
    <t>Průzkumné, geodetické a projektové práce geodetické práce před výstavbou</t>
  </si>
  <si>
    <t>Poznámka k položce:
vytýčení hlavních bodů stavby před zahájením stavebních prací</t>
  </si>
  <si>
    <t>012103101</t>
  </si>
  <si>
    <t>Vytýčení inženýrských sítí</t>
  </si>
  <si>
    <t>102255004</t>
  </si>
  <si>
    <t>Poznámka k položce:
Vytýčení inženýrských sítí dotčených nebo souvisejících se stavbou před nebo v průběhu výstavby</t>
  </si>
  <si>
    <t>012203001</t>
  </si>
  <si>
    <t>Geodetické práce při provádění stavby</t>
  </si>
  <si>
    <t>-709605302</t>
  </si>
  <si>
    <t>Průzkumné, geodetické a projektové práce geodetické práce při provádění stavby</t>
  </si>
  <si>
    <t xml:space="preserve">Poznámka k položce:
Dokumentace zakrývaných konstrukcí a liniových staveb geodetickým zaměřením v papírové a elektronické podobě.
</t>
  </si>
  <si>
    <t>012303001</t>
  </si>
  <si>
    <t>Geodetické práce po výstavbě</t>
  </si>
  <si>
    <t>548057618</t>
  </si>
  <si>
    <t>Průzkumné, geodetické a projektové práce geodetické práce po výstavbě</t>
  </si>
  <si>
    <t>Poznámka k položce:
Dokumentace skutečného stavu geodetickým zaměřením v papírové a elektronické podobě viz VOP</t>
  </si>
  <si>
    <t>012303101</t>
  </si>
  <si>
    <t>Vypracování geometrických plánů</t>
  </si>
  <si>
    <t>-205075731</t>
  </si>
  <si>
    <t>Poznámka k položce:
Vypracování geometrických plánů podle požadavků KN pro vklad do KN.</t>
  </si>
  <si>
    <t>013254001</t>
  </si>
  <si>
    <t>Dokumentace skutečného provedení stavby</t>
  </si>
  <si>
    <t>-2130085758</t>
  </si>
  <si>
    <t>Průzkumné, geodetické a projektové práce projektové práce dokumentace stavby (výkresová a textová) skutečného provedení stavby</t>
  </si>
  <si>
    <t>Poznámka k položce:
Dokumentace skutečného provedení v rozsahu dle platné vyhlášky na dokumentaci staveb v počtu dle SOD a VOP (5 x papírově a 1 x elektronicky ve formátu DWG a PDF)</t>
  </si>
  <si>
    <t>013254101</t>
  </si>
  <si>
    <t>Monitoring průběhu výstavby</t>
  </si>
  <si>
    <t>-1381589240</t>
  </si>
  <si>
    <t>Poznámka k položce:
Fotografie nebo videozáznamy zakrývaných konstrukcí a jiných skutečností rozhodných např. pro vícepráce a méněpráce</t>
  </si>
  <si>
    <t>013254201</t>
  </si>
  <si>
    <t>Pasportizace stávajících objektů</t>
  </si>
  <si>
    <t>1320406553</t>
  </si>
  <si>
    <t>Poznámka k položce:
Pasportizace nemovitostí a objektů včetně pozemních komunikací dotčených stavební činností před zahájením a po dokončení stavebních prací včetně fotodokumentace nebo videozáznamu.</t>
  </si>
  <si>
    <t>013274001</t>
  </si>
  <si>
    <t>Náklady na realizační (dílenskou) dokumentace</t>
  </si>
  <si>
    <t>-1247869962</t>
  </si>
  <si>
    <t>Průzkumné, geodetické a projektové práce projektové práce dokumentace stavby (výkresová a textová) bouracích prací</t>
  </si>
  <si>
    <t>Poznámka k položce:
Náklad zhotovitele na zpracování realizační (dílenské) dokumentace, uzná-li zhotovitel, že ji k realizaci díla potřebuje. Soulad realizační dokumentace se zadávací dokumentací musí být před vlastní realizací odsouhlasena autorským dozorem.</t>
  </si>
  <si>
    <t>013284001</t>
  </si>
  <si>
    <t>Náklady na zpracování a vedení dokumentu KZP</t>
  </si>
  <si>
    <t>834118675</t>
  </si>
  <si>
    <t>Poznámka k položce:
KZP = kontrolní a zkušební plán zpracovaný do podrobností položek rozpočtu, povinně obsahující všechny zkoušky, revize a měření požadované technickými normami a předpisy ve vztahu k prováděným pracím, dodávkám a službám.</t>
  </si>
  <si>
    <t>043103001</t>
  </si>
  <si>
    <t xml:space="preserve">Náklady na provedení zkoušek, revizí a měření </t>
  </si>
  <si>
    <t>-523671408</t>
  </si>
  <si>
    <t>Poznámka k položce:
Náklady na provedení zkoušek, revizí a měření, které jsou vyžadovány v  technických normách a dalších předpisech ve vztahu k prováděným pracím, dodávkám a službám a jejichž počet a druh by měl být specifikovaný v dokumentu KZP vyhotoveným zhotovitelem.</t>
  </si>
  <si>
    <t>049103001</t>
  </si>
  <si>
    <t>Náklady vzniklé v souvislosti s realizací stavby</t>
  </si>
  <si>
    <t>1264254281</t>
  </si>
  <si>
    <t>Inženýrská činnost zkoušky a ostatní měření inženýrská činnost ostatní náklady vzniklé v souvislosti s realizací stavby</t>
  </si>
  <si>
    <t>Poznámka k položce:
Například:
- vyřízení záborů, žádostí o uzavírky
- vyřízení stanovisek dotčených orgánů ke kolaudaci
- zpracování havarijního a povodňového plánu
- jednání s úřady v zastoupení</t>
  </si>
  <si>
    <t>049203001</t>
  </si>
  <si>
    <t>Náklady stanovené zvláštními předpisy</t>
  </si>
  <si>
    <t>-115081609</t>
  </si>
  <si>
    <t>Inženýrská činnost zkoušky a ostatní měření inženýrská činnost ostatní náklady stanovené zvláštními předpisy</t>
  </si>
  <si>
    <t>Poznámka k položce:
Například:
- předpisy ČD
- předpisy ČEZ
- předpisy O2
atd.</t>
  </si>
  <si>
    <t>090001001</t>
  </si>
  <si>
    <t>Náklady na vyhotovení dokumentace k předání stavby</t>
  </si>
  <si>
    <t>262144</t>
  </si>
  <si>
    <t>116408468</t>
  </si>
  <si>
    <t>Poznámka k položce:
Náklady spojené s vyhotovením, kopírováním a kopletací všech dokumentů požadovaných v SOD a VOP k předání stavby objenateli.</t>
  </si>
  <si>
    <t>090001002</t>
  </si>
  <si>
    <t>Ostatní náklady vyplývající ze znění SOD a VOP</t>
  </si>
  <si>
    <t>-470860446</t>
  </si>
  <si>
    <t>Poznámka k položce:
Náklady související s plněním povinností zhotovitele požadované v SOD a VOP, např.:
- náklady na zřízení bankovních záruk
- náklady spojené vypracováním technologických postupů
- náklady na vypracování ohlášení změn a změnových listů
- náklady spojené s předáním díla 
atd.</t>
  </si>
  <si>
    <t>091002101</t>
  </si>
  <si>
    <t>Publicita projektu SMOl - informační tabule</t>
  </si>
  <si>
    <t>-682825907</t>
  </si>
  <si>
    <t>Poznámka k položce:
Informační tabule 2500 x 2000,  u staveb do 10 mil. 1500 x 1000 mm (šxv) s potiskem informací o stavbě podle vzoru SMOl včetně jejich nosné konstrukce. Cena obsahuje  dodávku, montáž,  a demontáž.</t>
  </si>
  <si>
    <t xml:space="preserve"> Vedlejší rozpočtové náklady</t>
  </si>
  <si>
    <t>030001001</t>
  </si>
  <si>
    <t>Náklady na zřízení zařízení staveniště v souladu s ZOV</t>
  </si>
  <si>
    <t>1166663580</t>
  </si>
  <si>
    <t>Poznámka k položce:
Náklady na dokumentaci ZS, příprava území pro ZS včetně odstranění materiálu a konstrukcí, vybudování odběrný míst, zřízení přípojek energií, vlastní vybudování objektů ZS a provizornich komunikací.</t>
  </si>
  <si>
    <t>030001002</t>
  </si>
  <si>
    <t>Náklady na provoz a údržbu zařízení staveniště</t>
  </si>
  <si>
    <t>457810607</t>
  </si>
  <si>
    <t>Poznámka k položce:
Náklady na vybavení objektů, náklady na energie, úklid, údržba, osvětlení, oplocení, opravy na objektech ZS, čištění ploch, zabezpečení staveniště</t>
  </si>
  <si>
    <t>034403001</t>
  </si>
  <si>
    <t>Dopravní značení na staveništi</t>
  </si>
  <si>
    <t>707328592</t>
  </si>
  <si>
    <t xml:space="preserve">přechodné dopravní značení </t>
  </si>
  <si>
    <t>E.zásady organizace výstavby</t>
  </si>
  <si>
    <t>projednání a zajištění dopravních omezení komunikací na 3 měsíce</t>
  </si>
  <si>
    <t>značení B/3 podle TP66 - 3 měsíce</t>
  </si>
  <si>
    <t>značení B/4 podle TP66 - 3 měsíce</t>
  </si>
  <si>
    <t>039001003</t>
  </si>
  <si>
    <t>Zrušení zařízení staveniště</t>
  </si>
  <si>
    <t>-469019315</t>
  </si>
  <si>
    <t>Poznámka k položce:
odstranění objektu ZS včetně přípojek a jejich odvozu, uvedení pozemku do původního stavu včetně nákladů s tím spojených</t>
  </si>
  <si>
    <t>041403002</t>
  </si>
  <si>
    <t>Náklady na zajištění kolektivní bezpečnosti osob</t>
  </si>
  <si>
    <t>166355139</t>
  </si>
  <si>
    <t>Náklady zhotovitele na zajištění kolektivní bezpečnosti osob pohybyjících se po staveništi:</t>
  </si>
  <si>
    <t>Poznámka k položce:
Náklady na zbudování, údržbu a zrušení:
- zabezpečení okrajů konstrukcí proti pádu osob
- komunikací pro pohyb osob po staveništi
- přechodů přes výkopy 
- a další prvky kolektivní ocrany osob, pokud nejsou jinde uvedeny</t>
  </si>
  <si>
    <t>079002001</t>
  </si>
  <si>
    <t>Ostatní provozní vlivy</t>
  </si>
  <si>
    <t>771703387</t>
  </si>
  <si>
    <t>Poznámka k položce:
Například:
- provoz investora a třetích osob
- práce na památkově chráněném objektu
- náklady na provádění zimní údržby
- práce na těžce přístupných místech
- ztížený provoz vozidel v centru města
- ztížené dopravní podmínky
- práce v ochranných pásmech
atd.</t>
  </si>
  <si>
    <t>1959317309</t>
  </si>
  <si>
    <t>zhotovení náhradních autobusových zastávek</t>
  </si>
  <si>
    <t>18*2*2</t>
  </si>
  <si>
    <t>564231111</t>
  </si>
  <si>
    <t>Podklad nebo podsyp ze štěrkopísku ŠP tl 100 mm</t>
  </si>
  <si>
    <t>-2058864462</t>
  </si>
  <si>
    <t>Podklad nebo podsyp ze štěrkopísku ŠP s rozprostřením, vlhčením a zhutněním, po zhutnění tl. 100 mm</t>
  </si>
  <si>
    <t>4*18*1</t>
  </si>
  <si>
    <t>291211111</t>
  </si>
  <si>
    <t>Zřízení plochy ze silničních panelů do lože tl 50 mm z kameniva</t>
  </si>
  <si>
    <t>-1481286474</t>
  </si>
  <si>
    <t>Zřízení zpevněné plochy ze silničních panelů osazených do lože tl. 50 mm z kameniva</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</si>
  <si>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</si>
  <si>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593811020R</t>
  </si>
  <si>
    <t>panel silniční 300/150/15  6 tun 300x150x15 cm</t>
  </si>
  <si>
    <t>-1997685975</t>
  </si>
  <si>
    <t>prefabrikáty silniční betonové a železobetonové panely silniční    300/150/15  6 t  300 x 150 x 15</t>
  </si>
  <si>
    <t>Poznámka k položce:
dohodou</t>
  </si>
  <si>
    <t>koeficient obratovosti 0,5</t>
  </si>
  <si>
    <t>18/3*2*0,5</t>
  </si>
  <si>
    <t>113106241</t>
  </si>
  <si>
    <t>Rozebrání vozovek ze silničních dílců</t>
  </si>
  <si>
    <t>-510549053</t>
  </si>
  <si>
    <t>Rozebrání dlažeb a dílců komunikací pro pěší, vozovek a ploch s přemístěním hmot na skládku na vzdálenost do 3 m nebo s naložením na dopravní prostředek vozovek a ploch, s jakoukoliv výplní spár ze silničních dílců v jakékoliv ploše a jakýchkoliv rozměrů se spárami zalitými živicí nebo cementovou maltou, kladených do lože z kameniva nebo živice</t>
  </si>
  <si>
    <t>18*1*4</t>
  </si>
  <si>
    <t>913121111</t>
  </si>
  <si>
    <t>Montáž a demontáž dočasné dopravní značky kompletní základní</t>
  </si>
  <si>
    <t>-460789049</t>
  </si>
  <si>
    <t>Montáž a demontáž dočasných dopravních značek kompletních značek vč. podstavce a sloupku základních</t>
  </si>
  <si>
    <t xml:space="preserve">Poznámka k souboru cen:_x000D_
1. V cenách jsou započteny náklady na montáž i demontáž dočasné značky, nebo podstavce. </t>
  </si>
  <si>
    <t>provizorní označník zastávky</t>
  </si>
  <si>
    <t>2*2</t>
  </si>
  <si>
    <t>913121211</t>
  </si>
  <si>
    <t>Příplatek k dočasné dopravní značce kompletní základní za první a ZKD den použití</t>
  </si>
  <si>
    <t>2086708490</t>
  </si>
  <si>
    <t>Montáž a demontáž dočasných dopravních značek Příplatek za první a každý další den použití dočasných dopravních značek k ceně 12-1111</t>
  </si>
  <si>
    <t>2*92</t>
  </si>
  <si>
    <t>997221612</t>
  </si>
  <si>
    <t>Nakládání vybouraných hmot na dopravní prostředky pro vodorovnou dopravu</t>
  </si>
  <si>
    <t>-1537871951</t>
  </si>
  <si>
    <t>Nakládání na dopravní prostředky pro vodorovnou dopravu vybouraných hmot</t>
  </si>
  <si>
    <t>nakládání pro převoz na druhou zastávku</t>
  </si>
  <si>
    <t>12*1,62</t>
  </si>
  <si>
    <t>nakládání pro odvoz</t>
  </si>
  <si>
    <t>607409281</t>
  </si>
  <si>
    <t xml:space="preserve"> pro převoz na druhou zastávku</t>
  </si>
  <si>
    <t>nakládání pro odvoz do 5 km na skládku zhotovitele</t>
  </si>
  <si>
    <t>1398232846</t>
  </si>
  <si>
    <t>12*1,62*4</t>
  </si>
  <si>
    <t>113107111</t>
  </si>
  <si>
    <t>Odstranění podkladu pl do 50 m2 z kameniva těženého tl 100 mm</t>
  </si>
  <si>
    <t>1171890484</t>
  </si>
  <si>
    <t>Odstranění podkladů nebo krytů s přemístěním hmot na skládku na vzdálenost do 3 m nebo s naložením na dopravní prostředek v ploše jednotlivě do 50 m2 z kameniva těženého, o tl. vrstvy do 100 mm</t>
  </si>
  <si>
    <t>18*1*2*2</t>
  </si>
  <si>
    <t>979094441</t>
  </si>
  <si>
    <t>Očištění vybouraných silničních dílců s původním spárováním z kameniva těženého</t>
  </si>
  <si>
    <t>-825418636</t>
  </si>
  <si>
    <t>Očištění vybouraných prvků komunikací od spojovacího materiálu s odklizením a uložením očištěných hmot a spojovacího materiálu na skládku na vzdálenost do 10 m silničních dílců s původním vyplněním spár kamenivem těženým</t>
  </si>
  <si>
    <t>-1881443925</t>
  </si>
  <si>
    <t>18*1*2*2*0,16</t>
  </si>
  <si>
    <t>-236797311</t>
  </si>
  <si>
    <t>18*1*2*0,16</t>
  </si>
  <si>
    <t>odvoz do 5 km na skládku zhotovitele</t>
  </si>
  <si>
    <t>1141289985</t>
  </si>
  <si>
    <t>1852239276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</si>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</sst>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4">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8"/>
      <color theme="10"/>
      <name val="Wingdings 2"/>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800080"/>
      <name val="Trebuchet MS"/>
    </font>
    <font>
      <i/>
      <sz val="8"/>
      <color rgb="FF0000FF"/>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3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2"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0" fontId="33" fillId="0" borderId="0" xfId="1" applyFont="1" applyAlignment="1">
      <alignment horizontal="center"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20" fillId="0" borderId="0" xfId="0" applyFont="1" applyBorder="1" applyAlignment="1" applyProtection="1">
      <alignment horizontal="left" vertical="top"/>
      <protection locked="0"/>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8" xfId="0" applyFont="1" applyBorder="1" applyAlignment="1" applyProtection="1">
      <alignment vertical="center"/>
    </xf>
    <xf numFmtId="0" fontId="41" fillId="0" borderId="0" xfId="0" applyFont="1" applyAlignment="1" applyProtection="1">
      <alignment vertical="center"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12" fillId="0" borderId="5" xfId="0" applyFont="1" applyBorder="1" applyAlignment="1" applyProtection="1">
      <alignment vertical="center"/>
    </xf>
    <xf numFmtId="0" fontId="12" fillId="0" borderId="0" xfId="0" applyFont="1" applyAlignment="1" applyProtection="1">
      <alignment vertical="center"/>
    </xf>
    <xf numFmtId="0" fontId="44" fillId="0" borderId="0" xfId="0" applyFont="1" applyBorder="1" applyAlignment="1" applyProtection="1">
      <alignment horizontal="left" vertical="center"/>
    </xf>
    <xf numFmtId="0" fontId="44"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5" fillId="0" borderId="29" xfId="0" applyFont="1" applyBorder="1" applyAlignment="1" applyProtection="1">
      <alignment vertical="center" wrapText="1"/>
      <protection locked="0"/>
    </xf>
    <xf numFmtId="0" fontId="45" fillId="0" borderId="30" xfId="0" applyFont="1" applyBorder="1" applyAlignment="1" applyProtection="1">
      <alignment vertical="center" wrapText="1"/>
      <protection locked="0"/>
    </xf>
    <xf numFmtId="0" fontId="45" fillId="0" borderId="31" xfId="0" applyFont="1" applyBorder="1" applyAlignment="1" applyProtection="1">
      <alignment vertical="center" wrapText="1"/>
      <protection locked="0"/>
    </xf>
    <xf numFmtId="0" fontId="45" fillId="0" borderId="32" xfId="0" applyFont="1" applyBorder="1" applyAlignment="1" applyProtection="1">
      <alignment horizontal="center" vertical="center" wrapText="1"/>
      <protection locked="0"/>
    </xf>
    <xf numFmtId="0" fontId="45" fillId="0" borderId="33" xfId="0" applyFont="1" applyBorder="1" applyAlignment="1" applyProtection="1">
      <alignment horizontal="center" vertical="center" wrapText="1"/>
      <protection locked="0"/>
    </xf>
    <xf numFmtId="0" fontId="45" fillId="0" borderId="32"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7"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32" xfId="0"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8" fillId="0" borderId="1" xfId="0" applyFont="1" applyBorder="1" applyAlignment="1" applyProtection="1">
      <alignment vertical="center"/>
      <protection locked="0"/>
    </xf>
    <xf numFmtId="0" fontId="48" fillId="0" borderId="1" xfId="0" applyFont="1" applyBorder="1" applyAlignment="1" applyProtection="1">
      <alignment horizontal="left" vertical="center"/>
      <protection locked="0"/>
    </xf>
    <xf numFmtId="49" fontId="48" fillId="0" borderId="1" xfId="0" applyNumberFormat="1" applyFont="1" applyBorder="1" applyAlignment="1" applyProtection="1">
      <alignment vertical="center" wrapText="1"/>
      <protection locked="0"/>
    </xf>
    <xf numFmtId="0" fontId="45" fillId="0" borderId="35" xfId="0" applyFont="1" applyBorder="1" applyAlignment="1" applyProtection="1">
      <alignment vertical="center" wrapText="1"/>
      <protection locked="0"/>
    </xf>
    <xf numFmtId="0" fontId="49" fillId="0" borderId="34" xfId="0" applyFont="1" applyBorder="1" applyAlignment="1" applyProtection="1">
      <alignment vertical="center" wrapText="1"/>
      <protection locked="0"/>
    </xf>
    <xf numFmtId="0" fontId="45" fillId="0" borderId="36" xfId="0" applyFont="1" applyBorder="1" applyAlignment="1" applyProtection="1">
      <alignment vertical="center" wrapText="1"/>
      <protection locked="0"/>
    </xf>
    <xf numFmtId="0" fontId="45" fillId="0" borderId="1" xfId="0" applyFont="1" applyBorder="1" applyAlignment="1" applyProtection="1">
      <alignment vertical="top"/>
      <protection locked="0"/>
    </xf>
    <xf numFmtId="0" fontId="45" fillId="0" borderId="0" xfId="0" applyFont="1" applyAlignment="1" applyProtection="1">
      <alignment vertical="top"/>
      <protection locked="0"/>
    </xf>
    <xf numFmtId="0" fontId="45" fillId="0" borderId="29" xfId="0" applyFont="1" applyBorder="1" applyAlignment="1" applyProtection="1">
      <alignment horizontal="left" vertical="center"/>
      <protection locked="0"/>
    </xf>
    <xf numFmtId="0" fontId="45" fillId="0" borderId="30" xfId="0" applyFont="1" applyBorder="1" applyAlignment="1" applyProtection="1">
      <alignment horizontal="left" vertical="center"/>
      <protection locked="0"/>
    </xf>
    <xf numFmtId="0" fontId="45" fillId="0" borderId="31" xfId="0" applyFont="1" applyBorder="1" applyAlignment="1" applyProtection="1">
      <alignment horizontal="left" vertical="center"/>
      <protection locked="0"/>
    </xf>
    <xf numFmtId="0" fontId="45" fillId="0" borderId="32" xfId="0" applyFont="1" applyBorder="1" applyAlignment="1" applyProtection="1">
      <alignment horizontal="left" vertical="center"/>
      <protection locked="0"/>
    </xf>
    <xf numFmtId="0" fontId="45" fillId="0" borderId="33"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7" fillId="0" borderId="34" xfId="0" applyFont="1" applyBorder="1" applyAlignment="1" applyProtection="1">
      <alignment horizontal="center" vertical="center"/>
      <protection locked="0"/>
    </xf>
    <xf numFmtId="0" fontId="50" fillId="0" borderId="34"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1" xfId="0" applyFont="1" applyBorder="1" applyAlignment="1" applyProtection="1">
      <alignment horizontal="center" vertical="center"/>
      <protection locked="0"/>
    </xf>
    <xf numFmtId="0" fontId="48" fillId="0" borderId="32" xfId="0" applyFont="1" applyBorder="1" applyAlignment="1" applyProtection="1">
      <alignment horizontal="left" vertical="center"/>
      <protection locked="0"/>
    </xf>
    <xf numFmtId="0" fontId="48" fillId="2" borderId="1" xfId="0" applyFont="1" applyFill="1" applyBorder="1" applyAlignment="1" applyProtection="1">
      <alignment horizontal="left" vertical="center"/>
      <protection locked="0"/>
    </xf>
    <xf numFmtId="0" fontId="48" fillId="2" borderId="1" xfId="0" applyFont="1" applyFill="1" applyBorder="1" applyAlignment="1" applyProtection="1">
      <alignment horizontal="center" vertical="center"/>
      <protection locked="0"/>
    </xf>
    <xf numFmtId="0" fontId="45" fillId="0" borderId="35"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wrapText="1"/>
      <protection locked="0"/>
    </xf>
    <xf numFmtId="0" fontId="48" fillId="0" borderId="1" xfId="0" applyFont="1" applyBorder="1" applyAlignment="1" applyProtection="1">
      <alignment horizontal="center" vertical="center" wrapText="1"/>
      <protection locked="0"/>
    </xf>
    <xf numFmtId="0" fontId="45" fillId="0" borderId="29" xfId="0" applyFont="1" applyBorder="1" applyAlignment="1" applyProtection="1">
      <alignment horizontal="left" vertical="center" wrapText="1"/>
      <protection locked="0"/>
    </xf>
    <xf numFmtId="0" fontId="45" fillId="0" borderId="30" xfId="0" applyFont="1" applyBorder="1" applyAlignment="1" applyProtection="1">
      <alignment horizontal="left" vertical="center" wrapText="1"/>
      <protection locked="0"/>
    </xf>
    <xf numFmtId="0" fontId="45" fillId="0" borderId="31"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50" fillId="0" borderId="32"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protection locked="0"/>
    </xf>
    <xf numFmtId="0" fontId="48" fillId="0" borderId="35"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36" xfId="0" applyFont="1" applyBorder="1" applyAlignment="1" applyProtection="1">
      <alignment horizontal="left" vertical="center" wrapText="1"/>
      <protection locked="0"/>
    </xf>
    <xf numFmtId="0" fontId="48" fillId="0" borderId="1" xfId="0" applyFont="1" applyBorder="1" applyAlignment="1" applyProtection="1">
      <alignment horizontal="left" vertical="top"/>
      <protection locked="0"/>
    </xf>
    <xf numFmtId="0" fontId="48" fillId="0" borderId="1" xfId="0" applyFont="1" applyBorder="1" applyAlignment="1" applyProtection="1">
      <alignment horizontal="center" vertical="top"/>
      <protection locked="0"/>
    </xf>
    <xf numFmtId="0" fontId="48" fillId="0" borderId="35" xfId="0" applyFont="1" applyBorder="1" applyAlignment="1" applyProtection="1">
      <alignment horizontal="left" vertical="center"/>
      <protection locked="0"/>
    </xf>
    <xf numFmtId="0" fontId="48" fillId="0" borderId="36" xfId="0" applyFont="1" applyBorder="1" applyAlignment="1" applyProtection="1">
      <alignment horizontal="left" vertical="center"/>
      <protection locked="0"/>
    </xf>
    <xf numFmtId="0" fontId="50" fillId="0" borderId="0" xfId="0" applyFont="1" applyAlignment="1" applyProtection="1">
      <alignment vertical="center"/>
      <protection locked="0"/>
    </xf>
    <xf numFmtId="0" fontId="47" fillId="0" borderId="1" xfId="0" applyFont="1" applyBorder="1" applyAlignment="1" applyProtection="1">
      <alignment vertical="center"/>
      <protection locked="0"/>
    </xf>
    <xf numFmtId="0" fontId="50" fillId="0" borderId="34"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7" fillId="0" borderId="34" xfId="0" applyFont="1" applyBorder="1" applyAlignment="1" applyProtection="1">
      <alignment horizontal="left"/>
      <protection locked="0"/>
    </xf>
    <xf numFmtId="0" fontId="50" fillId="0" borderId="34" xfId="0" applyFont="1" applyBorder="1" applyAlignment="1" applyProtection="1">
      <protection locked="0"/>
    </xf>
    <xf numFmtId="0" fontId="45" fillId="0" borderId="32" xfId="0" applyFont="1" applyBorder="1" applyAlignment="1" applyProtection="1">
      <alignment vertical="top"/>
      <protection locked="0"/>
    </xf>
    <xf numFmtId="0" fontId="45" fillId="0" borderId="33" xfId="0" applyFont="1" applyBorder="1" applyAlignment="1" applyProtection="1">
      <alignment vertical="top"/>
      <protection locked="0"/>
    </xf>
    <xf numFmtId="0" fontId="45" fillId="0" borderId="1" xfId="0" applyFont="1" applyBorder="1" applyAlignment="1" applyProtection="1">
      <alignment horizontal="center" vertical="center"/>
      <protection locked="0"/>
    </xf>
    <xf numFmtId="0" fontId="45" fillId="0" borderId="1" xfId="0" applyFont="1" applyBorder="1" applyAlignment="1" applyProtection="1">
      <alignment horizontal="left" vertical="top"/>
      <protection locked="0"/>
    </xf>
    <xf numFmtId="0" fontId="45" fillId="0" borderId="35" xfId="0" applyFont="1" applyBorder="1" applyAlignment="1" applyProtection="1">
      <alignment vertical="top"/>
      <protection locked="0"/>
    </xf>
    <xf numFmtId="0" fontId="45" fillId="0" borderId="34" xfId="0" applyFont="1" applyBorder="1" applyAlignment="1" applyProtection="1">
      <alignment vertical="top"/>
      <protection locked="0"/>
    </xf>
    <xf numFmtId="0" fontId="45"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0" fontId="31"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0" xfId="0" applyProtection="1"/>
    <xf numFmtId="0" fontId="34" fillId="3" borderId="0" xfId="1" applyFont="1" applyFill="1" applyAlignment="1">
      <alignment vertical="center"/>
    </xf>
    <xf numFmtId="0" fontId="48"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top"/>
      <protection locked="0"/>
    </xf>
    <xf numFmtId="0" fontId="47" fillId="0" borderId="34" xfId="0" applyFont="1" applyBorder="1" applyAlignment="1" applyProtection="1">
      <alignment horizontal="left"/>
      <protection locked="0"/>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horizontal="center" vertical="center"/>
      <protection locked="0"/>
    </xf>
    <xf numFmtId="49" fontId="48" fillId="0" borderId="1" xfId="0" applyNumberFormat="1"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12"/>
      <c r="AS2" s="412"/>
      <c r="AT2" s="412"/>
      <c r="AU2" s="412"/>
      <c r="AV2" s="412"/>
      <c r="AW2" s="412"/>
      <c r="AX2" s="412"/>
      <c r="AY2" s="412"/>
      <c r="AZ2" s="412"/>
      <c r="BA2" s="412"/>
      <c r="BB2" s="412"/>
      <c r="BC2" s="412"/>
      <c r="BD2" s="412"/>
      <c r="BE2" s="412"/>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72" t="s">
        <v>16</v>
      </c>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0"/>
      <c r="AQ5" s="32"/>
      <c r="BE5" s="370" t="s">
        <v>17</v>
      </c>
      <c r="BS5" s="25" t="s">
        <v>8</v>
      </c>
    </row>
    <row r="6" spans="1:74" ht="36.950000000000003" customHeight="1">
      <c r="B6" s="29"/>
      <c r="C6" s="30"/>
      <c r="D6" s="37" t="s">
        <v>18</v>
      </c>
      <c r="E6" s="30"/>
      <c r="F6" s="30"/>
      <c r="G6" s="30"/>
      <c r="H6" s="30"/>
      <c r="I6" s="30"/>
      <c r="J6" s="30"/>
      <c r="K6" s="374" t="s">
        <v>19</v>
      </c>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0"/>
      <c r="AQ6" s="32"/>
      <c r="BE6" s="371"/>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24</v>
      </c>
      <c r="AO7" s="30"/>
      <c r="AP7" s="30"/>
      <c r="AQ7" s="32"/>
      <c r="BE7" s="371"/>
      <c r="BS7" s="25" t="s">
        <v>25</v>
      </c>
    </row>
    <row r="8" spans="1:74" ht="14.45" customHeight="1">
      <c r="B8" s="29"/>
      <c r="C8" s="30"/>
      <c r="D8" s="38" t="s">
        <v>26</v>
      </c>
      <c r="E8" s="30"/>
      <c r="F8" s="30"/>
      <c r="G8" s="30"/>
      <c r="H8" s="30"/>
      <c r="I8" s="30"/>
      <c r="J8" s="30"/>
      <c r="K8" s="36" t="s">
        <v>27</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28</v>
      </c>
      <c r="AL8" s="30"/>
      <c r="AM8" s="30"/>
      <c r="AN8" s="39" t="s">
        <v>29</v>
      </c>
      <c r="AO8" s="30"/>
      <c r="AP8" s="30"/>
      <c r="AQ8" s="32"/>
      <c r="BE8" s="371"/>
      <c r="BS8" s="25" t="s">
        <v>30</v>
      </c>
    </row>
    <row r="9" spans="1:74" ht="29.25" customHeight="1">
      <c r="B9" s="29"/>
      <c r="C9" s="30"/>
      <c r="D9" s="35" t="s">
        <v>31</v>
      </c>
      <c r="E9" s="30"/>
      <c r="F9" s="30"/>
      <c r="G9" s="30"/>
      <c r="H9" s="30"/>
      <c r="I9" s="30"/>
      <c r="J9" s="30"/>
      <c r="K9" s="40" t="s">
        <v>32</v>
      </c>
      <c r="L9" s="30"/>
      <c r="M9" s="30"/>
      <c r="N9" s="30"/>
      <c r="O9" s="30"/>
      <c r="P9" s="30"/>
      <c r="Q9" s="30"/>
      <c r="R9" s="30"/>
      <c r="S9" s="30"/>
      <c r="T9" s="30"/>
      <c r="U9" s="30"/>
      <c r="V9" s="30"/>
      <c r="W9" s="30"/>
      <c r="X9" s="30"/>
      <c r="Y9" s="30"/>
      <c r="Z9" s="30"/>
      <c r="AA9" s="30"/>
      <c r="AB9" s="30"/>
      <c r="AC9" s="30"/>
      <c r="AD9" s="30"/>
      <c r="AE9" s="30"/>
      <c r="AF9" s="30"/>
      <c r="AG9" s="30"/>
      <c r="AH9" s="30"/>
      <c r="AI9" s="30"/>
      <c r="AJ9" s="30"/>
      <c r="AK9" s="35" t="s">
        <v>33</v>
      </c>
      <c r="AL9" s="30"/>
      <c r="AM9" s="30"/>
      <c r="AN9" s="40" t="s">
        <v>34</v>
      </c>
      <c r="AO9" s="30"/>
      <c r="AP9" s="30"/>
      <c r="AQ9" s="32"/>
      <c r="BE9" s="371"/>
      <c r="BS9" s="25" t="s">
        <v>35</v>
      </c>
    </row>
    <row r="10" spans="1:74" ht="14.45" customHeight="1">
      <c r="B10" s="29"/>
      <c r="C10" s="30"/>
      <c r="D10" s="38" t="s">
        <v>36</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37</v>
      </c>
      <c r="AL10" s="30"/>
      <c r="AM10" s="30"/>
      <c r="AN10" s="36" t="s">
        <v>38</v>
      </c>
      <c r="AO10" s="30"/>
      <c r="AP10" s="30"/>
      <c r="AQ10" s="32"/>
      <c r="BE10" s="371"/>
      <c r="BS10" s="25" t="s">
        <v>20</v>
      </c>
    </row>
    <row r="11" spans="1:74" ht="18.399999999999999" customHeight="1">
      <c r="B11" s="29"/>
      <c r="C11" s="30"/>
      <c r="D11" s="30"/>
      <c r="E11" s="36" t="s">
        <v>39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40</v>
      </c>
      <c r="AL11" s="30"/>
      <c r="AM11" s="30"/>
      <c r="AN11" s="36" t="s">
        <v>41</v>
      </c>
      <c r="AO11" s="30"/>
      <c r="AP11" s="30"/>
      <c r="AQ11" s="32"/>
      <c r="BE11" s="371"/>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1"/>
      <c r="BS12" s="25" t="s">
        <v>20</v>
      </c>
    </row>
    <row r="13" spans="1:74" ht="14.45" customHeight="1">
      <c r="B13" s="29"/>
      <c r="C13" s="30"/>
      <c r="D13" s="38" t="s">
        <v>42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37</v>
      </c>
      <c r="AL13" s="30"/>
      <c r="AM13" s="30"/>
      <c r="AN13" s="41" t="s">
        <v>43</v>
      </c>
      <c r="AO13" s="30"/>
      <c r="AP13" s="30"/>
      <c r="AQ13" s="32"/>
      <c r="BE13" s="371"/>
      <c r="BS13" s="25" t="s">
        <v>20</v>
      </c>
    </row>
    <row r="14" spans="1:74">
      <c r="B14" s="29"/>
      <c r="C14" s="30"/>
      <c r="D14" s="30"/>
      <c r="E14" s="375" t="s">
        <v>43</v>
      </c>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8" t="s">
        <v>40</v>
      </c>
      <c r="AL14" s="30"/>
      <c r="AM14" s="30"/>
      <c r="AN14" s="41" t="s">
        <v>43</v>
      </c>
      <c r="AO14" s="30"/>
      <c r="AP14" s="30"/>
      <c r="AQ14" s="32"/>
      <c r="BE14" s="371"/>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1"/>
      <c r="BS15" s="25" t="s">
        <v>6</v>
      </c>
    </row>
    <row r="16" spans="1:74" ht="14.45" customHeight="1">
      <c r="B16" s="29"/>
      <c r="C16" s="30"/>
      <c r="D16" s="38" t="s">
        <v>44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37</v>
      </c>
      <c r="AL16" s="30"/>
      <c r="AM16" s="30"/>
      <c r="AN16" s="36" t="s">
        <v>45</v>
      </c>
      <c r="AO16" s="30"/>
      <c r="AP16" s="30"/>
      <c r="AQ16" s="32"/>
      <c r="BE16" s="371"/>
      <c r="BS16" s="25" t="s">
        <v>6</v>
      </c>
    </row>
    <row r="17" spans="2:71" ht="18.399999999999999" customHeight="1">
      <c r="B17" s="29"/>
      <c r="C17" s="30"/>
      <c r="D17" s="30"/>
      <c r="E17" s="36" t="s">
        <v>46</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40</v>
      </c>
      <c r="AL17" s="30"/>
      <c r="AM17" s="30"/>
      <c r="AN17" s="36" t="s">
        <v>47</v>
      </c>
      <c r="AO17" s="30"/>
      <c r="AP17" s="30"/>
      <c r="AQ17" s="32"/>
      <c r="BE17" s="371"/>
      <c r="BS17" s="25" t="s">
        <v>48</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1"/>
      <c r="BS18" s="25" t="s">
        <v>8</v>
      </c>
    </row>
    <row r="19" spans="2:71" ht="14.45" customHeight="1">
      <c r="B19" s="29"/>
      <c r="C19" s="30"/>
      <c r="D19" s="38" t="s">
        <v>49</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1"/>
      <c r="BS19" s="25" t="s">
        <v>8</v>
      </c>
    </row>
    <row r="20" spans="2:71" ht="22.5" customHeight="1">
      <c r="B20" s="29"/>
      <c r="C20" s="30"/>
      <c r="D20" s="30"/>
      <c r="E20" s="377" t="s">
        <v>50</v>
      </c>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0"/>
      <c r="AP20" s="30"/>
      <c r="AQ20" s="32"/>
      <c r="BE20" s="371"/>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1"/>
    </row>
    <row r="22" spans="2:71" ht="6.95" customHeight="1">
      <c r="B22" s="29"/>
      <c r="C22" s="30"/>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30"/>
      <c r="AQ22" s="32"/>
      <c r="BE22" s="371"/>
    </row>
    <row r="23" spans="2:71" s="1" customFormat="1" ht="25.9" customHeight="1">
      <c r="B23" s="43"/>
      <c r="C23" s="44"/>
      <c r="D23" s="45" t="s">
        <v>51</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378">
        <f>ROUND(AG51,2)</f>
        <v>0</v>
      </c>
      <c r="AL23" s="379"/>
      <c r="AM23" s="379"/>
      <c r="AN23" s="379"/>
      <c r="AO23" s="379"/>
      <c r="AP23" s="44"/>
      <c r="AQ23" s="47"/>
      <c r="BE23" s="371"/>
    </row>
    <row r="24" spans="2:71" s="1" customFormat="1" ht="6.95"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7"/>
      <c r="BE24" s="371"/>
    </row>
    <row r="25" spans="2:71" s="1" customFormat="1" ht="13.5">
      <c r="B25" s="43"/>
      <c r="C25" s="44"/>
      <c r="D25" s="44"/>
      <c r="E25" s="44"/>
      <c r="F25" s="44"/>
      <c r="G25" s="44"/>
      <c r="H25" s="44"/>
      <c r="I25" s="44"/>
      <c r="J25" s="44"/>
      <c r="K25" s="44"/>
      <c r="L25" s="380" t="s">
        <v>52</v>
      </c>
      <c r="M25" s="380"/>
      <c r="N25" s="380"/>
      <c r="O25" s="380"/>
      <c r="P25" s="44"/>
      <c r="Q25" s="44"/>
      <c r="R25" s="44"/>
      <c r="S25" s="44"/>
      <c r="T25" s="44"/>
      <c r="U25" s="44"/>
      <c r="V25" s="44"/>
      <c r="W25" s="380" t="s">
        <v>53</v>
      </c>
      <c r="X25" s="380"/>
      <c r="Y25" s="380"/>
      <c r="Z25" s="380"/>
      <c r="AA25" s="380"/>
      <c r="AB25" s="380"/>
      <c r="AC25" s="380"/>
      <c r="AD25" s="380"/>
      <c r="AE25" s="380"/>
      <c r="AF25" s="44"/>
      <c r="AG25" s="44"/>
      <c r="AH25" s="44"/>
      <c r="AI25" s="44"/>
      <c r="AJ25" s="44"/>
      <c r="AK25" s="380" t="s">
        <v>54</v>
      </c>
      <c r="AL25" s="380"/>
      <c r="AM25" s="380"/>
      <c r="AN25" s="380"/>
      <c r="AO25" s="380"/>
      <c r="AP25" s="44"/>
      <c r="AQ25" s="47"/>
      <c r="BE25" s="371"/>
    </row>
    <row r="26" spans="2:71" s="2" customFormat="1" ht="14.45" customHeight="1">
      <c r="B26" s="49"/>
      <c r="C26" s="50"/>
      <c r="D26" s="51" t="s">
        <v>55</v>
      </c>
      <c r="E26" s="50"/>
      <c r="F26" s="51" t="s">
        <v>56</v>
      </c>
      <c r="G26" s="50"/>
      <c r="H26" s="50"/>
      <c r="I26" s="50"/>
      <c r="J26" s="50"/>
      <c r="K26" s="50"/>
      <c r="L26" s="381">
        <v>0.21</v>
      </c>
      <c r="M26" s="382"/>
      <c r="N26" s="382"/>
      <c r="O26" s="382"/>
      <c r="P26" s="50"/>
      <c r="Q26" s="50"/>
      <c r="R26" s="50"/>
      <c r="S26" s="50"/>
      <c r="T26" s="50"/>
      <c r="U26" s="50"/>
      <c r="V26" s="50"/>
      <c r="W26" s="383">
        <f>ROUND(AZ51,2)</f>
        <v>0</v>
      </c>
      <c r="X26" s="382"/>
      <c r="Y26" s="382"/>
      <c r="Z26" s="382"/>
      <c r="AA26" s="382"/>
      <c r="AB26" s="382"/>
      <c r="AC26" s="382"/>
      <c r="AD26" s="382"/>
      <c r="AE26" s="382"/>
      <c r="AF26" s="50"/>
      <c r="AG26" s="50"/>
      <c r="AH26" s="50"/>
      <c r="AI26" s="50"/>
      <c r="AJ26" s="50"/>
      <c r="AK26" s="383">
        <f>ROUND(AV51,2)</f>
        <v>0</v>
      </c>
      <c r="AL26" s="382"/>
      <c r="AM26" s="382"/>
      <c r="AN26" s="382"/>
      <c r="AO26" s="382"/>
      <c r="AP26" s="50"/>
      <c r="AQ26" s="52"/>
      <c r="BE26" s="371"/>
    </row>
    <row r="27" spans="2:71" s="2" customFormat="1" ht="14.45" customHeight="1">
      <c r="B27" s="49"/>
      <c r="C27" s="50"/>
      <c r="D27" s="50"/>
      <c r="E27" s="50"/>
      <c r="F27" s="51" t="s">
        <v>57</v>
      </c>
      <c r="G27" s="50"/>
      <c r="H27" s="50"/>
      <c r="I27" s="50"/>
      <c r="J27" s="50"/>
      <c r="K27" s="50"/>
      <c r="L27" s="381">
        <v>0.15</v>
      </c>
      <c r="M27" s="382"/>
      <c r="N27" s="382"/>
      <c r="O27" s="382"/>
      <c r="P27" s="50"/>
      <c r="Q27" s="50"/>
      <c r="R27" s="50"/>
      <c r="S27" s="50"/>
      <c r="T27" s="50"/>
      <c r="U27" s="50"/>
      <c r="V27" s="50"/>
      <c r="W27" s="383">
        <f>ROUND(BA51,2)</f>
        <v>0</v>
      </c>
      <c r="X27" s="382"/>
      <c r="Y27" s="382"/>
      <c r="Z27" s="382"/>
      <c r="AA27" s="382"/>
      <c r="AB27" s="382"/>
      <c r="AC27" s="382"/>
      <c r="AD27" s="382"/>
      <c r="AE27" s="382"/>
      <c r="AF27" s="50"/>
      <c r="AG27" s="50"/>
      <c r="AH27" s="50"/>
      <c r="AI27" s="50"/>
      <c r="AJ27" s="50"/>
      <c r="AK27" s="383">
        <f>ROUND(AW51,2)</f>
        <v>0</v>
      </c>
      <c r="AL27" s="382"/>
      <c r="AM27" s="382"/>
      <c r="AN27" s="382"/>
      <c r="AO27" s="382"/>
      <c r="AP27" s="50"/>
      <c r="AQ27" s="52"/>
      <c r="BE27" s="371"/>
    </row>
    <row r="28" spans="2:71" s="2" customFormat="1" ht="14.45" hidden="1" customHeight="1">
      <c r="B28" s="49"/>
      <c r="C28" s="50"/>
      <c r="D28" s="50"/>
      <c r="E28" s="50"/>
      <c r="F28" s="51" t="s">
        <v>58</v>
      </c>
      <c r="G28" s="50"/>
      <c r="H28" s="50"/>
      <c r="I28" s="50"/>
      <c r="J28" s="50"/>
      <c r="K28" s="50"/>
      <c r="L28" s="381">
        <v>0.21</v>
      </c>
      <c r="M28" s="382"/>
      <c r="N28" s="382"/>
      <c r="O28" s="382"/>
      <c r="P28" s="50"/>
      <c r="Q28" s="50"/>
      <c r="R28" s="50"/>
      <c r="S28" s="50"/>
      <c r="T28" s="50"/>
      <c r="U28" s="50"/>
      <c r="V28" s="50"/>
      <c r="W28" s="383">
        <f>ROUND(BB51,2)</f>
        <v>0</v>
      </c>
      <c r="X28" s="382"/>
      <c r="Y28" s="382"/>
      <c r="Z28" s="382"/>
      <c r="AA28" s="382"/>
      <c r="AB28" s="382"/>
      <c r="AC28" s="382"/>
      <c r="AD28" s="382"/>
      <c r="AE28" s="382"/>
      <c r="AF28" s="50"/>
      <c r="AG28" s="50"/>
      <c r="AH28" s="50"/>
      <c r="AI28" s="50"/>
      <c r="AJ28" s="50"/>
      <c r="AK28" s="383">
        <v>0</v>
      </c>
      <c r="AL28" s="382"/>
      <c r="AM28" s="382"/>
      <c r="AN28" s="382"/>
      <c r="AO28" s="382"/>
      <c r="AP28" s="50"/>
      <c r="AQ28" s="52"/>
      <c r="BE28" s="371"/>
    </row>
    <row r="29" spans="2:71" s="2" customFormat="1" ht="14.45" hidden="1" customHeight="1">
      <c r="B29" s="49"/>
      <c r="C29" s="50"/>
      <c r="D29" s="50"/>
      <c r="E29" s="50"/>
      <c r="F29" s="51" t="s">
        <v>59</v>
      </c>
      <c r="G29" s="50"/>
      <c r="H29" s="50"/>
      <c r="I29" s="50"/>
      <c r="J29" s="50"/>
      <c r="K29" s="50"/>
      <c r="L29" s="381">
        <v>0.15</v>
      </c>
      <c r="M29" s="382"/>
      <c r="N29" s="382"/>
      <c r="O29" s="382"/>
      <c r="P29" s="50"/>
      <c r="Q29" s="50"/>
      <c r="R29" s="50"/>
      <c r="S29" s="50"/>
      <c r="T29" s="50"/>
      <c r="U29" s="50"/>
      <c r="V29" s="50"/>
      <c r="W29" s="383">
        <f>ROUND(BC51,2)</f>
        <v>0</v>
      </c>
      <c r="X29" s="382"/>
      <c r="Y29" s="382"/>
      <c r="Z29" s="382"/>
      <c r="AA29" s="382"/>
      <c r="AB29" s="382"/>
      <c r="AC29" s="382"/>
      <c r="AD29" s="382"/>
      <c r="AE29" s="382"/>
      <c r="AF29" s="50"/>
      <c r="AG29" s="50"/>
      <c r="AH29" s="50"/>
      <c r="AI29" s="50"/>
      <c r="AJ29" s="50"/>
      <c r="AK29" s="383">
        <v>0</v>
      </c>
      <c r="AL29" s="382"/>
      <c r="AM29" s="382"/>
      <c r="AN29" s="382"/>
      <c r="AO29" s="382"/>
      <c r="AP29" s="50"/>
      <c r="AQ29" s="52"/>
      <c r="BE29" s="371"/>
    </row>
    <row r="30" spans="2:71" s="2" customFormat="1" ht="14.45" hidden="1" customHeight="1">
      <c r="B30" s="49"/>
      <c r="C30" s="50"/>
      <c r="D30" s="50"/>
      <c r="E30" s="50"/>
      <c r="F30" s="51" t="s">
        <v>60</v>
      </c>
      <c r="G30" s="50"/>
      <c r="H30" s="50"/>
      <c r="I30" s="50"/>
      <c r="J30" s="50"/>
      <c r="K30" s="50"/>
      <c r="L30" s="381">
        <v>0</v>
      </c>
      <c r="M30" s="382"/>
      <c r="N30" s="382"/>
      <c r="O30" s="382"/>
      <c r="P30" s="50"/>
      <c r="Q30" s="50"/>
      <c r="R30" s="50"/>
      <c r="S30" s="50"/>
      <c r="T30" s="50"/>
      <c r="U30" s="50"/>
      <c r="V30" s="50"/>
      <c r="W30" s="383">
        <f>ROUND(BD51,2)</f>
        <v>0</v>
      </c>
      <c r="X30" s="382"/>
      <c r="Y30" s="382"/>
      <c r="Z30" s="382"/>
      <c r="AA30" s="382"/>
      <c r="AB30" s="382"/>
      <c r="AC30" s="382"/>
      <c r="AD30" s="382"/>
      <c r="AE30" s="382"/>
      <c r="AF30" s="50"/>
      <c r="AG30" s="50"/>
      <c r="AH30" s="50"/>
      <c r="AI30" s="50"/>
      <c r="AJ30" s="50"/>
      <c r="AK30" s="383">
        <v>0</v>
      </c>
      <c r="AL30" s="382"/>
      <c r="AM30" s="382"/>
      <c r="AN30" s="382"/>
      <c r="AO30" s="382"/>
      <c r="AP30" s="50"/>
      <c r="AQ30" s="52"/>
      <c r="BE30" s="371"/>
    </row>
    <row r="31" spans="2:71" s="1" customFormat="1" ht="6.9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7"/>
      <c r="BE31" s="371"/>
    </row>
    <row r="32" spans="2:71" s="1" customFormat="1" ht="25.9" customHeight="1">
      <c r="B32" s="43"/>
      <c r="C32" s="53"/>
      <c r="D32" s="54" t="s">
        <v>61</v>
      </c>
      <c r="E32" s="55"/>
      <c r="F32" s="55"/>
      <c r="G32" s="55"/>
      <c r="H32" s="55"/>
      <c r="I32" s="55"/>
      <c r="J32" s="55"/>
      <c r="K32" s="55"/>
      <c r="L32" s="55"/>
      <c r="M32" s="55"/>
      <c r="N32" s="55"/>
      <c r="O32" s="55"/>
      <c r="P32" s="55"/>
      <c r="Q32" s="55"/>
      <c r="R32" s="55"/>
      <c r="S32" s="55"/>
      <c r="T32" s="56" t="s">
        <v>62</v>
      </c>
      <c r="U32" s="55"/>
      <c r="V32" s="55"/>
      <c r="W32" s="55"/>
      <c r="X32" s="384" t="s">
        <v>63</v>
      </c>
      <c r="Y32" s="385"/>
      <c r="Z32" s="385"/>
      <c r="AA32" s="385"/>
      <c r="AB32" s="385"/>
      <c r="AC32" s="55"/>
      <c r="AD32" s="55"/>
      <c r="AE32" s="55"/>
      <c r="AF32" s="55"/>
      <c r="AG32" s="55"/>
      <c r="AH32" s="55"/>
      <c r="AI32" s="55"/>
      <c r="AJ32" s="55"/>
      <c r="AK32" s="386">
        <f>SUM(AK23:AK30)</f>
        <v>0</v>
      </c>
      <c r="AL32" s="385"/>
      <c r="AM32" s="385"/>
      <c r="AN32" s="385"/>
      <c r="AO32" s="387"/>
      <c r="AP32" s="53"/>
      <c r="AQ32" s="57"/>
      <c r="BE32" s="371"/>
    </row>
    <row r="33" spans="2:56" s="1" customFormat="1" ht="6.9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7"/>
    </row>
    <row r="34" spans="2:56" s="1" customFormat="1" ht="6.95" customHeight="1">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60"/>
    </row>
    <row r="38" spans="2:56" s="1" customFormat="1" ht="6.95" customHeight="1">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3"/>
    </row>
    <row r="39" spans="2:56" s="1" customFormat="1" ht="36.950000000000003" customHeight="1">
      <c r="B39" s="43"/>
      <c r="C39" s="64" t="s">
        <v>64</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3"/>
    </row>
    <row r="40" spans="2:56" s="1" customFormat="1" ht="6.95" customHeight="1">
      <c r="B40" s="43"/>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3"/>
    </row>
    <row r="41" spans="2:56" s="3" customFormat="1" ht="14.45" customHeight="1">
      <c r="B41" s="66"/>
      <c r="C41" s="67" t="s">
        <v>15</v>
      </c>
      <c r="D41" s="68"/>
      <c r="E41" s="68"/>
      <c r="F41" s="68"/>
      <c r="G41" s="68"/>
      <c r="H41" s="68"/>
      <c r="I41" s="68"/>
      <c r="J41" s="68"/>
      <c r="K41" s="68"/>
      <c r="L41" s="68" t="str">
        <f>K5</f>
        <v>POSP205-2016</v>
      </c>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9"/>
    </row>
    <row r="42" spans="2:56" s="4" customFormat="1" ht="36.950000000000003" customHeight="1">
      <c r="B42" s="70"/>
      <c r="C42" s="71" t="s">
        <v>18</v>
      </c>
      <c r="D42" s="72"/>
      <c r="E42" s="72"/>
      <c r="F42" s="72"/>
      <c r="G42" s="72"/>
      <c r="H42" s="72"/>
      <c r="I42" s="72"/>
      <c r="J42" s="72"/>
      <c r="K42" s="72"/>
      <c r="L42" s="388" t="str">
        <f>K6</f>
        <v>Bezbariérové úpravy komunikací olomouc - trasa M</v>
      </c>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72"/>
      <c r="AQ42" s="72"/>
      <c r="AR42" s="73"/>
    </row>
    <row r="43" spans="2:56" s="1" customFormat="1" ht="6.95" customHeight="1">
      <c r="B43" s="43"/>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3"/>
    </row>
    <row r="44" spans="2:56" s="1" customFormat="1">
      <c r="B44" s="43"/>
      <c r="C44" s="67" t="s">
        <v>26</v>
      </c>
      <c r="D44" s="65"/>
      <c r="E44" s="65"/>
      <c r="F44" s="65"/>
      <c r="G44" s="65"/>
      <c r="H44" s="65"/>
      <c r="I44" s="65"/>
      <c r="J44" s="65"/>
      <c r="K44" s="65"/>
      <c r="L44" s="74" t="str">
        <f>IF(K8="","",K8)</f>
        <v>Olomouc</v>
      </c>
      <c r="M44" s="65"/>
      <c r="N44" s="65"/>
      <c r="O44" s="65"/>
      <c r="P44" s="65"/>
      <c r="Q44" s="65"/>
      <c r="R44" s="65"/>
      <c r="S44" s="65"/>
      <c r="T44" s="65"/>
      <c r="U44" s="65"/>
      <c r="V44" s="65"/>
      <c r="W44" s="65"/>
      <c r="X44" s="65"/>
      <c r="Y44" s="65"/>
      <c r="Z44" s="65"/>
      <c r="AA44" s="65"/>
      <c r="AB44" s="65"/>
      <c r="AC44" s="65"/>
      <c r="AD44" s="65"/>
      <c r="AE44" s="65"/>
      <c r="AF44" s="65"/>
      <c r="AG44" s="65"/>
      <c r="AH44" s="65"/>
      <c r="AI44" s="67" t="s">
        <v>28</v>
      </c>
      <c r="AJ44" s="65"/>
      <c r="AK44" s="65"/>
      <c r="AL44" s="65"/>
      <c r="AM44" s="390" t="str">
        <f>IF(AN8= "","",AN8)</f>
        <v>22.2.2017</v>
      </c>
      <c r="AN44" s="390"/>
      <c r="AO44" s="65"/>
      <c r="AP44" s="65"/>
      <c r="AQ44" s="65"/>
      <c r="AR44" s="63"/>
    </row>
    <row r="45" spans="2:56" s="1" customFormat="1" ht="6.95" customHeight="1">
      <c r="B45" s="4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3"/>
    </row>
    <row r="46" spans="2:56" s="1" customFormat="1">
      <c r="B46" s="43"/>
      <c r="C46" s="67" t="s">
        <v>36</v>
      </c>
      <c r="D46" s="65"/>
      <c r="E46" s="65"/>
      <c r="F46" s="65"/>
      <c r="G46" s="65"/>
      <c r="H46" s="65"/>
      <c r="I46" s="65"/>
      <c r="J46" s="65"/>
      <c r="K46" s="65"/>
      <c r="L46" s="68" t="str">
        <f>IF(E11= "","",E11)</f>
        <v>Statutární město Olomouc</v>
      </c>
      <c r="M46" s="65"/>
      <c r="N46" s="65"/>
      <c r="O46" s="65"/>
      <c r="P46" s="65"/>
      <c r="Q46" s="65"/>
      <c r="R46" s="65"/>
      <c r="S46" s="65"/>
      <c r="T46" s="65"/>
      <c r="U46" s="65"/>
      <c r="V46" s="65"/>
      <c r="W46" s="65"/>
      <c r="X46" s="65"/>
      <c r="Y46" s="65"/>
      <c r="Z46" s="65"/>
      <c r="AA46" s="65"/>
      <c r="AB46" s="65"/>
      <c r="AC46" s="65"/>
      <c r="AD46" s="65"/>
      <c r="AE46" s="65"/>
      <c r="AF46" s="65"/>
      <c r="AG46" s="65"/>
      <c r="AH46" s="65"/>
      <c r="AI46" s="67" t="s">
        <v>44</v>
      </c>
      <c r="AJ46" s="65"/>
      <c r="AK46" s="65"/>
      <c r="AL46" s="65"/>
      <c r="AM46" s="391" t="str">
        <f>IF(E17="","",E17)</f>
        <v>ing.Petr Doležel</v>
      </c>
      <c r="AN46" s="391"/>
      <c r="AO46" s="391"/>
      <c r="AP46" s="391"/>
      <c r="AQ46" s="65"/>
      <c r="AR46" s="63"/>
      <c r="AS46" s="392" t="s">
        <v>65</v>
      </c>
      <c r="AT46" s="393"/>
      <c r="AU46" s="76"/>
      <c r="AV46" s="76"/>
      <c r="AW46" s="76"/>
      <c r="AX46" s="76"/>
      <c r="AY46" s="76"/>
      <c r="AZ46" s="76"/>
      <c r="BA46" s="76"/>
      <c r="BB46" s="76"/>
      <c r="BC46" s="76"/>
      <c r="BD46" s="77"/>
    </row>
    <row r="47" spans="2:56" s="1" customFormat="1">
      <c r="B47" s="43"/>
      <c r="C47" s="67" t="s">
        <v>42</v>
      </c>
      <c r="D47" s="65"/>
      <c r="E47" s="65"/>
      <c r="F47" s="65"/>
      <c r="G47" s="65"/>
      <c r="H47" s="65"/>
      <c r="I47" s="65"/>
      <c r="J47" s="65"/>
      <c r="K47" s="65"/>
      <c r="L47" s="68" t="str">
        <f>IF(E14= "Vyplň údaj","",E14)</f>
        <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3"/>
      <c r="AS47" s="394"/>
      <c r="AT47" s="395"/>
      <c r="AU47" s="78"/>
      <c r="AV47" s="78"/>
      <c r="AW47" s="78"/>
      <c r="AX47" s="78"/>
      <c r="AY47" s="78"/>
      <c r="AZ47" s="78"/>
      <c r="BA47" s="78"/>
      <c r="BB47" s="78"/>
      <c r="BC47" s="78"/>
      <c r="BD47" s="79"/>
    </row>
    <row r="48" spans="2:56" s="1" customFormat="1" ht="10.9" customHeight="1">
      <c r="B48" s="43"/>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3"/>
      <c r="AS48" s="396"/>
      <c r="AT48" s="397"/>
      <c r="AU48" s="44"/>
      <c r="AV48" s="44"/>
      <c r="AW48" s="44"/>
      <c r="AX48" s="44"/>
      <c r="AY48" s="44"/>
      <c r="AZ48" s="44"/>
      <c r="BA48" s="44"/>
      <c r="BB48" s="44"/>
      <c r="BC48" s="44"/>
      <c r="BD48" s="80"/>
    </row>
    <row r="49" spans="1:91" s="1" customFormat="1" ht="29.25" customHeight="1">
      <c r="B49" s="43"/>
      <c r="C49" s="398" t="s">
        <v>66</v>
      </c>
      <c r="D49" s="399"/>
      <c r="E49" s="399"/>
      <c r="F49" s="399"/>
      <c r="G49" s="399"/>
      <c r="H49" s="81"/>
      <c r="I49" s="400" t="s">
        <v>67</v>
      </c>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401" t="s">
        <v>68</v>
      </c>
      <c r="AH49" s="399"/>
      <c r="AI49" s="399"/>
      <c r="AJ49" s="399"/>
      <c r="AK49" s="399"/>
      <c r="AL49" s="399"/>
      <c r="AM49" s="399"/>
      <c r="AN49" s="400" t="s">
        <v>69</v>
      </c>
      <c r="AO49" s="399"/>
      <c r="AP49" s="399"/>
      <c r="AQ49" s="82" t="s">
        <v>70</v>
      </c>
      <c r="AR49" s="63"/>
      <c r="AS49" s="83" t="s">
        <v>71</v>
      </c>
      <c r="AT49" s="84" t="s">
        <v>72</v>
      </c>
      <c r="AU49" s="84" t="s">
        <v>73</v>
      </c>
      <c r="AV49" s="84" t="s">
        <v>74</v>
      </c>
      <c r="AW49" s="84" t="s">
        <v>75</v>
      </c>
      <c r="AX49" s="84" t="s">
        <v>76</v>
      </c>
      <c r="AY49" s="84" t="s">
        <v>77</v>
      </c>
      <c r="AZ49" s="84" t="s">
        <v>78</v>
      </c>
      <c r="BA49" s="84" t="s">
        <v>79</v>
      </c>
      <c r="BB49" s="84" t="s">
        <v>80</v>
      </c>
      <c r="BC49" s="84" t="s">
        <v>81</v>
      </c>
      <c r="BD49" s="85" t="s">
        <v>82</v>
      </c>
    </row>
    <row r="50" spans="1:91" s="1" customFormat="1" ht="10.9" customHeight="1">
      <c r="B50" s="43"/>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3"/>
      <c r="AS50" s="86"/>
      <c r="AT50" s="87"/>
      <c r="AU50" s="87"/>
      <c r="AV50" s="87"/>
      <c r="AW50" s="87"/>
      <c r="AX50" s="87"/>
      <c r="AY50" s="87"/>
      <c r="AZ50" s="87"/>
      <c r="BA50" s="87"/>
      <c r="BB50" s="87"/>
      <c r="BC50" s="87"/>
      <c r="BD50" s="88"/>
    </row>
    <row r="51" spans="1:91" s="4" customFormat="1" ht="32.450000000000003" customHeight="1">
      <c r="B51" s="70"/>
      <c r="C51" s="89" t="s">
        <v>83</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410">
        <f>ROUND(AG52+AG65,2)</f>
        <v>0</v>
      </c>
      <c r="AH51" s="410"/>
      <c r="AI51" s="410"/>
      <c r="AJ51" s="410"/>
      <c r="AK51" s="410"/>
      <c r="AL51" s="410"/>
      <c r="AM51" s="410"/>
      <c r="AN51" s="411">
        <f t="shared" ref="AN51:AN73" si="0">SUM(AG51,AT51)</f>
        <v>0</v>
      </c>
      <c r="AO51" s="411"/>
      <c r="AP51" s="411"/>
      <c r="AQ51" s="91" t="s">
        <v>50</v>
      </c>
      <c r="AR51" s="73"/>
      <c r="AS51" s="92">
        <f>ROUND(AS52+AS65,2)</f>
        <v>0</v>
      </c>
      <c r="AT51" s="93">
        <f t="shared" ref="AT51:AT73" si="1">ROUND(SUM(AV51:AW51),2)</f>
        <v>0</v>
      </c>
      <c r="AU51" s="94">
        <f>ROUND(AU52+AU65,5)</f>
        <v>0</v>
      </c>
      <c r="AV51" s="93">
        <f>ROUND(AZ51*L26,2)</f>
        <v>0</v>
      </c>
      <c r="AW51" s="93">
        <f>ROUND(BA51*L27,2)</f>
        <v>0</v>
      </c>
      <c r="AX51" s="93">
        <f>ROUND(BB51*L26,2)</f>
        <v>0</v>
      </c>
      <c r="AY51" s="93">
        <f>ROUND(BC51*L27,2)</f>
        <v>0</v>
      </c>
      <c r="AZ51" s="93">
        <f>ROUND(AZ52+AZ65,2)</f>
        <v>0</v>
      </c>
      <c r="BA51" s="93">
        <f>ROUND(BA52+BA65,2)</f>
        <v>0</v>
      </c>
      <c r="BB51" s="93">
        <f>ROUND(BB52+BB65,2)</f>
        <v>0</v>
      </c>
      <c r="BC51" s="93">
        <f>ROUND(BC52+BC65,2)</f>
        <v>0</v>
      </c>
      <c r="BD51" s="95">
        <f>ROUND(BD52+BD65,2)</f>
        <v>0</v>
      </c>
      <c r="BS51" s="96" t="s">
        <v>84</v>
      </c>
      <c r="BT51" s="96" t="s">
        <v>85</v>
      </c>
      <c r="BU51" s="97" t="s">
        <v>86</v>
      </c>
      <c r="BV51" s="96" t="s">
        <v>87</v>
      </c>
      <c r="BW51" s="96" t="s">
        <v>7</v>
      </c>
      <c r="BX51" s="96" t="s">
        <v>88</v>
      </c>
      <c r="CL51" s="96" t="s">
        <v>22</v>
      </c>
    </row>
    <row r="52" spans="1:91" s="5" customFormat="1" ht="22.5" customHeight="1">
      <c r="B52" s="98"/>
      <c r="C52" s="99"/>
      <c r="D52" s="405" t="s">
        <v>89</v>
      </c>
      <c r="E52" s="405"/>
      <c r="F52" s="405"/>
      <c r="G52" s="405"/>
      <c r="H52" s="405"/>
      <c r="I52" s="100"/>
      <c r="J52" s="405" t="s">
        <v>90</v>
      </c>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4">
        <f>ROUND(AG53+AG62,2)</f>
        <v>0</v>
      </c>
      <c r="AH52" s="403"/>
      <c r="AI52" s="403"/>
      <c r="AJ52" s="403"/>
      <c r="AK52" s="403"/>
      <c r="AL52" s="403"/>
      <c r="AM52" s="403"/>
      <c r="AN52" s="402">
        <f t="shared" si="0"/>
        <v>0</v>
      </c>
      <c r="AO52" s="403"/>
      <c r="AP52" s="403"/>
      <c r="AQ52" s="101" t="s">
        <v>91</v>
      </c>
      <c r="AR52" s="102"/>
      <c r="AS52" s="103">
        <f>ROUND(AS53+AS62,2)</f>
        <v>0</v>
      </c>
      <c r="AT52" s="104">
        <f t="shared" si="1"/>
        <v>0</v>
      </c>
      <c r="AU52" s="105">
        <f>ROUND(AU53+AU62,5)</f>
        <v>0</v>
      </c>
      <c r="AV52" s="104">
        <f>ROUND(AZ52*L26,2)</f>
        <v>0</v>
      </c>
      <c r="AW52" s="104">
        <f>ROUND(BA52*L27,2)</f>
        <v>0</v>
      </c>
      <c r="AX52" s="104">
        <f>ROUND(BB52*L26,2)</f>
        <v>0</v>
      </c>
      <c r="AY52" s="104">
        <f>ROUND(BC52*L27,2)</f>
        <v>0</v>
      </c>
      <c r="AZ52" s="104">
        <f>ROUND(AZ53+AZ62,2)</f>
        <v>0</v>
      </c>
      <c r="BA52" s="104">
        <f>ROUND(BA53+BA62,2)</f>
        <v>0</v>
      </c>
      <c r="BB52" s="104">
        <f>ROUND(BB53+BB62,2)</f>
        <v>0</v>
      </c>
      <c r="BC52" s="104">
        <f>ROUND(BC53+BC62,2)</f>
        <v>0</v>
      </c>
      <c r="BD52" s="106">
        <f>ROUND(BD53+BD62,2)</f>
        <v>0</v>
      </c>
      <c r="BS52" s="107" t="s">
        <v>84</v>
      </c>
      <c r="BT52" s="107" t="s">
        <v>25</v>
      </c>
      <c r="BU52" s="107" t="s">
        <v>86</v>
      </c>
      <c r="BV52" s="107" t="s">
        <v>87</v>
      </c>
      <c r="BW52" s="107" t="s">
        <v>92</v>
      </c>
      <c r="BX52" s="107" t="s">
        <v>7</v>
      </c>
      <c r="CL52" s="107" t="s">
        <v>50</v>
      </c>
      <c r="CM52" s="107" t="s">
        <v>93</v>
      </c>
    </row>
    <row r="53" spans="1:91" s="6" customFormat="1" ht="22.5" customHeight="1">
      <c r="B53" s="108"/>
      <c r="C53" s="109"/>
      <c r="D53" s="109"/>
      <c r="E53" s="409" t="s">
        <v>94</v>
      </c>
      <c r="F53" s="409"/>
      <c r="G53" s="409"/>
      <c r="H53" s="409"/>
      <c r="I53" s="409"/>
      <c r="J53" s="109"/>
      <c r="K53" s="409" t="s">
        <v>95</v>
      </c>
      <c r="L53" s="409"/>
      <c r="M53" s="409"/>
      <c r="N53" s="409"/>
      <c r="O53" s="409"/>
      <c r="P53" s="409"/>
      <c r="Q53" s="409"/>
      <c r="R53" s="409"/>
      <c r="S53" s="409"/>
      <c r="T53" s="409"/>
      <c r="U53" s="409"/>
      <c r="V53" s="409"/>
      <c r="W53" s="409"/>
      <c r="X53" s="409"/>
      <c r="Y53" s="409"/>
      <c r="Z53" s="409"/>
      <c r="AA53" s="409"/>
      <c r="AB53" s="409"/>
      <c r="AC53" s="409"/>
      <c r="AD53" s="409"/>
      <c r="AE53" s="409"/>
      <c r="AF53" s="409"/>
      <c r="AG53" s="408">
        <f>ROUND(AG54+AG56+AG58+AG60,2)</f>
        <v>0</v>
      </c>
      <c r="AH53" s="407"/>
      <c r="AI53" s="407"/>
      <c r="AJ53" s="407"/>
      <c r="AK53" s="407"/>
      <c r="AL53" s="407"/>
      <c r="AM53" s="407"/>
      <c r="AN53" s="406">
        <f t="shared" si="0"/>
        <v>0</v>
      </c>
      <c r="AO53" s="407"/>
      <c r="AP53" s="407"/>
      <c r="AQ53" s="110" t="s">
        <v>96</v>
      </c>
      <c r="AR53" s="111"/>
      <c r="AS53" s="112">
        <f>ROUND(AS54+AS56+AS58+AS60,2)</f>
        <v>0</v>
      </c>
      <c r="AT53" s="113">
        <f t="shared" si="1"/>
        <v>0</v>
      </c>
      <c r="AU53" s="114">
        <f>ROUND(AU54+AU56+AU58+AU60,5)</f>
        <v>0</v>
      </c>
      <c r="AV53" s="113">
        <f>ROUND(AZ53*L26,2)</f>
        <v>0</v>
      </c>
      <c r="AW53" s="113">
        <f>ROUND(BA53*L27,2)</f>
        <v>0</v>
      </c>
      <c r="AX53" s="113">
        <f>ROUND(BB53*L26,2)</f>
        <v>0</v>
      </c>
      <c r="AY53" s="113">
        <f>ROUND(BC53*L27,2)</f>
        <v>0</v>
      </c>
      <c r="AZ53" s="113">
        <f>ROUND(AZ54+AZ56+AZ58+AZ60,2)</f>
        <v>0</v>
      </c>
      <c r="BA53" s="113">
        <f>ROUND(BA54+BA56+BA58+BA60,2)</f>
        <v>0</v>
      </c>
      <c r="BB53" s="113">
        <f>ROUND(BB54+BB56+BB58+BB60,2)</f>
        <v>0</v>
      </c>
      <c r="BC53" s="113">
        <f>ROUND(BC54+BC56+BC58+BC60,2)</f>
        <v>0</v>
      </c>
      <c r="BD53" s="115">
        <f>ROUND(BD54+BD56+BD58+BD60,2)</f>
        <v>0</v>
      </c>
      <c r="BS53" s="116" t="s">
        <v>84</v>
      </c>
      <c r="BT53" s="116" t="s">
        <v>93</v>
      </c>
      <c r="BU53" s="116" t="s">
        <v>86</v>
      </c>
      <c r="BV53" s="116" t="s">
        <v>87</v>
      </c>
      <c r="BW53" s="116" t="s">
        <v>97</v>
      </c>
      <c r="BX53" s="116" t="s">
        <v>92</v>
      </c>
      <c r="CL53" s="116" t="s">
        <v>22</v>
      </c>
    </row>
    <row r="54" spans="1:91" s="6" customFormat="1" ht="22.5" customHeight="1">
      <c r="B54" s="108"/>
      <c r="C54" s="109"/>
      <c r="D54" s="109"/>
      <c r="E54" s="109"/>
      <c r="F54" s="409" t="s">
        <v>25</v>
      </c>
      <c r="G54" s="409"/>
      <c r="H54" s="409"/>
      <c r="I54" s="409"/>
      <c r="J54" s="409"/>
      <c r="K54" s="109"/>
      <c r="L54" s="409" t="s">
        <v>98</v>
      </c>
      <c r="M54" s="409"/>
      <c r="N54" s="409"/>
      <c r="O54" s="409"/>
      <c r="P54" s="409"/>
      <c r="Q54" s="409"/>
      <c r="R54" s="409"/>
      <c r="S54" s="409"/>
      <c r="T54" s="409"/>
      <c r="U54" s="409"/>
      <c r="V54" s="409"/>
      <c r="W54" s="409"/>
      <c r="X54" s="409"/>
      <c r="Y54" s="409"/>
      <c r="Z54" s="409"/>
      <c r="AA54" s="409"/>
      <c r="AB54" s="409"/>
      <c r="AC54" s="409"/>
      <c r="AD54" s="409"/>
      <c r="AE54" s="409"/>
      <c r="AF54" s="409"/>
      <c r="AG54" s="408">
        <f>ROUND(AG55,2)</f>
        <v>0</v>
      </c>
      <c r="AH54" s="407"/>
      <c r="AI54" s="407"/>
      <c r="AJ54" s="407"/>
      <c r="AK54" s="407"/>
      <c r="AL54" s="407"/>
      <c r="AM54" s="407"/>
      <c r="AN54" s="406">
        <f t="shared" si="0"/>
        <v>0</v>
      </c>
      <c r="AO54" s="407"/>
      <c r="AP54" s="407"/>
      <c r="AQ54" s="110" t="s">
        <v>96</v>
      </c>
      <c r="AR54" s="111"/>
      <c r="AS54" s="112">
        <f>ROUND(AS55,2)</f>
        <v>0</v>
      </c>
      <c r="AT54" s="113">
        <f t="shared" si="1"/>
        <v>0</v>
      </c>
      <c r="AU54" s="114">
        <f>ROUND(AU55,5)</f>
        <v>0</v>
      </c>
      <c r="AV54" s="113">
        <f>ROUND(AZ54*L26,2)</f>
        <v>0</v>
      </c>
      <c r="AW54" s="113">
        <f>ROUND(BA54*L27,2)</f>
        <v>0</v>
      </c>
      <c r="AX54" s="113">
        <f>ROUND(BB54*L26,2)</f>
        <v>0</v>
      </c>
      <c r="AY54" s="113">
        <f>ROUND(BC54*L27,2)</f>
        <v>0</v>
      </c>
      <c r="AZ54" s="113">
        <f>ROUND(AZ55,2)</f>
        <v>0</v>
      </c>
      <c r="BA54" s="113">
        <f>ROUND(BA55,2)</f>
        <v>0</v>
      </c>
      <c r="BB54" s="113">
        <f>ROUND(BB55,2)</f>
        <v>0</v>
      </c>
      <c r="BC54" s="113">
        <f>ROUND(BC55,2)</f>
        <v>0</v>
      </c>
      <c r="BD54" s="115">
        <f>ROUND(BD55,2)</f>
        <v>0</v>
      </c>
      <c r="BS54" s="116" t="s">
        <v>84</v>
      </c>
      <c r="BT54" s="116" t="s">
        <v>99</v>
      </c>
      <c r="BU54" s="116" t="s">
        <v>86</v>
      </c>
      <c r="BV54" s="116" t="s">
        <v>87</v>
      </c>
      <c r="BW54" s="116" t="s">
        <v>100</v>
      </c>
      <c r="BX54" s="116" t="s">
        <v>97</v>
      </c>
      <c r="CL54" s="116" t="s">
        <v>101</v>
      </c>
    </row>
    <row r="55" spans="1:91" s="6" customFormat="1" ht="34.5" customHeight="1">
      <c r="A55" s="117" t="s">
        <v>102</v>
      </c>
      <c r="B55" s="108"/>
      <c r="C55" s="109"/>
      <c r="D55" s="109"/>
      <c r="E55" s="109"/>
      <c r="F55" s="109"/>
      <c r="G55" s="409" t="s">
        <v>103</v>
      </c>
      <c r="H55" s="409"/>
      <c r="I55" s="409"/>
      <c r="J55" s="409"/>
      <c r="K55" s="409"/>
      <c r="L55" s="109"/>
      <c r="M55" s="409" t="s">
        <v>104</v>
      </c>
      <c r="N55" s="409"/>
      <c r="O55" s="409"/>
      <c r="P55" s="409"/>
      <c r="Q55" s="409"/>
      <c r="R55" s="409"/>
      <c r="S55" s="409"/>
      <c r="T55" s="409"/>
      <c r="U55" s="409"/>
      <c r="V55" s="409"/>
      <c r="W55" s="409"/>
      <c r="X55" s="409"/>
      <c r="Y55" s="409"/>
      <c r="Z55" s="409"/>
      <c r="AA55" s="409"/>
      <c r="AB55" s="409"/>
      <c r="AC55" s="409"/>
      <c r="AD55" s="409"/>
      <c r="AE55" s="409"/>
      <c r="AF55" s="409"/>
      <c r="AG55" s="406">
        <f>'1-1 - Vjezdy, chodníky a ...'!J31</f>
        <v>0</v>
      </c>
      <c r="AH55" s="407"/>
      <c r="AI55" s="407"/>
      <c r="AJ55" s="407"/>
      <c r="AK55" s="407"/>
      <c r="AL55" s="407"/>
      <c r="AM55" s="407"/>
      <c r="AN55" s="406">
        <f t="shared" si="0"/>
        <v>0</v>
      </c>
      <c r="AO55" s="407"/>
      <c r="AP55" s="407"/>
      <c r="AQ55" s="110" t="s">
        <v>96</v>
      </c>
      <c r="AR55" s="111"/>
      <c r="AS55" s="112">
        <v>0</v>
      </c>
      <c r="AT55" s="113">
        <f t="shared" si="1"/>
        <v>0</v>
      </c>
      <c r="AU55" s="114">
        <f>'1-1 - Vjezdy, chodníky a ...'!P95</f>
        <v>0</v>
      </c>
      <c r="AV55" s="113">
        <f>'1-1 - Vjezdy, chodníky a ...'!J34</f>
        <v>0</v>
      </c>
      <c r="AW55" s="113">
        <f>'1-1 - Vjezdy, chodníky a ...'!J35</f>
        <v>0</v>
      </c>
      <c r="AX55" s="113">
        <f>'1-1 - Vjezdy, chodníky a ...'!J36</f>
        <v>0</v>
      </c>
      <c r="AY55" s="113">
        <f>'1-1 - Vjezdy, chodníky a ...'!J37</f>
        <v>0</v>
      </c>
      <c r="AZ55" s="113">
        <f>'1-1 - Vjezdy, chodníky a ...'!F34</f>
        <v>0</v>
      </c>
      <c r="BA55" s="113">
        <f>'1-1 - Vjezdy, chodníky a ...'!F35</f>
        <v>0</v>
      </c>
      <c r="BB55" s="113">
        <f>'1-1 - Vjezdy, chodníky a ...'!F36</f>
        <v>0</v>
      </c>
      <c r="BC55" s="113">
        <f>'1-1 - Vjezdy, chodníky a ...'!F37</f>
        <v>0</v>
      </c>
      <c r="BD55" s="115">
        <f>'1-1 - Vjezdy, chodníky a ...'!F38</f>
        <v>0</v>
      </c>
      <c r="BT55" s="116" t="s">
        <v>105</v>
      </c>
      <c r="BV55" s="116" t="s">
        <v>87</v>
      </c>
      <c r="BW55" s="116" t="s">
        <v>106</v>
      </c>
      <c r="BX55" s="116" t="s">
        <v>100</v>
      </c>
      <c r="CL55" s="116" t="s">
        <v>22</v>
      </c>
    </row>
    <row r="56" spans="1:91" s="6" customFormat="1" ht="22.5" customHeight="1">
      <c r="B56" s="108"/>
      <c r="C56" s="109"/>
      <c r="D56" s="109"/>
      <c r="E56" s="109"/>
      <c r="F56" s="409" t="s">
        <v>93</v>
      </c>
      <c r="G56" s="409"/>
      <c r="H56" s="409"/>
      <c r="I56" s="409"/>
      <c r="J56" s="409"/>
      <c r="K56" s="109"/>
      <c r="L56" s="409" t="s">
        <v>107</v>
      </c>
      <c r="M56" s="409"/>
      <c r="N56" s="409"/>
      <c r="O56" s="409"/>
      <c r="P56" s="409"/>
      <c r="Q56" s="409"/>
      <c r="R56" s="409"/>
      <c r="S56" s="409"/>
      <c r="T56" s="409"/>
      <c r="U56" s="409"/>
      <c r="V56" s="409"/>
      <c r="W56" s="409"/>
      <c r="X56" s="409"/>
      <c r="Y56" s="409"/>
      <c r="Z56" s="409"/>
      <c r="AA56" s="409"/>
      <c r="AB56" s="409"/>
      <c r="AC56" s="409"/>
      <c r="AD56" s="409"/>
      <c r="AE56" s="409"/>
      <c r="AF56" s="409"/>
      <c r="AG56" s="408">
        <f>ROUND(AG57,2)</f>
        <v>0</v>
      </c>
      <c r="AH56" s="407"/>
      <c r="AI56" s="407"/>
      <c r="AJ56" s="407"/>
      <c r="AK56" s="407"/>
      <c r="AL56" s="407"/>
      <c r="AM56" s="407"/>
      <c r="AN56" s="406">
        <f t="shared" si="0"/>
        <v>0</v>
      </c>
      <c r="AO56" s="407"/>
      <c r="AP56" s="407"/>
      <c r="AQ56" s="110" t="s">
        <v>96</v>
      </c>
      <c r="AR56" s="111"/>
      <c r="AS56" s="112">
        <f>ROUND(AS57,2)</f>
        <v>0</v>
      </c>
      <c r="AT56" s="113">
        <f t="shared" si="1"/>
        <v>0</v>
      </c>
      <c r="AU56" s="114">
        <f>ROUND(AU57,5)</f>
        <v>0</v>
      </c>
      <c r="AV56" s="113">
        <f>ROUND(AZ56*L26,2)</f>
        <v>0</v>
      </c>
      <c r="AW56" s="113">
        <f>ROUND(BA56*L27,2)</f>
        <v>0</v>
      </c>
      <c r="AX56" s="113">
        <f>ROUND(BB56*L26,2)</f>
        <v>0</v>
      </c>
      <c r="AY56" s="113">
        <f>ROUND(BC56*L27,2)</f>
        <v>0</v>
      </c>
      <c r="AZ56" s="113">
        <f>ROUND(AZ57,2)</f>
        <v>0</v>
      </c>
      <c r="BA56" s="113">
        <f>ROUND(BA57,2)</f>
        <v>0</v>
      </c>
      <c r="BB56" s="113">
        <f>ROUND(BB57,2)</f>
        <v>0</v>
      </c>
      <c r="BC56" s="113">
        <f>ROUND(BC57,2)</f>
        <v>0</v>
      </c>
      <c r="BD56" s="115">
        <f>ROUND(BD57,2)</f>
        <v>0</v>
      </c>
      <c r="BS56" s="116" t="s">
        <v>84</v>
      </c>
      <c r="BT56" s="116" t="s">
        <v>99</v>
      </c>
      <c r="BU56" s="116" t="s">
        <v>86</v>
      </c>
      <c r="BV56" s="116" t="s">
        <v>87</v>
      </c>
      <c r="BW56" s="116" t="s">
        <v>108</v>
      </c>
      <c r="BX56" s="116" t="s">
        <v>97</v>
      </c>
      <c r="CL56" s="116" t="s">
        <v>101</v>
      </c>
    </row>
    <row r="57" spans="1:91" s="6" customFormat="1" ht="22.5" customHeight="1">
      <c r="A57" s="117" t="s">
        <v>102</v>
      </c>
      <c r="B57" s="108"/>
      <c r="C57" s="109"/>
      <c r="D57" s="109"/>
      <c r="E57" s="109"/>
      <c r="F57" s="109"/>
      <c r="G57" s="409" t="s">
        <v>109</v>
      </c>
      <c r="H57" s="409"/>
      <c r="I57" s="409"/>
      <c r="J57" s="409"/>
      <c r="K57" s="409"/>
      <c r="L57" s="109"/>
      <c r="M57" s="409" t="s">
        <v>110</v>
      </c>
      <c r="N57" s="409"/>
      <c r="O57" s="409"/>
      <c r="P57" s="409"/>
      <c r="Q57" s="409"/>
      <c r="R57" s="409"/>
      <c r="S57" s="409"/>
      <c r="T57" s="409"/>
      <c r="U57" s="409"/>
      <c r="V57" s="409"/>
      <c r="W57" s="409"/>
      <c r="X57" s="409"/>
      <c r="Y57" s="409"/>
      <c r="Z57" s="409"/>
      <c r="AA57" s="409"/>
      <c r="AB57" s="409"/>
      <c r="AC57" s="409"/>
      <c r="AD57" s="409"/>
      <c r="AE57" s="409"/>
      <c r="AF57" s="409"/>
      <c r="AG57" s="406">
        <f>'2-1 - Nástupiště BUS - so...'!J31</f>
        <v>0</v>
      </c>
      <c r="AH57" s="407"/>
      <c r="AI57" s="407"/>
      <c r="AJ57" s="407"/>
      <c r="AK57" s="407"/>
      <c r="AL57" s="407"/>
      <c r="AM57" s="407"/>
      <c r="AN57" s="406">
        <f t="shared" si="0"/>
        <v>0</v>
      </c>
      <c r="AO57" s="407"/>
      <c r="AP57" s="407"/>
      <c r="AQ57" s="110" t="s">
        <v>96</v>
      </c>
      <c r="AR57" s="111"/>
      <c r="AS57" s="112">
        <v>0</v>
      </c>
      <c r="AT57" s="113">
        <f t="shared" si="1"/>
        <v>0</v>
      </c>
      <c r="AU57" s="114">
        <f>'2-1 - Nástupiště BUS - so...'!P94</f>
        <v>0</v>
      </c>
      <c r="AV57" s="113">
        <f>'2-1 - Nástupiště BUS - so...'!J34</f>
        <v>0</v>
      </c>
      <c r="AW57" s="113">
        <f>'2-1 - Nástupiště BUS - so...'!J35</f>
        <v>0</v>
      </c>
      <c r="AX57" s="113">
        <f>'2-1 - Nástupiště BUS - so...'!J36</f>
        <v>0</v>
      </c>
      <c r="AY57" s="113">
        <f>'2-1 - Nástupiště BUS - so...'!J37</f>
        <v>0</v>
      </c>
      <c r="AZ57" s="113">
        <f>'2-1 - Nástupiště BUS - so...'!F34</f>
        <v>0</v>
      </c>
      <c r="BA57" s="113">
        <f>'2-1 - Nástupiště BUS - so...'!F35</f>
        <v>0</v>
      </c>
      <c r="BB57" s="113">
        <f>'2-1 - Nástupiště BUS - so...'!F36</f>
        <v>0</v>
      </c>
      <c r="BC57" s="113">
        <f>'2-1 - Nástupiště BUS - so...'!F37</f>
        <v>0</v>
      </c>
      <c r="BD57" s="115">
        <f>'2-1 - Nástupiště BUS - so...'!F38</f>
        <v>0</v>
      </c>
      <c r="BT57" s="116" t="s">
        <v>105</v>
      </c>
      <c r="BV57" s="116" t="s">
        <v>87</v>
      </c>
      <c r="BW57" s="116" t="s">
        <v>111</v>
      </c>
      <c r="BX57" s="116" t="s">
        <v>108</v>
      </c>
      <c r="CL57" s="116" t="s">
        <v>101</v>
      </c>
    </row>
    <row r="58" spans="1:91" s="6" customFormat="1" ht="22.5" customHeight="1">
      <c r="B58" s="108"/>
      <c r="C58" s="109"/>
      <c r="D58" s="109"/>
      <c r="E58" s="109"/>
      <c r="F58" s="409" t="s">
        <v>99</v>
      </c>
      <c r="G58" s="409"/>
      <c r="H58" s="409"/>
      <c r="I58" s="409"/>
      <c r="J58" s="409"/>
      <c r="K58" s="109"/>
      <c r="L58" s="409" t="s">
        <v>112</v>
      </c>
      <c r="M58" s="409"/>
      <c r="N58" s="409"/>
      <c r="O58" s="409"/>
      <c r="P58" s="409"/>
      <c r="Q58" s="409"/>
      <c r="R58" s="409"/>
      <c r="S58" s="409"/>
      <c r="T58" s="409"/>
      <c r="U58" s="409"/>
      <c r="V58" s="409"/>
      <c r="W58" s="409"/>
      <c r="X58" s="409"/>
      <c r="Y58" s="409"/>
      <c r="Z58" s="409"/>
      <c r="AA58" s="409"/>
      <c r="AB58" s="409"/>
      <c r="AC58" s="409"/>
      <c r="AD58" s="409"/>
      <c r="AE58" s="409"/>
      <c r="AF58" s="409"/>
      <c r="AG58" s="408">
        <f>ROUND(AG59,2)</f>
        <v>0</v>
      </c>
      <c r="AH58" s="407"/>
      <c r="AI58" s="407"/>
      <c r="AJ58" s="407"/>
      <c r="AK58" s="407"/>
      <c r="AL58" s="407"/>
      <c r="AM58" s="407"/>
      <c r="AN58" s="406">
        <f t="shared" si="0"/>
        <v>0</v>
      </c>
      <c r="AO58" s="407"/>
      <c r="AP58" s="407"/>
      <c r="AQ58" s="110" t="s">
        <v>96</v>
      </c>
      <c r="AR58" s="111"/>
      <c r="AS58" s="112">
        <f>ROUND(AS59,2)</f>
        <v>0</v>
      </c>
      <c r="AT58" s="113">
        <f t="shared" si="1"/>
        <v>0</v>
      </c>
      <c r="AU58" s="114">
        <f>ROUND(AU59,5)</f>
        <v>0</v>
      </c>
      <c r="AV58" s="113">
        <f>ROUND(AZ58*L26,2)</f>
        <v>0</v>
      </c>
      <c r="AW58" s="113">
        <f>ROUND(BA58*L27,2)</f>
        <v>0</v>
      </c>
      <c r="AX58" s="113">
        <f>ROUND(BB58*L26,2)</f>
        <v>0</v>
      </c>
      <c r="AY58" s="113">
        <f>ROUND(BC58*L27,2)</f>
        <v>0</v>
      </c>
      <c r="AZ58" s="113">
        <f>ROUND(AZ59,2)</f>
        <v>0</v>
      </c>
      <c r="BA58" s="113">
        <f>ROUND(BA59,2)</f>
        <v>0</v>
      </c>
      <c r="BB58" s="113">
        <f>ROUND(BB59,2)</f>
        <v>0</v>
      </c>
      <c r="BC58" s="113">
        <f>ROUND(BC59,2)</f>
        <v>0</v>
      </c>
      <c r="BD58" s="115">
        <f>ROUND(BD59,2)</f>
        <v>0</v>
      </c>
      <c r="BS58" s="116" t="s">
        <v>84</v>
      </c>
      <c r="BT58" s="116" t="s">
        <v>99</v>
      </c>
      <c r="BU58" s="116" t="s">
        <v>86</v>
      </c>
      <c r="BV58" s="116" t="s">
        <v>87</v>
      </c>
      <c r="BW58" s="116" t="s">
        <v>113</v>
      </c>
      <c r="BX58" s="116" t="s">
        <v>97</v>
      </c>
      <c r="CL58" s="116" t="s">
        <v>101</v>
      </c>
    </row>
    <row r="59" spans="1:91" s="6" customFormat="1" ht="34.5" customHeight="1">
      <c r="A59" s="117" t="s">
        <v>102</v>
      </c>
      <c r="B59" s="108"/>
      <c r="C59" s="109"/>
      <c r="D59" s="109"/>
      <c r="E59" s="109"/>
      <c r="F59" s="109"/>
      <c r="G59" s="409" t="s">
        <v>114</v>
      </c>
      <c r="H59" s="409"/>
      <c r="I59" s="409"/>
      <c r="J59" s="409"/>
      <c r="K59" s="409"/>
      <c r="L59" s="109"/>
      <c r="M59" s="409" t="s">
        <v>115</v>
      </c>
      <c r="N59" s="409"/>
      <c r="O59" s="409"/>
      <c r="P59" s="409"/>
      <c r="Q59" s="409"/>
      <c r="R59" s="409"/>
      <c r="S59" s="409"/>
      <c r="T59" s="409"/>
      <c r="U59" s="409"/>
      <c r="V59" s="409"/>
      <c r="W59" s="409"/>
      <c r="X59" s="409"/>
      <c r="Y59" s="409"/>
      <c r="Z59" s="409"/>
      <c r="AA59" s="409"/>
      <c r="AB59" s="409"/>
      <c r="AC59" s="409"/>
      <c r="AD59" s="409"/>
      <c r="AE59" s="409"/>
      <c r="AF59" s="409"/>
      <c r="AG59" s="406">
        <f>'3-1 - Cyklostezka vedená ...'!J31</f>
        <v>0</v>
      </c>
      <c r="AH59" s="407"/>
      <c r="AI59" s="407"/>
      <c r="AJ59" s="407"/>
      <c r="AK59" s="407"/>
      <c r="AL59" s="407"/>
      <c r="AM59" s="407"/>
      <c r="AN59" s="406">
        <f t="shared" si="0"/>
        <v>0</v>
      </c>
      <c r="AO59" s="407"/>
      <c r="AP59" s="407"/>
      <c r="AQ59" s="110" t="s">
        <v>96</v>
      </c>
      <c r="AR59" s="111"/>
      <c r="AS59" s="112">
        <v>0</v>
      </c>
      <c r="AT59" s="113">
        <f t="shared" si="1"/>
        <v>0</v>
      </c>
      <c r="AU59" s="114">
        <f>'3-1 - Cyklostezka vedená ...'!P95</f>
        <v>0</v>
      </c>
      <c r="AV59" s="113">
        <f>'3-1 - Cyklostezka vedená ...'!J34</f>
        <v>0</v>
      </c>
      <c r="AW59" s="113">
        <f>'3-1 - Cyklostezka vedená ...'!J35</f>
        <v>0</v>
      </c>
      <c r="AX59" s="113">
        <f>'3-1 - Cyklostezka vedená ...'!J36</f>
        <v>0</v>
      </c>
      <c r="AY59" s="113">
        <f>'3-1 - Cyklostezka vedená ...'!J37</f>
        <v>0</v>
      </c>
      <c r="AZ59" s="113">
        <f>'3-1 - Cyklostezka vedená ...'!F34</f>
        <v>0</v>
      </c>
      <c r="BA59" s="113">
        <f>'3-1 - Cyklostezka vedená ...'!F35</f>
        <v>0</v>
      </c>
      <c r="BB59" s="113">
        <f>'3-1 - Cyklostezka vedená ...'!F36</f>
        <v>0</v>
      </c>
      <c r="BC59" s="113">
        <f>'3-1 - Cyklostezka vedená ...'!F37</f>
        <v>0</v>
      </c>
      <c r="BD59" s="115">
        <f>'3-1 - Cyklostezka vedená ...'!F38</f>
        <v>0</v>
      </c>
      <c r="BT59" s="116" t="s">
        <v>105</v>
      </c>
      <c r="BV59" s="116" t="s">
        <v>87</v>
      </c>
      <c r="BW59" s="116" t="s">
        <v>116</v>
      </c>
      <c r="BX59" s="116" t="s">
        <v>113</v>
      </c>
      <c r="CL59" s="116" t="s">
        <v>101</v>
      </c>
    </row>
    <row r="60" spans="1:91" s="6" customFormat="1" ht="22.5" customHeight="1">
      <c r="B60" s="108"/>
      <c r="C60" s="109"/>
      <c r="D60" s="109"/>
      <c r="E60" s="109"/>
      <c r="F60" s="409" t="s">
        <v>117</v>
      </c>
      <c r="G60" s="409"/>
      <c r="H60" s="409"/>
      <c r="I60" s="409"/>
      <c r="J60" s="409"/>
      <c r="K60" s="109"/>
      <c r="L60" s="409" t="s">
        <v>118</v>
      </c>
      <c r="M60" s="409"/>
      <c r="N60" s="409"/>
      <c r="O60" s="409"/>
      <c r="P60" s="409"/>
      <c r="Q60" s="409"/>
      <c r="R60" s="409"/>
      <c r="S60" s="409"/>
      <c r="T60" s="409"/>
      <c r="U60" s="409"/>
      <c r="V60" s="409"/>
      <c r="W60" s="409"/>
      <c r="X60" s="409"/>
      <c r="Y60" s="409"/>
      <c r="Z60" s="409"/>
      <c r="AA60" s="409"/>
      <c r="AB60" s="409"/>
      <c r="AC60" s="409"/>
      <c r="AD60" s="409"/>
      <c r="AE60" s="409"/>
      <c r="AF60" s="409"/>
      <c r="AG60" s="408">
        <f>ROUND(AG61,2)</f>
        <v>0</v>
      </c>
      <c r="AH60" s="407"/>
      <c r="AI60" s="407"/>
      <c r="AJ60" s="407"/>
      <c r="AK60" s="407"/>
      <c r="AL60" s="407"/>
      <c r="AM60" s="407"/>
      <c r="AN60" s="406">
        <f t="shared" si="0"/>
        <v>0</v>
      </c>
      <c r="AO60" s="407"/>
      <c r="AP60" s="407"/>
      <c r="AQ60" s="110" t="s">
        <v>96</v>
      </c>
      <c r="AR60" s="111"/>
      <c r="AS60" s="112">
        <f>ROUND(AS61,2)</f>
        <v>0</v>
      </c>
      <c r="AT60" s="113">
        <f t="shared" si="1"/>
        <v>0</v>
      </c>
      <c r="AU60" s="114">
        <f>ROUND(AU61,5)</f>
        <v>0</v>
      </c>
      <c r="AV60" s="113">
        <f>ROUND(AZ60*L26,2)</f>
        <v>0</v>
      </c>
      <c r="AW60" s="113">
        <f>ROUND(BA60*L27,2)</f>
        <v>0</v>
      </c>
      <c r="AX60" s="113">
        <f>ROUND(BB60*L26,2)</f>
        <v>0</v>
      </c>
      <c r="AY60" s="113">
        <f>ROUND(BC60*L27,2)</f>
        <v>0</v>
      </c>
      <c r="AZ60" s="113">
        <f>ROUND(AZ61,2)</f>
        <v>0</v>
      </c>
      <c r="BA60" s="113">
        <f>ROUND(BA61,2)</f>
        <v>0</v>
      </c>
      <c r="BB60" s="113">
        <f>ROUND(BB61,2)</f>
        <v>0</v>
      </c>
      <c r="BC60" s="113">
        <f>ROUND(BC61,2)</f>
        <v>0</v>
      </c>
      <c r="BD60" s="115">
        <f>ROUND(BD61,2)</f>
        <v>0</v>
      </c>
      <c r="BS60" s="116" t="s">
        <v>84</v>
      </c>
      <c r="BT60" s="116" t="s">
        <v>99</v>
      </c>
      <c r="BU60" s="116" t="s">
        <v>86</v>
      </c>
      <c r="BV60" s="116" t="s">
        <v>87</v>
      </c>
      <c r="BW60" s="116" t="s">
        <v>119</v>
      </c>
      <c r="BX60" s="116" t="s">
        <v>97</v>
      </c>
      <c r="CL60" s="116" t="s">
        <v>120</v>
      </c>
    </row>
    <row r="61" spans="1:91" s="6" customFormat="1" ht="22.5" customHeight="1">
      <c r="A61" s="117" t="s">
        <v>102</v>
      </c>
      <c r="B61" s="108"/>
      <c r="C61" s="109"/>
      <c r="D61" s="109"/>
      <c r="E61" s="109"/>
      <c r="F61" s="109"/>
      <c r="G61" s="409" t="s">
        <v>121</v>
      </c>
      <c r="H61" s="409"/>
      <c r="I61" s="409"/>
      <c r="J61" s="409"/>
      <c r="K61" s="409"/>
      <c r="L61" s="109"/>
      <c r="M61" s="409" t="s">
        <v>122</v>
      </c>
      <c r="N61" s="409"/>
      <c r="O61" s="409"/>
      <c r="P61" s="409"/>
      <c r="Q61" s="409"/>
      <c r="R61" s="409"/>
      <c r="S61" s="409"/>
      <c r="T61" s="409"/>
      <c r="U61" s="409"/>
      <c r="V61" s="409"/>
      <c r="W61" s="409"/>
      <c r="X61" s="409"/>
      <c r="Y61" s="409"/>
      <c r="Z61" s="409"/>
      <c r="AA61" s="409"/>
      <c r="AB61" s="409"/>
      <c r="AC61" s="409"/>
      <c r="AD61" s="409"/>
      <c r="AE61" s="409"/>
      <c r="AF61" s="409"/>
      <c r="AG61" s="406">
        <f>'6-1 - Vegetační úpravy-so...'!J31</f>
        <v>0</v>
      </c>
      <c r="AH61" s="407"/>
      <c r="AI61" s="407"/>
      <c r="AJ61" s="407"/>
      <c r="AK61" s="407"/>
      <c r="AL61" s="407"/>
      <c r="AM61" s="407"/>
      <c r="AN61" s="406">
        <f t="shared" si="0"/>
        <v>0</v>
      </c>
      <c r="AO61" s="407"/>
      <c r="AP61" s="407"/>
      <c r="AQ61" s="110" t="s">
        <v>96</v>
      </c>
      <c r="AR61" s="111"/>
      <c r="AS61" s="112">
        <v>0</v>
      </c>
      <c r="AT61" s="113">
        <f t="shared" si="1"/>
        <v>0</v>
      </c>
      <c r="AU61" s="114">
        <f>'6-1 - Vegetační úpravy-so...'!P95</f>
        <v>0</v>
      </c>
      <c r="AV61" s="113">
        <f>'6-1 - Vegetační úpravy-so...'!J34</f>
        <v>0</v>
      </c>
      <c r="AW61" s="113">
        <f>'6-1 - Vegetační úpravy-so...'!J35</f>
        <v>0</v>
      </c>
      <c r="AX61" s="113">
        <f>'6-1 - Vegetační úpravy-so...'!J36</f>
        <v>0</v>
      </c>
      <c r="AY61" s="113">
        <f>'6-1 - Vegetační úpravy-so...'!J37</f>
        <v>0</v>
      </c>
      <c r="AZ61" s="113">
        <f>'6-1 - Vegetační úpravy-so...'!F34</f>
        <v>0</v>
      </c>
      <c r="BA61" s="113">
        <f>'6-1 - Vegetační úpravy-so...'!F35</f>
        <v>0</v>
      </c>
      <c r="BB61" s="113">
        <f>'6-1 - Vegetační úpravy-so...'!F36</f>
        <v>0</v>
      </c>
      <c r="BC61" s="113">
        <f>'6-1 - Vegetační úpravy-so...'!F37</f>
        <v>0</v>
      </c>
      <c r="BD61" s="115">
        <f>'6-1 - Vegetační úpravy-so...'!F38</f>
        <v>0</v>
      </c>
      <c r="BT61" s="116" t="s">
        <v>105</v>
      </c>
      <c r="BV61" s="116" t="s">
        <v>87</v>
      </c>
      <c r="BW61" s="116" t="s">
        <v>123</v>
      </c>
      <c r="BX61" s="116" t="s">
        <v>119</v>
      </c>
      <c r="CL61" s="116" t="s">
        <v>22</v>
      </c>
    </row>
    <row r="62" spans="1:91" s="6" customFormat="1" ht="22.5" customHeight="1">
      <c r="B62" s="108"/>
      <c r="C62" s="109"/>
      <c r="D62" s="109"/>
      <c r="E62" s="409" t="s">
        <v>124</v>
      </c>
      <c r="F62" s="409"/>
      <c r="G62" s="409"/>
      <c r="H62" s="409"/>
      <c r="I62" s="409"/>
      <c r="J62" s="109"/>
      <c r="K62" s="409" t="s">
        <v>125</v>
      </c>
      <c r="L62" s="409"/>
      <c r="M62" s="409"/>
      <c r="N62" s="409"/>
      <c r="O62" s="409"/>
      <c r="P62" s="409"/>
      <c r="Q62" s="409"/>
      <c r="R62" s="409"/>
      <c r="S62" s="409"/>
      <c r="T62" s="409"/>
      <c r="U62" s="409"/>
      <c r="V62" s="409"/>
      <c r="W62" s="409"/>
      <c r="X62" s="409"/>
      <c r="Y62" s="409"/>
      <c r="Z62" s="409"/>
      <c r="AA62" s="409"/>
      <c r="AB62" s="409"/>
      <c r="AC62" s="409"/>
      <c r="AD62" s="409"/>
      <c r="AE62" s="409"/>
      <c r="AF62" s="409"/>
      <c r="AG62" s="408">
        <f>ROUND(AG63,2)</f>
        <v>0</v>
      </c>
      <c r="AH62" s="407"/>
      <c r="AI62" s="407"/>
      <c r="AJ62" s="407"/>
      <c r="AK62" s="407"/>
      <c r="AL62" s="407"/>
      <c r="AM62" s="407"/>
      <c r="AN62" s="406">
        <f t="shared" si="0"/>
        <v>0</v>
      </c>
      <c r="AO62" s="407"/>
      <c r="AP62" s="407"/>
      <c r="AQ62" s="110" t="s">
        <v>96</v>
      </c>
      <c r="AR62" s="111"/>
      <c r="AS62" s="112">
        <f>ROUND(AS63,2)</f>
        <v>0</v>
      </c>
      <c r="AT62" s="113">
        <f t="shared" si="1"/>
        <v>0</v>
      </c>
      <c r="AU62" s="114">
        <f>ROUND(AU63,5)</f>
        <v>0</v>
      </c>
      <c r="AV62" s="113">
        <f>ROUND(AZ62*L26,2)</f>
        <v>0</v>
      </c>
      <c r="AW62" s="113">
        <f>ROUND(BA62*L27,2)</f>
        <v>0</v>
      </c>
      <c r="AX62" s="113">
        <f>ROUND(BB62*L26,2)</f>
        <v>0</v>
      </c>
      <c r="AY62" s="113">
        <f>ROUND(BC62*L27,2)</f>
        <v>0</v>
      </c>
      <c r="AZ62" s="113">
        <f t="shared" ref="AZ62:BD63" si="2">ROUND(AZ63,2)</f>
        <v>0</v>
      </c>
      <c r="BA62" s="113">
        <f t="shared" si="2"/>
        <v>0</v>
      </c>
      <c r="BB62" s="113">
        <f t="shared" si="2"/>
        <v>0</v>
      </c>
      <c r="BC62" s="113">
        <f t="shared" si="2"/>
        <v>0</v>
      </c>
      <c r="BD62" s="115">
        <f t="shared" si="2"/>
        <v>0</v>
      </c>
      <c r="BS62" s="116" t="s">
        <v>84</v>
      </c>
      <c r="BT62" s="116" t="s">
        <v>93</v>
      </c>
      <c r="BU62" s="116" t="s">
        <v>86</v>
      </c>
      <c r="BV62" s="116" t="s">
        <v>87</v>
      </c>
      <c r="BW62" s="116" t="s">
        <v>126</v>
      </c>
      <c r="BX62" s="116" t="s">
        <v>92</v>
      </c>
      <c r="CL62" s="116" t="s">
        <v>22</v>
      </c>
    </row>
    <row r="63" spans="1:91" s="6" customFormat="1" ht="22.5" customHeight="1">
      <c r="B63" s="108"/>
      <c r="C63" s="109"/>
      <c r="D63" s="109"/>
      <c r="E63" s="109"/>
      <c r="F63" s="409" t="s">
        <v>127</v>
      </c>
      <c r="G63" s="409"/>
      <c r="H63" s="409"/>
      <c r="I63" s="409"/>
      <c r="J63" s="409"/>
      <c r="K63" s="109"/>
      <c r="L63" s="409" t="s">
        <v>128</v>
      </c>
      <c r="M63" s="409"/>
      <c r="N63" s="409"/>
      <c r="O63" s="409"/>
      <c r="P63" s="409"/>
      <c r="Q63" s="409"/>
      <c r="R63" s="409"/>
      <c r="S63" s="409"/>
      <c r="T63" s="409"/>
      <c r="U63" s="409"/>
      <c r="V63" s="409"/>
      <c r="W63" s="409"/>
      <c r="X63" s="409"/>
      <c r="Y63" s="409"/>
      <c r="Z63" s="409"/>
      <c r="AA63" s="409"/>
      <c r="AB63" s="409"/>
      <c r="AC63" s="409"/>
      <c r="AD63" s="409"/>
      <c r="AE63" s="409"/>
      <c r="AF63" s="409"/>
      <c r="AG63" s="408">
        <f>ROUND(AG64,2)</f>
        <v>0</v>
      </c>
      <c r="AH63" s="407"/>
      <c r="AI63" s="407"/>
      <c r="AJ63" s="407"/>
      <c r="AK63" s="407"/>
      <c r="AL63" s="407"/>
      <c r="AM63" s="407"/>
      <c r="AN63" s="406">
        <f t="shared" si="0"/>
        <v>0</v>
      </c>
      <c r="AO63" s="407"/>
      <c r="AP63" s="407"/>
      <c r="AQ63" s="110" t="s">
        <v>96</v>
      </c>
      <c r="AR63" s="111"/>
      <c r="AS63" s="112">
        <f>ROUND(AS64,2)</f>
        <v>0</v>
      </c>
      <c r="AT63" s="113">
        <f t="shared" si="1"/>
        <v>0</v>
      </c>
      <c r="AU63" s="114">
        <f>ROUND(AU64,5)</f>
        <v>0</v>
      </c>
      <c r="AV63" s="113">
        <f>ROUND(AZ63*L26,2)</f>
        <v>0</v>
      </c>
      <c r="AW63" s="113">
        <f>ROUND(BA63*L27,2)</f>
        <v>0</v>
      </c>
      <c r="AX63" s="113">
        <f>ROUND(BB63*L26,2)</f>
        <v>0</v>
      </c>
      <c r="AY63" s="113">
        <f>ROUND(BC63*L27,2)</f>
        <v>0</v>
      </c>
      <c r="AZ63" s="113">
        <f t="shared" si="2"/>
        <v>0</v>
      </c>
      <c r="BA63" s="113">
        <f t="shared" si="2"/>
        <v>0</v>
      </c>
      <c r="BB63" s="113">
        <f t="shared" si="2"/>
        <v>0</v>
      </c>
      <c r="BC63" s="113">
        <f t="shared" si="2"/>
        <v>0</v>
      </c>
      <c r="BD63" s="115">
        <f t="shared" si="2"/>
        <v>0</v>
      </c>
      <c r="BS63" s="116" t="s">
        <v>84</v>
      </c>
      <c r="BT63" s="116" t="s">
        <v>99</v>
      </c>
      <c r="BU63" s="116" t="s">
        <v>86</v>
      </c>
      <c r="BV63" s="116" t="s">
        <v>87</v>
      </c>
      <c r="BW63" s="116" t="s">
        <v>129</v>
      </c>
      <c r="BX63" s="116" t="s">
        <v>126</v>
      </c>
      <c r="CL63" s="116" t="s">
        <v>101</v>
      </c>
    </row>
    <row r="64" spans="1:91" s="6" customFormat="1" ht="22.5" customHeight="1">
      <c r="A64" s="117" t="s">
        <v>102</v>
      </c>
      <c r="B64" s="108"/>
      <c r="C64" s="109"/>
      <c r="D64" s="109"/>
      <c r="E64" s="109"/>
      <c r="F64" s="109"/>
      <c r="G64" s="409" t="s">
        <v>130</v>
      </c>
      <c r="H64" s="409"/>
      <c r="I64" s="409"/>
      <c r="J64" s="409"/>
      <c r="K64" s="409"/>
      <c r="L64" s="109"/>
      <c r="M64" s="409" t="s">
        <v>131</v>
      </c>
      <c r="N64" s="409"/>
      <c r="O64" s="409"/>
      <c r="P64" s="409"/>
      <c r="Q64" s="409"/>
      <c r="R64" s="409"/>
      <c r="S64" s="409"/>
      <c r="T64" s="409"/>
      <c r="U64" s="409"/>
      <c r="V64" s="409"/>
      <c r="W64" s="409"/>
      <c r="X64" s="409"/>
      <c r="Y64" s="409"/>
      <c r="Z64" s="409"/>
      <c r="AA64" s="409"/>
      <c r="AB64" s="409"/>
      <c r="AC64" s="409"/>
      <c r="AD64" s="409"/>
      <c r="AE64" s="409"/>
      <c r="AF64" s="409"/>
      <c r="AG64" s="406">
        <f>'9-1 - Stojany na kola-sou...'!J31</f>
        <v>0</v>
      </c>
      <c r="AH64" s="407"/>
      <c r="AI64" s="407"/>
      <c r="AJ64" s="407"/>
      <c r="AK64" s="407"/>
      <c r="AL64" s="407"/>
      <c r="AM64" s="407"/>
      <c r="AN64" s="406">
        <f t="shared" si="0"/>
        <v>0</v>
      </c>
      <c r="AO64" s="407"/>
      <c r="AP64" s="407"/>
      <c r="AQ64" s="110" t="s">
        <v>96</v>
      </c>
      <c r="AR64" s="111"/>
      <c r="AS64" s="112">
        <v>0</v>
      </c>
      <c r="AT64" s="113">
        <f t="shared" si="1"/>
        <v>0</v>
      </c>
      <c r="AU64" s="114">
        <f>'9-1 - Stojany na kola-sou...'!P94</f>
        <v>0</v>
      </c>
      <c r="AV64" s="113">
        <f>'9-1 - Stojany na kola-sou...'!J34</f>
        <v>0</v>
      </c>
      <c r="AW64" s="113">
        <f>'9-1 - Stojany na kola-sou...'!J35</f>
        <v>0</v>
      </c>
      <c r="AX64" s="113">
        <f>'9-1 - Stojany na kola-sou...'!J36</f>
        <v>0</v>
      </c>
      <c r="AY64" s="113">
        <f>'9-1 - Stojany na kola-sou...'!J37</f>
        <v>0</v>
      </c>
      <c r="AZ64" s="113">
        <f>'9-1 - Stojany na kola-sou...'!F34</f>
        <v>0</v>
      </c>
      <c r="BA64" s="113">
        <f>'9-1 - Stojany na kola-sou...'!F35</f>
        <v>0</v>
      </c>
      <c r="BB64" s="113">
        <f>'9-1 - Stojany na kola-sou...'!F36</f>
        <v>0</v>
      </c>
      <c r="BC64" s="113">
        <f>'9-1 - Stojany na kola-sou...'!F37</f>
        <v>0</v>
      </c>
      <c r="BD64" s="115">
        <f>'9-1 - Stojany na kola-sou...'!F38</f>
        <v>0</v>
      </c>
      <c r="BT64" s="116" t="s">
        <v>105</v>
      </c>
      <c r="BV64" s="116" t="s">
        <v>87</v>
      </c>
      <c r="BW64" s="116" t="s">
        <v>132</v>
      </c>
      <c r="BX64" s="116" t="s">
        <v>129</v>
      </c>
      <c r="CL64" s="116" t="s">
        <v>101</v>
      </c>
    </row>
    <row r="65" spans="1:91" s="5" customFormat="1" ht="22.5" customHeight="1">
      <c r="B65" s="98"/>
      <c r="C65" s="99"/>
      <c r="D65" s="405" t="s">
        <v>133</v>
      </c>
      <c r="E65" s="405"/>
      <c r="F65" s="405"/>
      <c r="G65" s="405"/>
      <c r="H65" s="405"/>
      <c r="I65" s="100"/>
      <c r="J65" s="405" t="s">
        <v>134</v>
      </c>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4">
        <f>ROUND(AG66+AG68+AG70+AG72,2)</f>
        <v>0</v>
      </c>
      <c r="AH65" s="403"/>
      <c r="AI65" s="403"/>
      <c r="AJ65" s="403"/>
      <c r="AK65" s="403"/>
      <c r="AL65" s="403"/>
      <c r="AM65" s="403"/>
      <c r="AN65" s="402">
        <f t="shared" si="0"/>
        <v>0</v>
      </c>
      <c r="AO65" s="403"/>
      <c r="AP65" s="403"/>
      <c r="AQ65" s="101" t="s">
        <v>91</v>
      </c>
      <c r="AR65" s="102"/>
      <c r="AS65" s="103">
        <f>ROUND(AS66+AS68+AS70+AS72,2)</f>
        <v>0</v>
      </c>
      <c r="AT65" s="104">
        <f t="shared" si="1"/>
        <v>0</v>
      </c>
      <c r="AU65" s="105">
        <f>ROUND(AU66+AU68+AU70+AU72,5)</f>
        <v>0</v>
      </c>
      <c r="AV65" s="104">
        <f>ROUND(AZ65*L26,2)</f>
        <v>0</v>
      </c>
      <c r="AW65" s="104">
        <f>ROUND(BA65*L27,2)</f>
        <v>0</v>
      </c>
      <c r="AX65" s="104">
        <f>ROUND(BB65*L26,2)</f>
        <v>0</v>
      </c>
      <c r="AY65" s="104">
        <f>ROUND(BC65*L27,2)</f>
        <v>0</v>
      </c>
      <c r="AZ65" s="104">
        <f>ROUND(AZ66+AZ68+AZ70+AZ72,2)</f>
        <v>0</v>
      </c>
      <c r="BA65" s="104">
        <f>ROUND(BA66+BA68+BA70+BA72,2)</f>
        <v>0</v>
      </c>
      <c r="BB65" s="104">
        <f>ROUND(BB66+BB68+BB70+BB72,2)</f>
        <v>0</v>
      </c>
      <c r="BC65" s="104">
        <f>ROUND(BC66+BC68+BC70+BC72,2)</f>
        <v>0</v>
      </c>
      <c r="BD65" s="106">
        <f>ROUND(BD66+BD68+BD70+BD72,2)</f>
        <v>0</v>
      </c>
      <c r="BS65" s="107" t="s">
        <v>84</v>
      </c>
      <c r="BT65" s="107" t="s">
        <v>25</v>
      </c>
      <c r="BU65" s="107" t="s">
        <v>86</v>
      </c>
      <c r="BV65" s="107" t="s">
        <v>87</v>
      </c>
      <c r="BW65" s="107" t="s">
        <v>135</v>
      </c>
      <c r="BX65" s="107" t="s">
        <v>7</v>
      </c>
      <c r="CL65" s="107" t="s">
        <v>50</v>
      </c>
      <c r="CM65" s="107" t="s">
        <v>93</v>
      </c>
    </row>
    <row r="66" spans="1:91" s="6" customFormat="1" ht="34.5" customHeight="1">
      <c r="B66" s="108"/>
      <c r="C66" s="109"/>
      <c r="D66" s="109"/>
      <c r="E66" s="409" t="s">
        <v>105</v>
      </c>
      <c r="F66" s="409"/>
      <c r="G66" s="409"/>
      <c r="H66" s="409"/>
      <c r="I66" s="409"/>
      <c r="J66" s="109"/>
      <c r="K66" s="409" t="s">
        <v>136</v>
      </c>
      <c r="L66" s="409"/>
      <c r="M66" s="409"/>
      <c r="N66" s="409"/>
      <c r="O66" s="409"/>
      <c r="P66" s="409"/>
      <c r="Q66" s="409"/>
      <c r="R66" s="409"/>
      <c r="S66" s="409"/>
      <c r="T66" s="409"/>
      <c r="U66" s="409"/>
      <c r="V66" s="409"/>
      <c r="W66" s="409"/>
      <c r="X66" s="409"/>
      <c r="Y66" s="409"/>
      <c r="Z66" s="409"/>
      <c r="AA66" s="409"/>
      <c r="AB66" s="409"/>
      <c r="AC66" s="409"/>
      <c r="AD66" s="409"/>
      <c r="AE66" s="409"/>
      <c r="AF66" s="409"/>
      <c r="AG66" s="408">
        <f>ROUND(AG67,2)</f>
        <v>0</v>
      </c>
      <c r="AH66" s="407"/>
      <c r="AI66" s="407"/>
      <c r="AJ66" s="407"/>
      <c r="AK66" s="407"/>
      <c r="AL66" s="407"/>
      <c r="AM66" s="407"/>
      <c r="AN66" s="406">
        <f t="shared" si="0"/>
        <v>0</v>
      </c>
      <c r="AO66" s="407"/>
      <c r="AP66" s="407"/>
      <c r="AQ66" s="110" t="s">
        <v>96</v>
      </c>
      <c r="AR66" s="111"/>
      <c r="AS66" s="112">
        <f>ROUND(AS67,2)</f>
        <v>0</v>
      </c>
      <c r="AT66" s="113">
        <f t="shared" si="1"/>
        <v>0</v>
      </c>
      <c r="AU66" s="114">
        <f>ROUND(AU67,5)</f>
        <v>0</v>
      </c>
      <c r="AV66" s="113">
        <f>ROUND(AZ66*L26,2)</f>
        <v>0</v>
      </c>
      <c r="AW66" s="113">
        <f>ROUND(BA66*L27,2)</f>
        <v>0</v>
      </c>
      <c r="AX66" s="113">
        <f>ROUND(BB66*L26,2)</f>
        <v>0</v>
      </c>
      <c r="AY66" s="113">
        <f>ROUND(BC66*L27,2)</f>
        <v>0</v>
      </c>
      <c r="AZ66" s="113">
        <f>ROUND(AZ67,2)</f>
        <v>0</v>
      </c>
      <c r="BA66" s="113">
        <f>ROUND(BA67,2)</f>
        <v>0</v>
      </c>
      <c r="BB66" s="113">
        <f>ROUND(BB67,2)</f>
        <v>0</v>
      </c>
      <c r="BC66" s="113">
        <f>ROUND(BC67,2)</f>
        <v>0</v>
      </c>
      <c r="BD66" s="115">
        <f>ROUND(BD67,2)</f>
        <v>0</v>
      </c>
      <c r="BS66" s="116" t="s">
        <v>84</v>
      </c>
      <c r="BT66" s="116" t="s">
        <v>93</v>
      </c>
      <c r="BU66" s="116" t="s">
        <v>86</v>
      </c>
      <c r="BV66" s="116" t="s">
        <v>87</v>
      </c>
      <c r="BW66" s="116" t="s">
        <v>137</v>
      </c>
      <c r="BX66" s="116" t="s">
        <v>135</v>
      </c>
      <c r="CL66" s="116" t="s">
        <v>101</v>
      </c>
    </row>
    <row r="67" spans="1:91" s="6" customFormat="1" ht="34.5" customHeight="1">
      <c r="A67" s="117" t="s">
        <v>102</v>
      </c>
      <c r="B67" s="108"/>
      <c r="C67" s="109"/>
      <c r="D67" s="109"/>
      <c r="E67" s="109"/>
      <c r="F67" s="409" t="s">
        <v>138</v>
      </c>
      <c r="G67" s="409"/>
      <c r="H67" s="409"/>
      <c r="I67" s="409"/>
      <c r="J67" s="409"/>
      <c r="K67" s="109"/>
      <c r="L67" s="409" t="s">
        <v>139</v>
      </c>
      <c r="M67" s="409"/>
      <c r="N67" s="409"/>
      <c r="O67" s="409"/>
      <c r="P67" s="409"/>
      <c r="Q67" s="409"/>
      <c r="R67" s="409"/>
      <c r="S67" s="409"/>
      <c r="T67" s="409"/>
      <c r="U67" s="409"/>
      <c r="V67" s="409"/>
      <c r="W67" s="409"/>
      <c r="X67" s="409"/>
      <c r="Y67" s="409"/>
      <c r="Z67" s="409"/>
      <c r="AA67" s="409"/>
      <c r="AB67" s="409"/>
      <c r="AC67" s="409"/>
      <c r="AD67" s="409"/>
      <c r="AE67" s="409"/>
      <c r="AF67" s="409"/>
      <c r="AG67" s="406">
        <f>'4-1 - Cyklostezka vedená ...'!J31</f>
        <v>0</v>
      </c>
      <c r="AH67" s="407"/>
      <c r="AI67" s="407"/>
      <c r="AJ67" s="407"/>
      <c r="AK67" s="407"/>
      <c r="AL67" s="407"/>
      <c r="AM67" s="407"/>
      <c r="AN67" s="406">
        <f t="shared" si="0"/>
        <v>0</v>
      </c>
      <c r="AO67" s="407"/>
      <c r="AP67" s="407"/>
      <c r="AQ67" s="110" t="s">
        <v>96</v>
      </c>
      <c r="AR67" s="111"/>
      <c r="AS67" s="112">
        <v>0</v>
      </c>
      <c r="AT67" s="113">
        <f t="shared" si="1"/>
        <v>0</v>
      </c>
      <c r="AU67" s="114">
        <f>'4-1 - Cyklostezka vedená ...'!P90</f>
        <v>0</v>
      </c>
      <c r="AV67" s="113">
        <f>'4-1 - Cyklostezka vedená ...'!J34</f>
        <v>0</v>
      </c>
      <c r="AW67" s="113">
        <f>'4-1 - Cyklostezka vedená ...'!J35</f>
        <v>0</v>
      </c>
      <c r="AX67" s="113">
        <f>'4-1 - Cyklostezka vedená ...'!J36</f>
        <v>0</v>
      </c>
      <c r="AY67" s="113">
        <f>'4-1 - Cyklostezka vedená ...'!J37</f>
        <v>0</v>
      </c>
      <c r="AZ67" s="113">
        <f>'4-1 - Cyklostezka vedená ...'!F34</f>
        <v>0</v>
      </c>
      <c r="BA67" s="113">
        <f>'4-1 - Cyklostezka vedená ...'!F35</f>
        <v>0</v>
      </c>
      <c r="BB67" s="113">
        <f>'4-1 - Cyklostezka vedená ...'!F36</f>
        <v>0</v>
      </c>
      <c r="BC67" s="113">
        <f>'4-1 - Cyklostezka vedená ...'!F37</f>
        <v>0</v>
      </c>
      <c r="BD67" s="115">
        <f>'4-1 - Cyklostezka vedená ...'!F38</f>
        <v>0</v>
      </c>
      <c r="BT67" s="116" t="s">
        <v>99</v>
      </c>
      <c r="BV67" s="116" t="s">
        <v>87</v>
      </c>
      <c r="BW67" s="116" t="s">
        <v>140</v>
      </c>
      <c r="BX67" s="116" t="s">
        <v>137</v>
      </c>
      <c r="CL67" s="116" t="s">
        <v>101</v>
      </c>
    </row>
    <row r="68" spans="1:91" s="6" customFormat="1" ht="22.5" customHeight="1">
      <c r="B68" s="108"/>
      <c r="C68" s="109"/>
      <c r="D68" s="109"/>
      <c r="E68" s="409" t="s">
        <v>141</v>
      </c>
      <c r="F68" s="409"/>
      <c r="G68" s="409"/>
      <c r="H68" s="409"/>
      <c r="I68" s="409"/>
      <c r="J68" s="109"/>
      <c r="K68" s="409" t="s">
        <v>142</v>
      </c>
      <c r="L68" s="409"/>
      <c r="M68" s="409"/>
      <c r="N68" s="409"/>
      <c r="O68" s="409"/>
      <c r="P68" s="409"/>
      <c r="Q68" s="409"/>
      <c r="R68" s="409"/>
      <c r="S68" s="409"/>
      <c r="T68" s="409"/>
      <c r="U68" s="409"/>
      <c r="V68" s="409"/>
      <c r="W68" s="409"/>
      <c r="X68" s="409"/>
      <c r="Y68" s="409"/>
      <c r="Z68" s="409"/>
      <c r="AA68" s="409"/>
      <c r="AB68" s="409"/>
      <c r="AC68" s="409"/>
      <c r="AD68" s="409"/>
      <c r="AE68" s="409"/>
      <c r="AF68" s="409"/>
      <c r="AG68" s="408">
        <f>ROUND(AG69,2)</f>
        <v>0</v>
      </c>
      <c r="AH68" s="407"/>
      <c r="AI68" s="407"/>
      <c r="AJ68" s="407"/>
      <c r="AK68" s="407"/>
      <c r="AL68" s="407"/>
      <c r="AM68" s="407"/>
      <c r="AN68" s="406">
        <f t="shared" si="0"/>
        <v>0</v>
      </c>
      <c r="AO68" s="407"/>
      <c r="AP68" s="407"/>
      <c r="AQ68" s="110" t="s">
        <v>96</v>
      </c>
      <c r="AR68" s="111"/>
      <c r="AS68" s="112">
        <f>ROUND(AS69,2)</f>
        <v>0</v>
      </c>
      <c r="AT68" s="113">
        <f t="shared" si="1"/>
        <v>0</v>
      </c>
      <c r="AU68" s="114">
        <f>ROUND(AU69,5)</f>
        <v>0</v>
      </c>
      <c r="AV68" s="113">
        <f>ROUND(AZ68*L26,2)</f>
        <v>0</v>
      </c>
      <c r="AW68" s="113">
        <f>ROUND(BA68*L27,2)</f>
        <v>0</v>
      </c>
      <c r="AX68" s="113">
        <f>ROUND(BB68*L26,2)</f>
        <v>0</v>
      </c>
      <c r="AY68" s="113">
        <f>ROUND(BC68*L27,2)</f>
        <v>0</v>
      </c>
      <c r="AZ68" s="113">
        <f>ROUND(AZ69,2)</f>
        <v>0</v>
      </c>
      <c r="BA68" s="113">
        <f>ROUND(BA69,2)</f>
        <v>0</v>
      </c>
      <c r="BB68" s="113">
        <f>ROUND(BB69,2)</f>
        <v>0</v>
      </c>
      <c r="BC68" s="113">
        <f>ROUND(BC69,2)</f>
        <v>0</v>
      </c>
      <c r="BD68" s="115">
        <f>ROUND(BD69,2)</f>
        <v>0</v>
      </c>
      <c r="BS68" s="116" t="s">
        <v>84</v>
      </c>
      <c r="BT68" s="116" t="s">
        <v>93</v>
      </c>
      <c r="BU68" s="116" t="s">
        <v>86</v>
      </c>
      <c r="BV68" s="116" t="s">
        <v>87</v>
      </c>
      <c r="BW68" s="116" t="s">
        <v>143</v>
      </c>
      <c r="BX68" s="116" t="s">
        <v>135</v>
      </c>
      <c r="CL68" s="116" t="s">
        <v>144</v>
      </c>
    </row>
    <row r="69" spans="1:91" s="6" customFormat="1" ht="22.5" customHeight="1">
      <c r="A69" s="117" t="s">
        <v>102</v>
      </c>
      <c r="B69" s="108"/>
      <c r="C69" s="109"/>
      <c r="D69" s="109"/>
      <c r="E69" s="109"/>
      <c r="F69" s="409" t="s">
        <v>145</v>
      </c>
      <c r="G69" s="409"/>
      <c r="H69" s="409"/>
      <c r="I69" s="409"/>
      <c r="J69" s="409"/>
      <c r="K69" s="109"/>
      <c r="L69" s="409" t="s">
        <v>146</v>
      </c>
      <c r="M69" s="409"/>
      <c r="N69" s="409"/>
      <c r="O69" s="409"/>
      <c r="P69" s="409"/>
      <c r="Q69" s="409"/>
      <c r="R69" s="409"/>
      <c r="S69" s="409"/>
      <c r="T69" s="409"/>
      <c r="U69" s="409"/>
      <c r="V69" s="409"/>
      <c r="W69" s="409"/>
      <c r="X69" s="409"/>
      <c r="Y69" s="409"/>
      <c r="Z69" s="409"/>
      <c r="AA69" s="409"/>
      <c r="AB69" s="409"/>
      <c r="AC69" s="409"/>
      <c r="AD69" s="409"/>
      <c r="AE69" s="409"/>
      <c r="AF69" s="409"/>
      <c r="AG69" s="406">
        <f>'5-1 - Vozovka  silnice II...'!J31</f>
        <v>0</v>
      </c>
      <c r="AH69" s="407"/>
      <c r="AI69" s="407"/>
      <c r="AJ69" s="407"/>
      <c r="AK69" s="407"/>
      <c r="AL69" s="407"/>
      <c r="AM69" s="407"/>
      <c r="AN69" s="406">
        <f t="shared" si="0"/>
        <v>0</v>
      </c>
      <c r="AO69" s="407"/>
      <c r="AP69" s="407"/>
      <c r="AQ69" s="110" t="s">
        <v>96</v>
      </c>
      <c r="AR69" s="111"/>
      <c r="AS69" s="112">
        <v>0</v>
      </c>
      <c r="AT69" s="113">
        <f t="shared" si="1"/>
        <v>0</v>
      </c>
      <c r="AU69" s="114">
        <f>'5-1 - Vozovka  silnice II...'!P96</f>
        <v>0</v>
      </c>
      <c r="AV69" s="113">
        <f>'5-1 - Vozovka  silnice II...'!J34</f>
        <v>0</v>
      </c>
      <c r="AW69" s="113">
        <f>'5-1 - Vozovka  silnice II...'!J35</f>
        <v>0</v>
      </c>
      <c r="AX69" s="113">
        <f>'5-1 - Vozovka  silnice II...'!J36</f>
        <v>0</v>
      </c>
      <c r="AY69" s="113">
        <f>'5-1 - Vozovka  silnice II...'!J37</f>
        <v>0</v>
      </c>
      <c r="AZ69" s="113">
        <f>'5-1 - Vozovka  silnice II...'!F34</f>
        <v>0</v>
      </c>
      <c r="BA69" s="113">
        <f>'5-1 - Vozovka  silnice II...'!F35</f>
        <v>0</v>
      </c>
      <c r="BB69" s="113">
        <f>'5-1 - Vozovka  silnice II...'!F36</f>
        <v>0</v>
      </c>
      <c r="BC69" s="113">
        <f>'5-1 - Vozovka  silnice II...'!F37</f>
        <v>0</v>
      </c>
      <c r="BD69" s="115">
        <f>'5-1 - Vozovka  silnice II...'!F38</f>
        <v>0</v>
      </c>
      <c r="BT69" s="116" t="s">
        <v>99</v>
      </c>
      <c r="BV69" s="116" t="s">
        <v>87</v>
      </c>
      <c r="BW69" s="116" t="s">
        <v>147</v>
      </c>
      <c r="BX69" s="116" t="s">
        <v>143</v>
      </c>
      <c r="CL69" s="116" t="s">
        <v>144</v>
      </c>
    </row>
    <row r="70" spans="1:91" s="6" customFormat="1" ht="22.5" customHeight="1">
      <c r="B70" s="108"/>
      <c r="C70" s="109"/>
      <c r="D70" s="109"/>
      <c r="E70" s="409" t="s">
        <v>148</v>
      </c>
      <c r="F70" s="409"/>
      <c r="G70" s="409"/>
      <c r="H70" s="409"/>
      <c r="I70" s="409"/>
      <c r="J70" s="109"/>
      <c r="K70" s="409" t="s">
        <v>149</v>
      </c>
      <c r="L70" s="409"/>
      <c r="M70" s="409"/>
      <c r="N70" s="409"/>
      <c r="O70" s="409"/>
      <c r="P70" s="409"/>
      <c r="Q70" s="409"/>
      <c r="R70" s="409"/>
      <c r="S70" s="409"/>
      <c r="T70" s="409"/>
      <c r="U70" s="409"/>
      <c r="V70" s="409"/>
      <c r="W70" s="409"/>
      <c r="X70" s="409"/>
      <c r="Y70" s="409"/>
      <c r="Z70" s="409"/>
      <c r="AA70" s="409"/>
      <c r="AB70" s="409"/>
      <c r="AC70" s="409"/>
      <c r="AD70" s="409"/>
      <c r="AE70" s="409"/>
      <c r="AF70" s="409"/>
      <c r="AG70" s="408">
        <f>ROUND(AG71,2)</f>
        <v>0</v>
      </c>
      <c r="AH70" s="407"/>
      <c r="AI70" s="407"/>
      <c r="AJ70" s="407"/>
      <c r="AK70" s="407"/>
      <c r="AL70" s="407"/>
      <c r="AM70" s="407"/>
      <c r="AN70" s="406">
        <f t="shared" si="0"/>
        <v>0</v>
      </c>
      <c r="AO70" s="407"/>
      <c r="AP70" s="407"/>
      <c r="AQ70" s="110" t="s">
        <v>96</v>
      </c>
      <c r="AR70" s="111"/>
      <c r="AS70" s="112">
        <f>ROUND(AS71,2)</f>
        <v>0</v>
      </c>
      <c r="AT70" s="113">
        <f t="shared" si="1"/>
        <v>0</v>
      </c>
      <c r="AU70" s="114">
        <f>ROUND(AU71,5)</f>
        <v>0</v>
      </c>
      <c r="AV70" s="113">
        <f>ROUND(AZ70*L26,2)</f>
        <v>0</v>
      </c>
      <c r="AW70" s="113">
        <f>ROUND(BA70*L27,2)</f>
        <v>0</v>
      </c>
      <c r="AX70" s="113">
        <f>ROUND(BB70*L26,2)</f>
        <v>0</v>
      </c>
      <c r="AY70" s="113">
        <f>ROUND(BC70*L27,2)</f>
        <v>0</v>
      </c>
      <c r="AZ70" s="113">
        <f>ROUND(AZ71,2)</f>
        <v>0</v>
      </c>
      <c r="BA70" s="113">
        <f>ROUND(BA71,2)</f>
        <v>0</v>
      </c>
      <c r="BB70" s="113">
        <f>ROUND(BB71,2)</f>
        <v>0</v>
      </c>
      <c r="BC70" s="113">
        <f>ROUND(BC71,2)</f>
        <v>0</v>
      </c>
      <c r="BD70" s="115">
        <f>ROUND(BD71,2)</f>
        <v>0</v>
      </c>
      <c r="BS70" s="116" t="s">
        <v>84</v>
      </c>
      <c r="BT70" s="116" t="s">
        <v>93</v>
      </c>
      <c r="BU70" s="116" t="s">
        <v>86</v>
      </c>
      <c r="BV70" s="116" t="s">
        <v>87</v>
      </c>
      <c r="BW70" s="116" t="s">
        <v>150</v>
      </c>
      <c r="BX70" s="116" t="s">
        <v>135</v>
      </c>
      <c r="CL70" s="116" t="s">
        <v>120</v>
      </c>
    </row>
    <row r="71" spans="1:91" s="6" customFormat="1" ht="22.5" customHeight="1">
      <c r="A71" s="117" t="s">
        <v>102</v>
      </c>
      <c r="B71" s="108"/>
      <c r="C71" s="109"/>
      <c r="D71" s="109"/>
      <c r="E71" s="109"/>
      <c r="F71" s="409" t="s">
        <v>151</v>
      </c>
      <c r="G71" s="409"/>
      <c r="H71" s="409"/>
      <c r="I71" s="409"/>
      <c r="J71" s="409"/>
      <c r="K71" s="109"/>
      <c r="L71" s="409" t="s">
        <v>152</v>
      </c>
      <c r="M71" s="409"/>
      <c r="N71" s="409"/>
      <c r="O71" s="409"/>
      <c r="P71" s="409"/>
      <c r="Q71" s="409"/>
      <c r="R71" s="409"/>
      <c r="S71" s="409"/>
      <c r="T71" s="409"/>
      <c r="U71" s="409"/>
      <c r="V71" s="409"/>
      <c r="W71" s="409"/>
      <c r="X71" s="409"/>
      <c r="Y71" s="409"/>
      <c r="Z71" s="409"/>
      <c r="AA71" s="409"/>
      <c r="AB71" s="409"/>
      <c r="AC71" s="409"/>
      <c r="AD71" s="409"/>
      <c r="AE71" s="409"/>
      <c r="AF71" s="409"/>
      <c r="AG71" s="406">
        <f>'7-1 - Náhradní výsadba-so...'!J31</f>
        <v>0</v>
      </c>
      <c r="AH71" s="407"/>
      <c r="AI71" s="407"/>
      <c r="AJ71" s="407"/>
      <c r="AK71" s="407"/>
      <c r="AL71" s="407"/>
      <c r="AM71" s="407"/>
      <c r="AN71" s="406">
        <f t="shared" si="0"/>
        <v>0</v>
      </c>
      <c r="AO71" s="407"/>
      <c r="AP71" s="407"/>
      <c r="AQ71" s="110" t="s">
        <v>96</v>
      </c>
      <c r="AR71" s="111"/>
      <c r="AS71" s="112">
        <v>0</v>
      </c>
      <c r="AT71" s="113">
        <f t="shared" si="1"/>
        <v>0</v>
      </c>
      <c r="AU71" s="114">
        <f>'7-1 - Náhradní výsadba-so...'!P93</f>
        <v>0</v>
      </c>
      <c r="AV71" s="113">
        <f>'7-1 - Náhradní výsadba-so...'!J34</f>
        <v>0</v>
      </c>
      <c r="AW71" s="113">
        <f>'7-1 - Náhradní výsadba-so...'!J35</f>
        <v>0</v>
      </c>
      <c r="AX71" s="113">
        <f>'7-1 - Náhradní výsadba-so...'!J36</f>
        <v>0</v>
      </c>
      <c r="AY71" s="113">
        <f>'7-1 - Náhradní výsadba-so...'!J37</f>
        <v>0</v>
      </c>
      <c r="AZ71" s="113">
        <f>'7-1 - Náhradní výsadba-so...'!F34</f>
        <v>0</v>
      </c>
      <c r="BA71" s="113">
        <f>'7-1 - Náhradní výsadba-so...'!F35</f>
        <v>0</v>
      </c>
      <c r="BB71" s="113">
        <f>'7-1 - Náhradní výsadba-so...'!F36</f>
        <v>0</v>
      </c>
      <c r="BC71" s="113">
        <f>'7-1 - Náhradní výsadba-so...'!F37</f>
        <v>0</v>
      </c>
      <c r="BD71" s="115">
        <f>'7-1 - Náhradní výsadba-so...'!F38</f>
        <v>0</v>
      </c>
      <c r="BT71" s="116" t="s">
        <v>99</v>
      </c>
      <c r="BV71" s="116" t="s">
        <v>87</v>
      </c>
      <c r="BW71" s="116" t="s">
        <v>153</v>
      </c>
      <c r="BX71" s="116" t="s">
        <v>150</v>
      </c>
      <c r="CL71" s="116" t="s">
        <v>22</v>
      </c>
    </row>
    <row r="72" spans="1:91" s="6" customFormat="1" ht="22.5" customHeight="1">
      <c r="B72" s="108"/>
      <c r="C72" s="109"/>
      <c r="D72" s="109"/>
      <c r="E72" s="409" t="s">
        <v>30</v>
      </c>
      <c r="F72" s="409"/>
      <c r="G72" s="409"/>
      <c r="H72" s="409"/>
      <c r="I72" s="409"/>
      <c r="J72" s="109"/>
      <c r="K72" s="409" t="s">
        <v>154</v>
      </c>
      <c r="L72" s="409"/>
      <c r="M72" s="409"/>
      <c r="N72" s="409"/>
      <c r="O72" s="409"/>
      <c r="P72" s="409"/>
      <c r="Q72" s="409"/>
      <c r="R72" s="409"/>
      <c r="S72" s="409"/>
      <c r="T72" s="409"/>
      <c r="U72" s="409"/>
      <c r="V72" s="409"/>
      <c r="W72" s="409"/>
      <c r="X72" s="409"/>
      <c r="Y72" s="409"/>
      <c r="Z72" s="409"/>
      <c r="AA72" s="409"/>
      <c r="AB72" s="409"/>
      <c r="AC72" s="409"/>
      <c r="AD72" s="409"/>
      <c r="AE72" s="409"/>
      <c r="AF72" s="409"/>
      <c r="AG72" s="408">
        <f>ROUND(AG73,2)</f>
        <v>0</v>
      </c>
      <c r="AH72" s="407"/>
      <c r="AI72" s="407"/>
      <c r="AJ72" s="407"/>
      <c r="AK72" s="407"/>
      <c r="AL72" s="407"/>
      <c r="AM72" s="407"/>
      <c r="AN72" s="406">
        <f t="shared" si="0"/>
        <v>0</v>
      </c>
      <c r="AO72" s="407"/>
      <c r="AP72" s="407"/>
      <c r="AQ72" s="110" t="s">
        <v>96</v>
      </c>
      <c r="AR72" s="111"/>
      <c r="AS72" s="112">
        <f>ROUND(AS73,2)</f>
        <v>0</v>
      </c>
      <c r="AT72" s="113">
        <f t="shared" si="1"/>
        <v>0</v>
      </c>
      <c r="AU72" s="114">
        <f>ROUND(AU73,5)</f>
        <v>0</v>
      </c>
      <c r="AV72" s="113">
        <f>ROUND(AZ72*L26,2)</f>
        <v>0</v>
      </c>
      <c r="AW72" s="113">
        <f>ROUND(BA72*L27,2)</f>
        <v>0</v>
      </c>
      <c r="AX72" s="113">
        <f>ROUND(BB72*L26,2)</f>
        <v>0</v>
      </c>
      <c r="AY72" s="113">
        <f>ROUND(BC72*L27,2)</f>
        <v>0</v>
      </c>
      <c r="AZ72" s="113">
        <f>ROUND(AZ73,2)</f>
        <v>0</v>
      </c>
      <c r="BA72" s="113">
        <f>ROUND(BA73,2)</f>
        <v>0</v>
      </c>
      <c r="BB72" s="113">
        <f>ROUND(BB73,2)</f>
        <v>0</v>
      </c>
      <c r="BC72" s="113">
        <f>ROUND(BC73,2)</f>
        <v>0</v>
      </c>
      <c r="BD72" s="115">
        <f>ROUND(BD73,2)</f>
        <v>0</v>
      </c>
      <c r="BS72" s="116" t="s">
        <v>84</v>
      </c>
      <c r="BT72" s="116" t="s">
        <v>93</v>
      </c>
      <c r="BU72" s="116" t="s">
        <v>86</v>
      </c>
      <c r="BV72" s="116" t="s">
        <v>87</v>
      </c>
      <c r="BW72" s="116" t="s">
        <v>155</v>
      </c>
      <c r="BX72" s="116" t="s">
        <v>135</v>
      </c>
      <c r="CL72" s="116" t="s">
        <v>50</v>
      </c>
    </row>
    <row r="73" spans="1:91" s="6" customFormat="1" ht="34.5" customHeight="1">
      <c r="A73" s="117" t="s">
        <v>102</v>
      </c>
      <c r="B73" s="108"/>
      <c r="C73" s="109"/>
      <c r="D73" s="109"/>
      <c r="E73" s="109"/>
      <c r="F73" s="409" t="s">
        <v>156</v>
      </c>
      <c r="G73" s="409"/>
      <c r="H73" s="409"/>
      <c r="I73" s="409"/>
      <c r="J73" s="409"/>
      <c r="K73" s="109"/>
      <c r="L73" s="409" t="s">
        <v>157</v>
      </c>
      <c r="M73" s="409"/>
      <c r="N73" s="409"/>
      <c r="O73" s="409"/>
      <c r="P73" s="409"/>
      <c r="Q73" s="409"/>
      <c r="R73" s="409"/>
      <c r="S73" s="409"/>
      <c r="T73" s="409"/>
      <c r="U73" s="409"/>
      <c r="V73" s="409"/>
      <c r="W73" s="409"/>
      <c r="X73" s="409"/>
      <c r="Y73" s="409"/>
      <c r="Z73" s="409"/>
      <c r="AA73" s="409"/>
      <c r="AB73" s="409"/>
      <c r="AC73" s="409"/>
      <c r="AD73" s="409"/>
      <c r="AE73" s="409"/>
      <c r="AF73" s="409"/>
      <c r="AG73" s="406">
        <f>'10-1 - Vedlejší rozpočtov...'!J31</f>
        <v>0</v>
      </c>
      <c r="AH73" s="407"/>
      <c r="AI73" s="407"/>
      <c r="AJ73" s="407"/>
      <c r="AK73" s="407"/>
      <c r="AL73" s="407"/>
      <c r="AM73" s="407"/>
      <c r="AN73" s="406">
        <f t="shared" si="0"/>
        <v>0</v>
      </c>
      <c r="AO73" s="407"/>
      <c r="AP73" s="407"/>
      <c r="AQ73" s="110" t="s">
        <v>96</v>
      </c>
      <c r="AR73" s="111"/>
      <c r="AS73" s="118">
        <v>0</v>
      </c>
      <c r="AT73" s="119">
        <f t="shared" si="1"/>
        <v>0</v>
      </c>
      <c r="AU73" s="120">
        <f>'10-1 - Vedlejší rozpočtov...'!P92</f>
        <v>0</v>
      </c>
      <c r="AV73" s="119">
        <f>'10-1 - Vedlejší rozpočtov...'!J34</f>
        <v>0</v>
      </c>
      <c r="AW73" s="119">
        <f>'10-1 - Vedlejší rozpočtov...'!J35</f>
        <v>0</v>
      </c>
      <c r="AX73" s="119">
        <f>'10-1 - Vedlejší rozpočtov...'!J36</f>
        <v>0</v>
      </c>
      <c r="AY73" s="119">
        <f>'10-1 - Vedlejší rozpočtov...'!J37</f>
        <v>0</v>
      </c>
      <c r="AZ73" s="119">
        <f>'10-1 - Vedlejší rozpočtov...'!F34</f>
        <v>0</v>
      </c>
      <c r="BA73" s="119">
        <f>'10-1 - Vedlejší rozpočtov...'!F35</f>
        <v>0</v>
      </c>
      <c r="BB73" s="119">
        <f>'10-1 - Vedlejší rozpočtov...'!F36</f>
        <v>0</v>
      </c>
      <c r="BC73" s="119">
        <f>'10-1 - Vedlejší rozpočtov...'!F37</f>
        <v>0</v>
      </c>
      <c r="BD73" s="121">
        <f>'10-1 - Vedlejší rozpočtov...'!F38</f>
        <v>0</v>
      </c>
      <c r="BT73" s="116" t="s">
        <v>99</v>
      </c>
      <c r="BV73" s="116" t="s">
        <v>87</v>
      </c>
      <c r="BW73" s="116" t="s">
        <v>158</v>
      </c>
      <c r="BX73" s="116" t="s">
        <v>155</v>
      </c>
      <c r="CL73" s="116" t="s">
        <v>50</v>
      </c>
    </row>
    <row r="74" spans="1:91" s="1" customFormat="1" ht="30" customHeight="1">
      <c r="B74" s="43"/>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3"/>
    </row>
    <row r="75" spans="1:91" s="1" customFormat="1" ht="6.95" customHeight="1">
      <c r="B75" s="58"/>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63"/>
    </row>
  </sheetData>
  <sheetProtection password="CC35" sheet="1" objects="1" scenarios="1" formatCells="0" formatColumns="0" formatRows="0" sort="0" autoFilter="0"/>
  <mergeCells count="125">
    <mergeCell ref="AN73:AP73"/>
    <mergeCell ref="AG73:AM73"/>
    <mergeCell ref="F73:J73"/>
    <mergeCell ref="L73:AF73"/>
    <mergeCell ref="AG51:AM51"/>
    <mergeCell ref="AN51:AP51"/>
    <mergeCell ref="AR2:BE2"/>
    <mergeCell ref="AN70:AP70"/>
    <mergeCell ref="AG70:AM70"/>
    <mergeCell ref="E70:I70"/>
    <mergeCell ref="K70:AF70"/>
    <mergeCell ref="AN71:AP71"/>
    <mergeCell ref="AG71:AM71"/>
    <mergeCell ref="F71:J71"/>
    <mergeCell ref="L71:AF71"/>
    <mergeCell ref="AN72:AP72"/>
    <mergeCell ref="AG72:AM72"/>
    <mergeCell ref="E72:I72"/>
    <mergeCell ref="K72:AF72"/>
    <mergeCell ref="AN67:AP67"/>
    <mergeCell ref="AG67:AM67"/>
    <mergeCell ref="F67:J67"/>
    <mergeCell ref="L67:AF67"/>
    <mergeCell ref="AN68:AP68"/>
    <mergeCell ref="AG68:AM68"/>
    <mergeCell ref="E68:I68"/>
    <mergeCell ref="K68:AF68"/>
    <mergeCell ref="AN69:AP69"/>
    <mergeCell ref="AG69:AM69"/>
    <mergeCell ref="F69:J69"/>
    <mergeCell ref="L69:AF69"/>
    <mergeCell ref="AN64:AP64"/>
    <mergeCell ref="AG64:AM64"/>
    <mergeCell ref="G64:K64"/>
    <mergeCell ref="M64:AF64"/>
    <mergeCell ref="AN65:AP65"/>
    <mergeCell ref="AG65:AM65"/>
    <mergeCell ref="D65:H65"/>
    <mergeCell ref="J65:AF65"/>
    <mergeCell ref="AN66:AP66"/>
    <mergeCell ref="AG66:AM66"/>
    <mergeCell ref="E66:I66"/>
    <mergeCell ref="K66:AF66"/>
    <mergeCell ref="AN61:AP61"/>
    <mergeCell ref="AG61:AM61"/>
    <mergeCell ref="G61:K61"/>
    <mergeCell ref="M61:AF61"/>
    <mergeCell ref="AN62:AP62"/>
    <mergeCell ref="AG62:AM62"/>
    <mergeCell ref="E62:I62"/>
    <mergeCell ref="K62:AF62"/>
    <mergeCell ref="AN63:AP63"/>
    <mergeCell ref="AG63:AM63"/>
    <mergeCell ref="F63:J63"/>
    <mergeCell ref="L63:AF63"/>
    <mergeCell ref="AN58:AP58"/>
    <mergeCell ref="AG58:AM58"/>
    <mergeCell ref="F58:J58"/>
    <mergeCell ref="L58:AF58"/>
    <mergeCell ref="AN59:AP59"/>
    <mergeCell ref="AG59:AM59"/>
    <mergeCell ref="G59:K59"/>
    <mergeCell ref="M59:AF59"/>
    <mergeCell ref="AN60:AP60"/>
    <mergeCell ref="AG60:AM60"/>
    <mergeCell ref="F60:J60"/>
    <mergeCell ref="L60:AF60"/>
    <mergeCell ref="AN55:AP55"/>
    <mergeCell ref="AG55:AM55"/>
    <mergeCell ref="G55:K55"/>
    <mergeCell ref="M55:AF55"/>
    <mergeCell ref="AN56:AP56"/>
    <mergeCell ref="AG56:AM56"/>
    <mergeCell ref="F56:J56"/>
    <mergeCell ref="L56:AF56"/>
    <mergeCell ref="AN57:AP57"/>
    <mergeCell ref="AG57:AM57"/>
    <mergeCell ref="G57:K57"/>
    <mergeCell ref="M57:AF57"/>
    <mergeCell ref="AN52:AP52"/>
    <mergeCell ref="AG52:AM52"/>
    <mergeCell ref="D52:H52"/>
    <mergeCell ref="J52:AF52"/>
    <mergeCell ref="AN53:AP53"/>
    <mergeCell ref="AG53:AM53"/>
    <mergeCell ref="E53:I53"/>
    <mergeCell ref="K53:AF53"/>
    <mergeCell ref="AN54:AP54"/>
    <mergeCell ref="AG54:AM54"/>
    <mergeCell ref="F54:J54"/>
    <mergeCell ref="L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display="1) Rekapitulace stavby"/>
    <hyperlink ref="W1:AI1" location="C51" display="2) Rekapitulace objektů stavby a soupisů prací"/>
    <hyperlink ref="A55" location="'1-1 - Vjezdy, chodníky a ...'!C2" display="/"/>
    <hyperlink ref="A57" location="'2-1 - Nástupiště BUS - so...'!C2" display="/"/>
    <hyperlink ref="A59" location="'3-1 - Cyklostezka vedená ...'!C2" display="/"/>
    <hyperlink ref="A61" location="'6-1 - Vegetační úpravy-so...'!C2" display="/"/>
    <hyperlink ref="A64" location="'9-1 - Stojany na kola-sou...'!C2" display="/"/>
    <hyperlink ref="A67" location="'4-1 - Cyklostezka vedená ...'!C2" display="/"/>
    <hyperlink ref="A69" location="'5-1 - Vozovka  silnice II...'!C2" display="/"/>
    <hyperlink ref="A71" location="'7-1 - Náhradní výsadba-so...'!C2" display="/"/>
    <hyperlink ref="A73" location="'10-1 - Vedlejší rozpočtov...'!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2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106</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166</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168</v>
      </c>
      <c r="F11" s="415"/>
      <c r="G11" s="415"/>
      <c r="H11" s="415"/>
      <c r="I11" s="129"/>
      <c r="J11" s="44"/>
      <c r="K11" s="47"/>
    </row>
    <row r="12" spans="1:70" s="1" customFormat="1">
      <c r="B12" s="43"/>
      <c r="C12" s="44"/>
      <c r="D12" s="38" t="s">
        <v>169</v>
      </c>
      <c r="E12" s="44"/>
      <c r="F12" s="44"/>
      <c r="G12" s="44"/>
      <c r="H12" s="44"/>
      <c r="I12" s="129"/>
      <c r="J12" s="44"/>
      <c r="K12" s="47"/>
    </row>
    <row r="13" spans="1:70" s="1" customFormat="1" ht="36.950000000000003" customHeight="1">
      <c r="B13" s="43"/>
      <c r="C13" s="44"/>
      <c r="D13" s="44"/>
      <c r="E13" s="416" t="s">
        <v>170</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22</v>
      </c>
      <c r="G15" s="44"/>
      <c r="H15" s="44"/>
      <c r="I15" s="130" t="s">
        <v>23</v>
      </c>
      <c r="J15" s="36" t="s">
        <v>24</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35" t="s">
        <v>31</v>
      </c>
      <c r="E17" s="44"/>
      <c r="F17" s="40" t="s">
        <v>32</v>
      </c>
      <c r="G17" s="44"/>
      <c r="H17" s="44"/>
      <c r="I17" s="132" t="s">
        <v>33</v>
      </c>
      <c r="J17" s="40" t="s">
        <v>34</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ROUND(J95,2)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ROUND(SUM(BE95:BE723), 2)</f>
        <v>0</v>
      </c>
      <c r="G34" s="44"/>
      <c r="H34" s="44"/>
      <c r="I34" s="143">
        <v>0.21</v>
      </c>
      <c r="J34" s="142">
        <f>ROUND(ROUND((SUM(BE95:BE723)), 2)*I34, 2)</f>
        <v>0</v>
      </c>
      <c r="K34" s="47"/>
    </row>
    <row r="35" spans="2:11" s="1" customFormat="1" ht="14.45" customHeight="1">
      <c r="B35" s="43"/>
      <c r="C35" s="44"/>
      <c r="D35" s="44"/>
      <c r="E35" s="51" t="s">
        <v>57</v>
      </c>
      <c r="F35" s="142">
        <f>ROUND(SUM(BF95:BF723), 2)</f>
        <v>0</v>
      </c>
      <c r="G35" s="44"/>
      <c r="H35" s="44"/>
      <c r="I35" s="143">
        <v>0.15</v>
      </c>
      <c r="J35" s="142">
        <f>ROUND(ROUND((SUM(BF95:BF723)), 2)*I35, 2)</f>
        <v>0</v>
      </c>
      <c r="K35" s="47"/>
    </row>
    <row r="36" spans="2:11" s="1" customFormat="1" ht="14.45" hidden="1" customHeight="1">
      <c r="B36" s="43"/>
      <c r="C36" s="44"/>
      <c r="D36" s="44"/>
      <c r="E36" s="51" t="s">
        <v>58</v>
      </c>
      <c r="F36" s="142">
        <f>ROUND(SUM(BG95:BG723), 2)</f>
        <v>0</v>
      </c>
      <c r="G36" s="44"/>
      <c r="H36" s="44"/>
      <c r="I36" s="143">
        <v>0.21</v>
      </c>
      <c r="J36" s="142">
        <v>0</v>
      </c>
      <c r="K36" s="47"/>
    </row>
    <row r="37" spans="2:11" s="1" customFormat="1" ht="14.45" hidden="1" customHeight="1">
      <c r="B37" s="43"/>
      <c r="C37" s="44"/>
      <c r="D37" s="44"/>
      <c r="E37" s="51" t="s">
        <v>59</v>
      </c>
      <c r="F37" s="142">
        <f>ROUND(SUM(BH95:BH723), 2)</f>
        <v>0</v>
      </c>
      <c r="G37" s="44"/>
      <c r="H37" s="44"/>
      <c r="I37" s="143">
        <v>0.15</v>
      </c>
      <c r="J37" s="142">
        <v>0</v>
      </c>
      <c r="K37" s="47"/>
    </row>
    <row r="38" spans="2:11" s="1" customFormat="1" ht="14.45" hidden="1" customHeight="1">
      <c r="B38" s="43"/>
      <c r="C38" s="44"/>
      <c r="D38" s="44"/>
      <c r="E38" s="51" t="s">
        <v>60</v>
      </c>
      <c r="F38" s="142">
        <f>ROUND(SUM(BI95:BI723),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166</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168</v>
      </c>
      <c r="F53" s="415"/>
      <c r="G53" s="415"/>
      <c r="H53" s="415"/>
      <c r="I53" s="129"/>
      <c r="J53" s="44"/>
      <c r="K53" s="47"/>
    </row>
    <row r="54" spans="2:47" s="1" customFormat="1" ht="14.45" customHeight="1">
      <c r="B54" s="43"/>
      <c r="C54" s="38" t="s">
        <v>169</v>
      </c>
      <c r="D54" s="44"/>
      <c r="E54" s="44"/>
      <c r="F54" s="44"/>
      <c r="G54" s="44"/>
      <c r="H54" s="44"/>
      <c r="I54" s="129"/>
      <c r="J54" s="44"/>
      <c r="K54" s="47"/>
    </row>
    <row r="55" spans="2:47" s="1" customFormat="1" ht="23.25" customHeight="1">
      <c r="B55" s="43"/>
      <c r="C55" s="44"/>
      <c r="D55" s="44"/>
      <c r="E55" s="416" t="str">
        <f>E13</f>
        <v>1-1 - Vjezdy, chodníky a obnova povrchů na MK- 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J95</f>
        <v>0</v>
      </c>
      <c r="K64" s="47"/>
      <c r="AU64" s="25" t="s">
        <v>175</v>
      </c>
    </row>
    <row r="65" spans="2:12" s="8" customFormat="1" ht="24.95" customHeight="1">
      <c r="B65" s="161"/>
      <c r="C65" s="162"/>
      <c r="D65" s="163" t="s">
        <v>176</v>
      </c>
      <c r="E65" s="164"/>
      <c r="F65" s="164"/>
      <c r="G65" s="164"/>
      <c r="H65" s="164"/>
      <c r="I65" s="165"/>
      <c r="J65" s="166">
        <f>J96</f>
        <v>0</v>
      </c>
      <c r="K65" s="167"/>
    </row>
    <row r="66" spans="2:12" s="9" customFormat="1" ht="19.899999999999999" customHeight="1">
      <c r="B66" s="168"/>
      <c r="C66" s="169"/>
      <c r="D66" s="170" t="s">
        <v>177</v>
      </c>
      <c r="E66" s="171"/>
      <c r="F66" s="171"/>
      <c r="G66" s="171"/>
      <c r="H66" s="171"/>
      <c r="I66" s="172"/>
      <c r="J66" s="173">
        <f>J97</f>
        <v>0</v>
      </c>
      <c r="K66" s="174"/>
    </row>
    <row r="67" spans="2:12" s="9" customFormat="1" ht="19.899999999999999" customHeight="1">
      <c r="B67" s="168"/>
      <c r="C67" s="169"/>
      <c r="D67" s="170" t="s">
        <v>178</v>
      </c>
      <c r="E67" s="171"/>
      <c r="F67" s="171"/>
      <c r="G67" s="171"/>
      <c r="H67" s="171"/>
      <c r="I67" s="172"/>
      <c r="J67" s="173">
        <f>J151</f>
        <v>0</v>
      </c>
      <c r="K67" s="174"/>
    </row>
    <row r="68" spans="2:12" s="9" customFormat="1" ht="19.899999999999999" customHeight="1">
      <c r="B68" s="168"/>
      <c r="C68" s="169"/>
      <c r="D68" s="170" t="s">
        <v>179</v>
      </c>
      <c r="E68" s="171"/>
      <c r="F68" s="171"/>
      <c r="G68" s="171"/>
      <c r="H68" s="171"/>
      <c r="I68" s="172"/>
      <c r="J68" s="173">
        <f>J187</f>
        <v>0</v>
      </c>
      <c r="K68" s="174"/>
    </row>
    <row r="69" spans="2:12" s="9" customFormat="1" ht="19.899999999999999" customHeight="1">
      <c r="B69" s="168"/>
      <c r="C69" s="169"/>
      <c r="D69" s="170" t="s">
        <v>180</v>
      </c>
      <c r="E69" s="171"/>
      <c r="F69" s="171"/>
      <c r="G69" s="171"/>
      <c r="H69" s="171"/>
      <c r="I69" s="172"/>
      <c r="J69" s="173">
        <f>J345</f>
        <v>0</v>
      </c>
      <c r="K69" s="174"/>
    </row>
    <row r="70" spans="2:12" s="9" customFormat="1" ht="19.899999999999999" customHeight="1">
      <c r="B70" s="168"/>
      <c r="C70" s="169"/>
      <c r="D70" s="170" t="s">
        <v>181</v>
      </c>
      <c r="E70" s="171"/>
      <c r="F70" s="171"/>
      <c r="G70" s="171"/>
      <c r="H70" s="171"/>
      <c r="I70" s="172"/>
      <c r="J70" s="173">
        <f>J373</f>
        <v>0</v>
      </c>
      <c r="K70" s="174"/>
    </row>
    <row r="71" spans="2:12" s="9" customFormat="1" ht="19.899999999999999" customHeight="1">
      <c r="B71" s="168"/>
      <c r="C71" s="169"/>
      <c r="D71" s="170" t="s">
        <v>182</v>
      </c>
      <c r="E71" s="171"/>
      <c r="F71" s="171"/>
      <c r="G71" s="171"/>
      <c r="H71" s="171"/>
      <c r="I71" s="172"/>
      <c r="J71" s="173">
        <f>J431</f>
        <v>0</v>
      </c>
      <c r="K71" s="174"/>
    </row>
    <row r="72" spans="2:12" s="1" customFormat="1" ht="21.75" customHeight="1">
      <c r="B72" s="43"/>
      <c r="C72" s="44"/>
      <c r="D72" s="44"/>
      <c r="E72" s="44"/>
      <c r="F72" s="44"/>
      <c r="G72" s="44"/>
      <c r="H72" s="44"/>
      <c r="I72" s="129"/>
      <c r="J72" s="44"/>
      <c r="K72" s="47"/>
    </row>
    <row r="73" spans="2:12" s="1" customFormat="1" ht="6.95" customHeight="1">
      <c r="B73" s="58"/>
      <c r="C73" s="59"/>
      <c r="D73" s="59"/>
      <c r="E73" s="59"/>
      <c r="F73" s="59"/>
      <c r="G73" s="59"/>
      <c r="H73" s="59"/>
      <c r="I73" s="151"/>
      <c r="J73" s="59"/>
      <c r="K73" s="60"/>
    </row>
    <row r="77" spans="2:12" s="1" customFormat="1" ht="6.95" customHeight="1">
      <c r="B77" s="61"/>
      <c r="C77" s="62"/>
      <c r="D77" s="62"/>
      <c r="E77" s="62"/>
      <c r="F77" s="62"/>
      <c r="G77" s="62"/>
      <c r="H77" s="62"/>
      <c r="I77" s="154"/>
      <c r="J77" s="62"/>
      <c r="K77" s="62"/>
      <c r="L77" s="63"/>
    </row>
    <row r="78" spans="2:12" s="1" customFormat="1" ht="36.950000000000003" customHeight="1">
      <c r="B78" s="43"/>
      <c r="C78" s="64" t="s">
        <v>183</v>
      </c>
      <c r="D78" s="65"/>
      <c r="E78" s="65"/>
      <c r="F78" s="65"/>
      <c r="G78" s="65"/>
      <c r="H78" s="65"/>
      <c r="I78" s="175"/>
      <c r="J78" s="65"/>
      <c r="K78" s="65"/>
      <c r="L78" s="63"/>
    </row>
    <row r="79" spans="2:12" s="1" customFormat="1" ht="6.95" customHeight="1">
      <c r="B79" s="43"/>
      <c r="C79" s="65"/>
      <c r="D79" s="65"/>
      <c r="E79" s="65"/>
      <c r="F79" s="65"/>
      <c r="G79" s="65"/>
      <c r="H79" s="65"/>
      <c r="I79" s="175"/>
      <c r="J79" s="65"/>
      <c r="K79" s="65"/>
      <c r="L79" s="63"/>
    </row>
    <row r="80" spans="2:12" s="1" customFormat="1" ht="14.45" customHeight="1">
      <c r="B80" s="43"/>
      <c r="C80" s="67" t="s">
        <v>18</v>
      </c>
      <c r="D80" s="65"/>
      <c r="E80" s="65"/>
      <c r="F80" s="65"/>
      <c r="G80" s="65"/>
      <c r="H80" s="65"/>
      <c r="I80" s="175"/>
      <c r="J80" s="65"/>
      <c r="K80" s="65"/>
      <c r="L80" s="63"/>
    </row>
    <row r="81" spans="2:63" s="1" customFormat="1" ht="22.5" customHeight="1">
      <c r="B81" s="43"/>
      <c r="C81" s="65"/>
      <c r="D81" s="65"/>
      <c r="E81" s="417" t="str">
        <f>E7</f>
        <v>Bezbariérové úpravy komunikací olomouc - trasa M</v>
      </c>
      <c r="F81" s="418"/>
      <c r="G81" s="418"/>
      <c r="H81" s="418"/>
      <c r="I81" s="175"/>
      <c r="J81" s="65"/>
      <c r="K81" s="65"/>
      <c r="L81" s="63"/>
    </row>
    <row r="82" spans="2:63">
      <c r="B82" s="29"/>
      <c r="C82" s="67" t="s">
        <v>165</v>
      </c>
      <c r="D82" s="176"/>
      <c r="E82" s="176"/>
      <c r="F82" s="176"/>
      <c r="G82" s="176"/>
      <c r="H82" s="176"/>
      <c r="J82" s="176"/>
      <c r="K82" s="176"/>
      <c r="L82" s="177"/>
    </row>
    <row r="83" spans="2:63" ht="22.5" customHeight="1">
      <c r="B83" s="29"/>
      <c r="C83" s="176"/>
      <c r="D83" s="176"/>
      <c r="E83" s="417" t="s">
        <v>166</v>
      </c>
      <c r="F83" s="421"/>
      <c r="G83" s="421"/>
      <c r="H83" s="421"/>
      <c r="J83" s="176"/>
      <c r="K83" s="176"/>
      <c r="L83" s="177"/>
    </row>
    <row r="84" spans="2:63">
      <c r="B84" s="29"/>
      <c r="C84" s="67" t="s">
        <v>167</v>
      </c>
      <c r="D84" s="176"/>
      <c r="E84" s="176"/>
      <c r="F84" s="176"/>
      <c r="G84" s="176"/>
      <c r="H84" s="176"/>
      <c r="J84" s="176"/>
      <c r="K84" s="176"/>
      <c r="L84" s="177"/>
    </row>
    <row r="85" spans="2:63" s="1" customFormat="1" ht="22.5" customHeight="1">
      <c r="B85" s="43"/>
      <c r="C85" s="65"/>
      <c r="D85" s="65"/>
      <c r="E85" s="419" t="s">
        <v>168</v>
      </c>
      <c r="F85" s="420"/>
      <c r="G85" s="420"/>
      <c r="H85" s="420"/>
      <c r="I85" s="175"/>
      <c r="J85" s="65"/>
      <c r="K85" s="65"/>
      <c r="L85" s="63"/>
    </row>
    <row r="86" spans="2:63" s="1" customFormat="1" ht="14.45" customHeight="1">
      <c r="B86" s="43"/>
      <c r="C86" s="67" t="s">
        <v>169</v>
      </c>
      <c r="D86" s="65"/>
      <c r="E86" s="65"/>
      <c r="F86" s="65"/>
      <c r="G86" s="65"/>
      <c r="H86" s="65"/>
      <c r="I86" s="175"/>
      <c r="J86" s="65"/>
      <c r="K86" s="65"/>
      <c r="L86" s="63"/>
    </row>
    <row r="87" spans="2:63" s="1" customFormat="1" ht="23.25" customHeight="1">
      <c r="B87" s="43"/>
      <c r="C87" s="65"/>
      <c r="D87" s="65"/>
      <c r="E87" s="388" t="str">
        <f>E13</f>
        <v>1-1 - Vjezdy, chodníky a obnova povrchů na MK- soupis prací</v>
      </c>
      <c r="F87" s="420"/>
      <c r="G87" s="420"/>
      <c r="H87" s="420"/>
      <c r="I87" s="175"/>
      <c r="J87" s="65"/>
      <c r="K87" s="65"/>
      <c r="L87" s="63"/>
    </row>
    <row r="88" spans="2:63" s="1" customFormat="1" ht="6.95" customHeight="1">
      <c r="B88" s="43"/>
      <c r="C88" s="65"/>
      <c r="D88" s="65"/>
      <c r="E88" s="65"/>
      <c r="F88" s="65"/>
      <c r="G88" s="65"/>
      <c r="H88" s="65"/>
      <c r="I88" s="175"/>
      <c r="J88" s="65"/>
      <c r="K88" s="65"/>
      <c r="L88" s="63"/>
    </row>
    <row r="89" spans="2:63" s="1" customFormat="1" ht="18" customHeight="1">
      <c r="B89" s="43"/>
      <c r="C89" s="67" t="s">
        <v>26</v>
      </c>
      <c r="D89" s="65"/>
      <c r="E89" s="65"/>
      <c r="F89" s="178" t="str">
        <f>F16</f>
        <v>Olomouc</v>
      </c>
      <c r="G89" s="65"/>
      <c r="H89" s="65"/>
      <c r="I89" s="179" t="s">
        <v>28</v>
      </c>
      <c r="J89" s="75" t="str">
        <f>IF(J16="","",J16)</f>
        <v>22.2.2017</v>
      </c>
      <c r="K89" s="65"/>
      <c r="L89" s="63"/>
    </row>
    <row r="90" spans="2:63" s="1" customFormat="1" ht="6.95" customHeight="1">
      <c r="B90" s="43"/>
      <c r="C90" s="65"/>
      <c r="D90" s="65"/>
      <c r="E90" s="65"/>
      <c r="F90" s="65"/>
      <c r="G90" s="65"/>
      <c r="H90" s="65"/>
      <c r="I90" s="175"/>
      <c r="J90" s="65"/>
      <c r="K90" s="65"/>
      <c r="L90" s="63"/>
    </row>
    <row r="91" spans="2:63" s="1" customFormat="1">
      <c r="B91" s="43"/>
      <c r="C91" s="67" t="s">
        <v>36</v>
      </c>
      <c r="D91" s="65"/>
      <c r="E91" s="65"/>
      <c r="F91" s="178" t="str">
        <f>E19</f>
        <v>Statutární město Olomouc</v>
      </c>
      <c r="G91" s="65"/>
      <c r="H91" s="65"/>
      <c r="I91" s="179" t="s">
        <v>44</v>
      </c>
      <c r="J91" s="178" t="str">
        <f>E25</f>
        <v>ing.Petr Doležel</v>
      </c>
      <c r="K91" s="65"/>
      <c r="L91" s="63"/>
    </row>
    <row r="92" spans="2:63" s="1" customFormat="1" ht="14.45" customHeight="1">
      <c r="B92" s="43"/>
      <c r="C92" s="67" t="s">
        <v>42</v>
      </c>
      <c r="D92" s="65"/>
      <c r="E92" s="65"/>
      <c r="F92" s="178" t="str">
        <f>IF(E22="","",E22)</f>
        <v/>
      </c>
      <c r="G92" s="65"/>
      <c r="H92" s="65"/>
      <c r="I92" s="175"/>
      <c r="J92" s="65"/>
      <c r="K92" s="65"/>
      <c r="L92" s="63"/>
    </row>
    <row r="93" spans="2:63" s="1" customFormat="1" ht="10.35" customHeight="1">
      <c r="B93" s="43"/>
      <c r="C93" s="65"/>
      <c r="D93" s="65"/>
      <c r="E93" s="65"/>
      <c r="F93" s="65"/>
      <c r="G93" s="65"/>
      <c r="H93" s="65"/>
      <c r="I93" s="175"/>
      <c r="J93" s="65"/>
      <c r="K93" s="65"/>
      <c r="L93" s="63"/>
    </row>
    <row r="94" spans="2:63" s="10" customFormat="1" ht="29.25" customHeight="1">
      <c r="B94" s="180"/>
      <c r="C94" s="181" t="s">
        <v>184</v>
      </c>
      <c r="D94" s="182" t="s">
        <v>70</v>
      </c>
      <c r="E94" s="182" t="s">
        <v>66</v>
      </c>
      <c r="F94" s="182" t="s">
        <v>185</v>
      </c>
      <c r="G94" s="182" t="s">
        <v>186</v>
      </c>
      <c r="H94" s="182" t="s">
        <v>187</v>
      </c>
      <c r="I94" s="183" t="s">
        <v>188</v>
      </c>
      <c r="J94" s="182" t="s">
        <v>173</v>
      </c>
      <c r="K94" s="184" t="s">
        <v>189</v>
      </c>
      <c r="L94" s="185"/>
      <c r="M94" s="83" t="s">
        <v>190</v>
      </c>
      <c r="N94" s="84" t="s">
        <v>55</v>
      </c>
      <c r="O94" s="84" t="s">
        <v>191</v>
      </c>
      <c r="P94" s="84" t="s">
        <v>192</v>
      </c>
      <c r="Q94" s="84" t="s">
        <v>193</v>
      </c>
      <c r="R94" s="84" t="s">
        <v>194</v>
      </c>
      <c r="S94" s="84" t="s">
        <v>195</v>
      </c>
      <c r="T94" s="85" t="s">
        <v>196</v>
      </c>
    </row>
    <row r="95" spans="2:63" s="1" customFormat="1" ht="29.25" customHeight="1">
      <c r="B95" s="43"/>
      <c r="C95" s="89" t="s">
        <v>174</v>
      </c>
      <c r="D95" s="65"/>
      <c r="E95" s="65"/>
      <c r="F95" s="65"/>
      <c r="G95" s="65"/>
      <c r="H95" s="65"/>
      <c r="I95" s="175"/>
      <c r="J95" s="186">
        <f>BK95</f>
        <v>0</v>
      </c>
      <c r="K95" s="65"/>
      <c r="L95" s="63"/>
      <c r="M95" s="86"/>
      <c r="N95" s="87"/>
      <c r="O95" s="87"/>
      <c r="P95" s="187">
        <f>P96</f>
        <v>0</v>
      </c>
      <c r="Q95" s="87"/>
      <c r="R95" s="187">
        <f>R96</f>
        <v>1217.0089559600001</v>
      </c>
      <c r="S95" s="87"/>
      <c r="T95" s="188">
        <f>T96</f>
        <v>3770.8148750000009</v>
      </c>
      <c r="AT95" s="25" t="s">
        <v>84</v>
      </c>
      <c r="AU95" s="25" t="s">
        <v>175</v>
      </c>
      <c r="BK95" s="189">
        <f>BK96</f>
        <v>0</v>
      </c>
    </row>
    <row r="96" spans="2:63" s="11" customFormat="1" ht="37.35" customHeight="1">
      <c r="B96" s="190"/>
      <c r="C96" s="191"/>
      <c r="D96" s="192" t="s">
        <v>84</v>
      </c>
      <c r="E96" s="193" t="s">
        <v>197</v>
      </c>
      <c r="F96" s="193" t="s">
        <v>198</v>
      </c>
      <c r="G96" s="191"/>
      <c r="H96" s="191"/>
      <c r="I96" s="194"/>
      <c r="J96" s="195">
        <f>BK96</f>
        <v>0</v>
      </c>
      <c r="K96" s="191"/>
      <c r="L96" s="196"/>
      <c r="M96" s="197"/>
      <c r="N96" s="198"/>
      <c r="O96" s="198"/>
      <c r="P96" s="199">
        <f>P97+P151+P187+P345+P373+P431</f>
        <v>0</v>
      </c>
      <c r="Q96" s="198"/>
      <c r="R96" s="199">
        <f>R97+R151+R187+R345+R373+R431</f>
        <v>1217.0089559600001</v>
      </c>
      <c r="S96" s="198"/>
      <c r="T96" s="200">
        <f>T97+T151+T187+T345+T373+T431</f>
        <v>3770.8148750000009</v>
      </c>
      <c r="AR96" s="201" t="s">
        <v>25</v>
      </c>
      <c r="AT96" s="202" t="s">
        <v>84</v>
      </c>
      <c r="AU96" s="202" t="s">
        <v>85</v>
      </c>
      <c r="AY96" s="201" t="s">
        <v>199</v>
      </c>
      <c r="BK96" s="203">
        <f>BK97+BK151+BK187+BK345+BK373+BK431</f>
        <v>0</v>
      </c>
    </row>
    <row r="97" spans="2:65" s="11" customFormat="1" ht="19.899999999999999" customHeight="1">
      <c r="B97" s="190"/>
      <c r="C97" s="191"/>
      <c r="D97" s="204" t="s">
        <v>84</v>
      </c>
      <c r="E97" s="205" t="s">
        <v>200</v>
      </c>
      <c r="F97" s="205" t="s">
        <v>201</v>
      </c>
      <c r="G97" s="191"/>
      <c r="H97" s="191"/>
      <c r="I97" s="194"/>
      <c r="J97" s="206">
        <f>BK97</f>
        <v>0</v>
      </c>
      <c r="K97" s="191"/>
      <c r="L97" s="196"/>
      <c r="M97" s="197"/>
      <c r="N97" s="198"/>
      <c r="O97" s="198"/>
      <c r="P97" s="199">
        <f>SUM(P98:P150)</f>
        <v>0</v>
      </c>
      <c r="Q97" s="198"/>
      <c r="R97" s="199">
        <f>SUM(R98:R150)</f>
        <v>0</v>
      </c>
      <c r="S97" s="198"/>
      <c r="T97" s="200">
        <f>SUM(T98:T150)</f>
        <v>0</v>
      </c>
      <c r="AR97" s="201" t="s">
        <v>25</v>
      </c>
      <c r="AT97" s="202" t="s">
        <v>84</v>
      </c>
      <c r="AU97" s="202" t="s">
        <v>25</v>
      </c>
      <c r="AY97" s="201" t="s">
        <v>199</v>
      </c>
      <c r="BK97" s="203">
        <f>SUM(BK98:BK150)</f>
        <v>0</v>
      </c>
    </row>
    <row r="98" spans="2:65" s="1" customFormat="1" ht="22.5" customHeight="1">
      <c r="B98" s="43"/>
      <c r="C98" s="207" t="s">
        <v>25</v>
      </c>
      <c r="D98" s="207" t="s">
        <v>202</v>
      </c>
      <c r="E98" s="208" t="s">
        <v>203</v>
      </c>
      <c r="F98" s="209" t="s">
        <v>204</v>
      </c>
      <c r="G98" s="210" t="s">
        <v>205</v>
      </c>
      <c r="H98" s="211">
        <v>156.25</v>
      </c>
      <c r="I98" s="212"/>
      <c r="J98" s="213">
        <f>ROUND(I98*H98,2)</f>
        <v>0</v>
      </c>
      <c r="K98" s="209" t="s">
        <v>206</v>
      </c>
      <c r="L98" s="63"/>
      <c r="M98" s="214" t="s">
        <v>50</v>
      </c>
      <c r="N98" s="215" t="s">
        <v>56</v>
      </c>
      <c r="O98" s="44"/>
      <c r="P98" s="216">
        <f>O98*H98</f>
        <v>0</v>
      </c>
      <c r="Q98" s="216">
        <v>0</v>
      </c>
      <c r="R98" s="216">
        <f>Q98*H98</f>
        <v>0</v>
      </c>
      <c r="S98" s="216">
        <v>0</v>
      </c>
      <c r="T98" s="217">
        <f>S98*H98</f>
        <v>0</v>
      </c>
      <c r="AR98" s="25" t="s">
        <v>105</v>
      </c>
      <c r="AT98" s="25" t="s">
        <v>202</v>
      </c>
      <c r="AU98" s="25" t="s">
        <v>93</v>
      </c>
      <c r="AY98" s="25" t="s">
        <v>199</v>
      </c>
      <c r="BE98" s="218">
        <f>IF(N98="základní",J98,0)</f>
        <v>0</v>
      </c>
      <c r="BF98" s="218">
        <f>IF(N98="snížená",J98,0)</f>
        <v>0</v>
      </c>
      <c r="BG98" s="218">
        <f>IF(N98="zákl. přenesená",J98,0)</f>
        <v>0</v>
      </c>
      <c r="BH98" s="218">
        <f>IF(N98="sníž. přenesená",J98,0)</f>
        <v>0</v>
      </c>
      <c r="BI98" s="218">
        <f>IF(N98="nulová",J98,0)</f>
        <v>0</v>
      </c>
      <c r="BJ98" s="25" t="s">
        <v>25</v>
      </c>
      <c r="BK98" s="218">
        <f>ROUND(I98*H98,2)</f>
        <v>0</v>
      </c>
      <c r="BL98" s="25" t="s">
        <v>105</v>
      </c>
      <c r="BM98" s="25" t="s">
        <v>207</v>
      </c>
    </row>
    <row r="99" spans="2:65" s="1" customFormat="1" ht="27">
      <c r="B99" s="43"/>
      <c r="C99" s="65"/>
      <c r="D99" s="219" t="s">
        <v>208</v>
      </c>
      <c r="E99" s="65"/>
      <c r="F99" s="220" t="s">
        <v>209</v>
      </c>
      <c r="G99" s="65"/>
      <c r="H99" s="65"/>
      <c r="I99" s="175"/>
      <c r="J99" s="65"/>
      <c r="K99" s="65"/>
      <c r="L99" s="63"/>
      <c r="M99" s="221"/>
      <c r="N99" s="44"/>
      <c r="O99" s="44"/>
      <c r="P99" s="44"/>
      <c r="Q99" s="44"/>
      <c r="R99" s="44"/>
      <c r="S99" s="44"/>
      <c r="T99" s="80"/>
      <c r="AT99" s="25" t="s">
        <v>208</v>
      </c>
      <c r="AU99" s="25" t="s">
        <v>93</v>
      </c>
    </row>
    <row r="100" spans="2:65" s="1" customFormat="1" ht="229.5">
      <c r="B100" s="43"/>
      <c r="C100" s="65"/>
      <c r="D100" s="219" t="s">
        <v>210</v>
      </c>
      <c r="E100" s="65"/>
      <c r="F100" s="222" t="s">
        <v>211</v>
      </c>
      <c r="G100" s="65"/>
      <c r="H100" s="65"/>
      <c r="I100" s="175"/>
      <c r="J100" s="65"/>
      <c r="K100" s="65"/>
      <c r="L100" s="63"/>
      <c r="M100" s="221"/>
      <c r="N100" s="44"/>
      <c r="O100" s="44"/>
      <c r="P100" s="44"/>
      <c r="Q100" s="44"/>
      <c r="R100" s="44"/>
      <c r="S100" s="44"/>
      <c r="T100" s="80"/>
      <c r="AT100" s="25" t="s">
        <v>210</v>
      </c>
      <c r="AU100" s="25" t="s">
        <v>93</v>
      </c>
    </row>
    <row r="101" spans="2:65" s="12" customFormat="1" ht="13.5">
      <c r="B101" s="223"/>
      <c r="C101" s="224"/>
      <c r="D101" s="219" t="s">
        <v>212</v>
      </c>
      <c r="E101" s="225" t="s">
        <v>50</v>
      </c>
      <c r="F101" s="226" t="s">
        <v>213</v>
      </c>
      <c r="G101" s="224"/>
      <c r="H101" s="227" t="s">
        <v>50</v>
      </c>
      <c r="I101" s="228"/>
      <c r="J101" s="224"/>
      <c r="K101" s="224"/>
      <c r="L101" s="229"/>
      <c r="M101" s="230"/>
      <c r="N101" s="231"/>
      <c r="O101" s="231"/>
      <c r="P101" s="231"/>
      <c r="Q101" s="231"/>
      <c r="R101" s="231"/>
      <c r="S101" s="231"/>
      <c r="T101" s="232"/>
      <c r="AT101" s="233" t="s">
        <v>212</v>
      </c>
      <c r="AU101" s="233" t="s">
        <v>93</v>
      </c>
      <c r="AV101" s="12" t="s">
        <v>25</v>
      </c>
      <c r="AW101" s="12" t="s">
        <v>48</v>
      </c>
      <c r="AX101" s="12" t="s">
        <v>85</v>
      </c>
      <c r="AY101" s="233" t="s">
        <v>199</v>
      </c>
    </row>
    <row r="102" spans="2:65" s="13" customFormat="1" ht="13.5">
      <c r="B102" s="234"/>
      <c r="C102" s="235"/>
      <c r="D102" s="236" t="s">
        <v>212</v>
      </c>
      <c r="E102" s="237" t="s">
        <v>50</v>
      </c>
      <c r="F102" s="238" t="s">
        <v>214</v>
      </c>
      <c r="G102" s="235"/>
      <c r="H102" s="239">
        <v>156.25</v>
      </c>
      <c r="I102" s="240"/>
      <c r="J102" s="235"/>
      <c r="K102" s="235"/>
      <c r="L102" s="241"/>
      <c r="M102" s="242"/>
      <c r="N102" s="243"/>
      <c r="O102" s="243"/>
      <c r="P102" s="243"/>
      <c r="Q102" s="243"/>
      <c r="R102" s="243"/>
      <c r="S102" s="243"/>
      <c r="T102" s="244"/>
      <c r="AT102" s="245" t="s">
        <v>212</v>
      </c>
      <c r="AU102" s="245" t="s">
        <v>93</v>
      </c>
      <c r="AV102" s="13" t="s">
        <v>93</v>
      </c>
      <c r="AW102" s="13" t="s">
        <v>48</v>
      </c>
      <c r="AX102" s="13" t="s">
        <v>85</v>
      </c>
      <c r="AY102" s="245" t="s">
        <v>199</v>
      </c>
    </row>
    <row r="103" spans="2:65" s="1" customFormat="1" ht="22.5" customHeight="1">
      <c r="B103" s="43"/>
      <c r="C103" s="207" t="s">
        <v>93</v>
      </c>
      <c r="D103" s="207" t="s">
        <v>202</v>
      </c>
      <c r="E103" s="208" t="s">
        <v>215</v>
      </c>
      <c r="F103" s="209" t="s">
        <v>216</v>
      </c>
      <c r="G103" s="210" t="s">
        <v>205</v>
      </c>
      <c r="H103" s="211">
        <v>52.68</v>
      </c>
      <c r="I103" s="212"/>
      <c r="J103" s="213">
        <f>ROUND(I103*H103,2)</f>
        <v>0</v>
      </c>
      <c r="K103" s="209" t="s">
        <v>206</v>
      </c>
      <c r="L103" s="63"/>
      <c r="M103" s="214" t="s">
        <v>50</v>
      </c>
      <c r="N103" s="215" t="s">
        <v>56</v>
      </c>
      <c r="O103" s="44"/>
      <c r="P103" s="216">
        <f>O103*H103</f>
        <v>0</v>
      </c>
      <c r="Q103" s="216">
        <v>0</v>
      </c>
      <c r="R103" s="216">
        <f>Q103*H103</f>
        <v>0</v>
      </c>
      <c r="S103" s="216">
        <v>0</v>
      </c>
      <c r="T103" s="217">
        <f>S103*H103</f>
        <v>0</v>
      </c>
      <c r="AR103" s="25" t="s">
        <v>105</v>
      </c>
      <c r="AT103" s="25" t="s">
        <v>202</v>
      </c>
      <c r="AU103" s="25" t="s">
        <v>93</v>
      </c>
      <c r="AY103" s="25" t="s">
        <v>199</v>
      </c>
      <c r="BE103" s="218">
        <f>IF(N103="základní",J103,0)</f>
        <v>0</v>
      </c>
      <c r="BF103" s="218">
        <f>IF(N103="snížená",J103,0)</f>
        <v>0</v>
      </c>
      <c r="BG103" s="218">
        <f>IF(N103="zákl. přenesená",J103,0)</f>
        <v>0</v>
      </c>
      <c r="BH103" s="218">
        <f>IF(N103="sníž. přenesená",J103,0)</f>
        <v>0</v>
      </c>
      <c r="BI103" s="218">
        <f>IF(N103="nulová",J103,0)</f>
        <v>0</v>
      </c>
      <c r="BJ103" s="25" t="s">
        <v>25</v>
      </c>
      <c r="BK103" s="218">
        <f>ROUND(I103*H103,2)</f>
        <v>0</v>
      </c>
      <c r="BL103" s="25" t="s">
        <v>105</v>
      </c>
      <c r="BM103" s="25" t="s">
        <v>217</v>
      </c>
    </row>
    <row r="104" spans="2:65" s="1" customFormat="1" ht="27">
      <c r="B104" s="43"/>
      <c r="C104" s="65"/>
      <c r="D104" s="219" t="s">
        <v>208</v>
      </c>
      <c r="E104" s="65"/>
      <c r="F104" s="220" t="s">
        <v>218</v>
      </c>
      <c r="G104" s="65"/>
      <c r="H104" s="65"/>
      <c r="I104" s="175"/>
      <c r="J104" s="65"/>
      <c r="K104" s="65"/>
      <c r="L104" s="63"/>
      <c r="M104" s="221"/>
      <c r="N104" s="44"/>
      <c r="O104" s="44"/>
      <c r="P104" s="44"/>
      <c r="Q104" s="44"/>
      <c r="R104" s="44"/>
      <c r="S104" s="44"/>
      <c r="T104" s="80"/>
      <c r="AT104" s="25" t="s">
        <v>208</v>
      </c>
      <c r="AU104" s="25" t="s">
        <v>93</v>
      </c>
    </row>
    <row r="105" spans="2:65" s="1" customFormat="1" ht="270">
      <c r="B105" s="43"/>
      <c r="C105" s="65"/>
      <c r="D105" s="219" t="s">
        <v>210</v>
      </c>
      <c r="E105" s="65"/>
      <c r="F105" s="222" t="s">
        <v>219</v>
      </c>
      <c r="G105" s="65"/>
      <c r="H105" s="65"/>
      <c r="I105" s="175"/>
      <c r="J105" s="65"/>
      <c r="K105" s="65"/>
      <c r="L105" s="63"/>
      <c r="M105" s="221"/>
      <c r="N105" s="44"/>
      <c r="O105" s="44"/>
      <c r="P105" s="44"/>
      <c r="Q105" s="44"/>
      <c r="R105" s="44"/>
      <c r="S105" s="44"/>
      <c r="T105" s="80"/>
      <c r="AT105" s="25" t="s">
        <v>210</v>
      </c>
      <c r="AU105" s="25" t="s">
        <v>93</v>
      </c>
    </row>
    <row r="106" spans="2:65" s="12" customFormat="1" ht="13.5">
      <c r="B106" s="223"/>
      <c r="C106" s="224"/>
      <c r="D106" s="219" t="s">
        <v>212</v>
      </c>
      <c r="E106" s="225" t="s">
        <v>50</v>
      </c>
      <c r="F106" s="226" t="s">
        <v>220</v>
      </c>
      <c r="G106" s="224"/>
      <c r="H106" s="227" t="s">
        <v>50</v>
      </c>
      <c r="I106" s="228"/>
      <c r="J106" s="224"/>
      <c r="K106" s="224"/>
      <c r="L106" s="229"/>
      <c r="M106" s="230"/>
      <c r="N106" s="231"/>
      <c r="O106" s="231"/>
      <c r="P106" s="231"/>
      <c r="Q106" s="231"/>
      <c r="R106" s="231"/>
      <c r="S106" s="231"/>
      <c r="T106" s="232"/>
      <c r="AT106" s="233" t="s">
        <v>212</v>
      </c>
      <c r="AU106" s="233" t="s">
        <v>93</v>
      </c>
      <c r="AV106" s="12" t="s">
        <v>25</v>
      </c>
      <c r="AW106" s="12" t="s">
        <v>48</v>
      </c>
      <c r="AX106" s="12" t="s">
        <v>85</v>
      </c>
      <c r="AY106" s="233" t="s">
        <v>199</v>
      </c>
    </row>
    <row r="107" spans="2:65" s="13" customFormat="1" ht="13.5">
      <c r="B107" s="234"/>
      <c r="C107" s="235"/>
      <c r="D107" s="236" t="s">
        <v>212</v>
      </c>
      <c r="E107" s="237" t="s">
        <v>50</v>
      </c>
      <c r="F107" s="238" t="s">
        <v>221</v>
      </c>
      <c r="G107" s="235"/>
      <c r="H107" s="239">
        <v>52.68</v>
      </c>
      <c r="I107" s="240"/>
      <c r="J107" s="235"/>
      <c r="K107" s="235"/>
      <c r="L107" s="241"/>
      <c r="M107" s="242"/>
      <c r="N107" s="243"/>
      <c r="O107" s="243"/>
      <c r="P107" s="243"/>
      <c r="Q107" s="243"/>
      <c r="R107" s="243"/>
      <c r="S107" s="243"/>
      <c r="T107" s="244"/>
      <c r="AT107" s="245" t="s">
        <v>212</v>
      </c>
      <c r="AU107" s="245" t="s">
        <v>93</v>
      </c>
      <c r="AV107" s="13" t="s">
        <v>93</v>
      </c>
      <c r="AW107" s="13" t="s">
        <v>48</v>
      </c>
      <c r="AX107" s="13" t="s">
        <v>85</v>
      </c>
      <c r="AY107" s="245" t="s">
        <v>199</v>
      </c>
    </row>
    <row r="108" spans="2:65" s="1" customFormat="1" ht="22.5" customHeight="1">
      <c r="B108" s="43"/>
      <c r="C108" s="207" t="s">
        <v>99</v>
      </c>
      <c r="D108" s="207" t="s">
        <v>202</v>
      </c>
      <c r="E108" s="208" t="s">
        <v>222</v>
      </c>
      <c r="F108" s="209" t="s">
        <v>223</v>
      </c>
      <c r="G108" s="210" t="s">
        <v>205</v>
      </c>
      <c r="H108" s="211">
        <v>52.68</v>
      </c>
      <c r="I108" s="212"/>
      <c r="J108" s="213">
        <f>ROUND(I108*H108,2)</f>
        <v>0</v>
      </c>
      <c r="K108" s="209" t="s">
        <v>206</v>
      </c>
      <c r="L108" s="63"/>
      <c r="M108" s="214" t="s">
        <v>50</v>
      </c>
      <c r="N108" s="215" t="s">
        <v>56</v>
      </c>
      <c r="O108" s="44"/>
      <c r="P108" s="216">
        <f>O108*H108</f>
        <v>0</v>
      </c>
      <c r="Q108" s="216">
        <v>0</v>
      </c>
      <c r="R108" s="216">
        <f>Q108*H108</f>
        <v>0</v>
      </c>
      <c r="S108" s="216">
        <v>0</v>
      </c>
      <c r="T108" s="217">
        <f>S108*H108</f>
        <v>0</v>
      </c>
      <c r="AR108" s="25" t="s">
        <v>105</v>
      </c>
      <c r="AT108" s="25" t="s">
        <v>202</v>
      </c>
      <c r="AU108" s="25" t="s">
        <v>93</v>
      </c>
      <c r="AY108" s="25" t="s">
        <v>199</v>
      </c>
      <c r="BE108" s="218">
        <f>IF(N108="základní",J108,0)</f>
        <v>0</v>
      </c>
      <c r="BF108" s="218">
        <f>IF(N108="snížená",J108,0)</f>
        <v>0</v>
      </c>
      <c r="BG108" s="218">
        <f>IF(N108="zákl. přenesená",J108,0)</f>
        <v>0</v>
      </c>
      <c r="BH108" s="218">
        <f>IF(N108="sníž. přenesená",J108,0)</f>
        <v>0</v>
      </c>
      <c r="BI108" s="218">
        <f>IF(N108="nulová",J108,0)</f>
        <v>0</v>
      </c>
      <c r="BJ108" s="25" t="s">
        <v>25</v>
      </c>
      <c r="BK108" s="218">
        <f>ROUND(I108*H108,2)</f>
        <v>0</v>
      </c>
      <c r="BL108" s="25" t="s">
        <v>105</v>
      </c>
      <c r="BM108" s="25" t="s">
        <v>224</v>
      </c>
    </row>
    <row r="109" spans="2:65" s="1" customFormat="1" ht="40.5">
      <c r="B109" s="43"/>
      <c r="C109" s="65"/>
      <c r="D109" s="219" t="s">
        <v>208</v>
      </c>
      <c r="E109" s="65"/>
      <c r="F109" s="220" t="s">
        <v>225</v>
      </c>
      <c r="G109" s="65"/>
      <c r="H109" s="65"/>
      <c r="I109" s="175"/>
      <c r="J109" s="65"/>
      <c r="K109" s="65"/>
      <c r="L109" s="63"/>
      <c r="M109" s="221"/>
      <c r="N109" s="44"/>
      <c r="O109" s="44"/>
      <c r="P109" s="44"/>
      <c r="Q109" s="44"/>
      <c r="R109" s="44"/>
      <c r="S109" s="44"/>
      <c r="T109" s="80"/>
      <c r="AT109" s="25" t="s">
        <v>208</v>
      </c>
      <c r="AU109" s="25" t="s">
        <v>93</v>
      </c>
    </row>
    <row r="110" spans="2:65" s="1" customFormat="1" ht="189">
      <c r="B110" s="43"/>
      <c r="C110" s="65"/>
      <c r="D110" s="219" t="s">
        <v>210</v>
      </c>
      <c r="E110" s="65"/>
      <c r="F110" s="222" t="s">
        <v>226</v>
      </c>
      <c r="G110" s="65"/>
      <c r="H110" s="65"/>
      <c r="I110" s="175"/>
      <c r="J110" s="65"/>
      <c r="K110" s="65"/>
      <c r="L110" s="63"/>
      <c r="M110" s="221"/>
      <c r="N110" s="44"/>
      <c r="O110" s="44"/>
      <c r="P110" s="44"/>
      <c r="Q110" s="44"/>
      <c r="R110" s="44"/>
      <c r="S110" s="44"/>
      <c r="T110" s="80"/>
      <c r="AT110" s="25" t="s">
        <v>210</v>
      </c>
      <c r="AU110" s="25" t="s">
        <v>93</v>
      </c>
    </row>
    <row r="111" spans="2:65" s="12" customFormat="1" ht="13.5">
      <c r="B111" s="223"/>
      <c r="C111" s="224"/>
      <c r="D111" s="219" t="s">
        <v>212</v>
      </c>
      <c r="E111" s="225" t="s">
        <v>50</v>
      </c>
      <c r="F111" s="226" t="s">
        <v>220</v>
      </c>
      <c r="G111" s="224"/>
      <c r="H111" s="227" t="s">
        <v>50</v>
      </c>
      <c r="I111" s="228"/>
      <c r="J111" s="224"/>
      <c r="K111" s="224"/>
      <c r="L111" s="229"/>
      <c r="M111" s="230"/>
      <c r="N111" s="231"/>
      <c r="O111" s="231"/>
      <c r="P111" s="231"/>
      <c r="Q111" s="231"/>
      <c r="R111" s="231"/>
      <c r="S111" s="231"/>
      <c r="T111" s="232"/>
      <c r="AT111" s="233" t="s">
        <v>212</v>
      </c>
      <c r="AU111" s="233" t="s">
        <v>93</v>
      </c>
      <c r="AV111" s="12" t="s">
        <v>25</v>
      </c>
      <c r="AW111" s="12" t="s">
        <v>48</v>
      </c>
      <c r="AX111" s="12" t="s">
        <v>85</v>
      </c>
      <c r="AY111" s="233" t="s">
        <v>199</v>
      </c>
    </row>
    <row r="112" spans="2:65" s="13" customFormat="1" ht="13.5">
      <c r="B112" s="234"/>
      <c r="C112" s="235"/>
      <c r="D112" s="236" t="s">
        <v>212</v>
      </c>
      <c r="E112" s="237" t="s">
        <v>50</v>
      </c>
      <c r="F112" s="238" t="s">
        <v>221</v>
      </c>
      <c r="G112" s="235"/>
      <c r="H112" s="239">
        <v>52.68</v>
      </c>
      <c r="I112" s="240"/>
      <c r="J112" s="235"/>
      <c r="K112" s="235"/>
      <c r="L112" s="241"/>
      <c r="M112" s="242"/>
      <c r="N112" s="243"/>
      <c r="O112" s="243"/>
      <c r="P112" s="243"/>
      <c r="Q112" s="243"/>
      <c r="R112" s="243"/>
      <c r="S112" s="243"/>
      <c r="T112" s="244"/>
      <c r="AT112" s="245" t="s">
        <v>212</v>
      </c>
      <c r="AU112" s="245" t="s">
        <v>93</v>
      </c>
      <c r="AV112" s="13" t="s">
        <v>93</v>
      </c>
      <c r="AW112" s="13" t="s">
        <v>48</v>
      </c>
      <c r="AX112" s="13" t="s">
        <v>85</v>
      </c>
      <c r="AY112" s="245" t="s">
        <v>199</v>
      </c>
    </row>
    <row r="113" spans="2:65" s="1" customFormat="1" ht="22.5" customHeight="1">
      <c r="B113" s="43"/>
      <c r="C113" s="207" t="s">
        <v>105</v>
      </c>
      <c r="D113" s="207" t="s">
        <v>202</v>
      </c>
      <c r="E113" s="208" t="s">
        <v>227</v>
      </c>
      <c r="F113" s="209" t="s">
        <v>228</v>
      </c>
      <c r="G113" s="210" t="s">
        <v>205</v>
      </c>
      <c r="H113" s="211">
        <v>235.09</v>
      </c>
      <c r="I113" s="212"/>
      <c r="J113" s="213">
        <f>ROUND(I113*H113,2)</f>
        <v>0</v>
      </c>
      <c r="K113" s="209" t="s">
        <v>206</v>
      </c>
      <c r="L113" s="63"/>
      <c r="M113" s="214" t="s">
        <v>50</v>
      </c>
      <c r="N113" s="215" t="s">
        <v>56</v>
      </c>
      <c r="O113" s="44"/>
      <c r="P113" s="216">
        <f>O113*H113</f>
        <v>0</v>
      </c>
      <c r="Q113" s="216">
        <v>0</v>
      </c>
      <c r="R113" s="216">
        <f>Q113*H113</f>
        <v>0</v>
      </c>
      <c r="S113" s="216">
        <v>0</v>
      </c>
      <c r="T113" s="217">
        <f>S113*H113</f>
        <v>0</v>
      </c>
      <c r="AR113" s="25" t="s">
        <v>105</v>
      </c>
      <c r="AT113" s="25" t="s">
        <v>202</v>
      </c>
      <c r="AU113" s="25" t="s">
        <v>93</v>
      </c>
      <c r="AY113" s="25" t="s">
        <v>199</v>
      </c>
      <c r="BE113" s="218">
        <f>IF(N113="základní",J113,0)</f>
        <v>0</v>
      </c>
      <c r="BF113" s="218">
        <f>IF(N113="snížená",J113,0)</f>
        <v>0</v>
      </c>
      <c r="BG113" s="218">
        <f>IF(N113="zákl. přenesená",J113,0)</f>
        <v>0</v>
      </c>
      <c r="BH113" s="218">
        <f>IF(N113="sníž. přenesená",J113,0)</f>
        <v>0</v>
      </c>
      <c r="BI113" s="218">
        <f>IF(N113="nulová",J113,0)</f>
        <v>0</v>
      </c>
      <c r="BJ113" s="25" t="s">
        <v>25</v>
      </c>
      <c r="BK113" s="218">
        <f>ROUND(I113*H113,2)</f>
        <v>0</v>
      </c>
      <c r="BL113" s="25" t="s">
        <v>105</v>
      </c>
      <c r="BM113" s="25" t="s">
        <v>229</v>
      </c>
    </row>
    <row r="114" spans="2:65" s="1" customFormat="1" ht="27">
      <c r="B114" s="43"/>
      <c r="C114" s="65"/>
      <c r="D114" s="219" t="s">
        <v>208</v>
      </c>
      <c r="E114" s="65"/>
      <c r="F114" s="220" t="s">
        <v>230</v>
      </c>
      <c r="G114" s="65"/>
      <c r="H114" s="65"/>
      <c r="I114" s="175"/>
      <c r="J114" s="65"/>
      <c r="K114" s="65"/>
      <c r="L114" s="63"/>
      <c r="M114" s="221"/>
      <c r="N114" s="44"/>
      <c r="O114" s="44"/>
      <c r="P114" s="44"/>
      <c r="Q114" s="44"/>
      <c r="R114" s="44"/>
      <c r="S114" s="44"/>
      <c r="T114" s="80"/>
      <c r="AT114" s="25" t="s">
        <v>208</v>
      </c>
      <c r="AU114" s="25" t="s">
        <v>93</v>
      </c>
    </row>
    <row r="115" spans="2:65" s="1" customFormat="1" ht="148.5">
      <c r="B115" s="43"/>
      <c r="C115" s="65"/>
      <c r="D115" s="219" t="s">
        <v>210</v>
      </c>
      <c r="E115" s="65"/>
      <c r="F115" s="222" t="s">
        <v>231</v>
      </c>
      <c r="G115" s="65"/>
      <c r="H115" s="65"/>
      <c r="I115" s="175"/>
      <c r="J115" s="65"/>
      <c r="K115" s="65"/>
      <c r="L115" s="63"/>
      <c r="M115" s="221"/>
      <c r="N115" s="44"/>
      <c r="O115" s="44"/>
      <c r="P115" s="44"/>
      <c r="Q115" s="44"/>
      <c r="R115" s="44"/>
      <c r="S115" s="44"/>
      <c r="T115" s="80"/>
      <c r="AT115" s="25" t="s">
        <v>210</v>
      </c>
      <c r="AU115" s="25" t="s">
        <v>93</v>
      </c>
    </row>
    <row r="116" spans="2:65" s="12" customFormat="1" ht="13.5">
      <c r="B116" s="223"/>
      <c r="C116" s="224"/>
      <c r="D116" s="219" t="s">
        <v>212</v>
      </c>
      <c r="E116" s="225" t="s">
        <v>50</v>
      </c>
      <c r="F116" s="226" t="s">
        <v>232</v>
      </c>
      <c r="G116" s="224"/>
      <c r="H116" s="227" t="s">
        <v>50</v>
      </c>
      <c r="I116" s="228"/>
      <c r="J116" s="224"/>
      <c r="K116" s="224"/>
      <c r="L116" s="229"/>
      <c r="M116" s="230"/>
      <c r="N116" s="231"/>
      <c r="O116" s="231"/>
      <c r="P116" s="231"/>
      <c r="Q116" s="231"/>
      <c r="R116" s="231"/>
      <c r="S116" s="231"/>
      <c r="T116" s="232"/>
      <c r="AT116" s="233" t="s">
        <v>212</v>
      </c>
      <c r="AU116" s="233" t="s">
        <v>93</v>
      </c>
      <c r="AV116" s="12" t="s">
        <v>25</v>
      </c>
      <c r="AW116" s="12" t="s">
        <v>48</v>
      </c>
      <c r="AX116" s="12" t="s">
        <v>85</v>
      </c>
      <c r="AY116" s="233" t="s">
        <v>199</v>
      </c>
    </row>
    <row r="117" spans="2:65" s="13" customFormat="1" ht="13.5">
      <c r="B117" s="234"/>
      <c r="C117" s="235"/>
      <c r="D117" s="219" t="s">
        <v>212</v>
      </c>
      <c r="E117" s="246" t="s">
        <v>50</v>
      </c>
      <c r="F117" s="247" t="s">
        <v>233</v>
      </c>
      <c r="G117" s="235"/>
      <c r="H117" s="248">
        <v>107.84</v>
      </c>
      <c r="I117" s="240"/>
      <c r="J117" s="235"/>
      <c r="K117" s="235"/>
      <c r="L117" s="241"/>
      <c r="M117" s="242"/>
      <c r="N117" s="243"/>
      <c r="O117" s="243"/>
      <c r="P117" s="243"/>
      <c r="Q117" s="243"/>
      <c r="R117" s="243"/>
      <c r="S117" s="243"/>
      <c r="T117" s="244"/>
      <c r="AT117" s="245" t="s">
        <v>212</v>
      </c>
      <c r="AU117" s="245" t="s">
        <v>93</v>
      </c>
      <c r="AV117" s="13" t="s">
        <v>93</v>
      </c>
      <c r="AW117" s="13" t="s">
        <v>48</v>
      </c>
      <c r="AX117" s="13" t="s">
        <v>85</v>
      </c>
      <c r="AY117" s="245" t="s">
        <v>199</v>
      </c>
    </row>
    <row r="118" spans="2:65" s="12" customFormat="1" ht="13.5">
      <c r="B118" s="223"/>
      <c r="C118" s="224"/>
      <c r="D118" s="219" t="s">
        <v>212</v>
      </c>
      <c r="E118" s="225" t="s">
        <v>50</v>
      </c>
      <c r="F118" s="226" t="s">
        <v>234</v>
      </c>
      <c r="G118" s="224"/>
      <c r="H118" s="227" t="s">
        <v>50</v>
      </c>
      <c r="I118" s="228"/>
      <c r="J118" s="224"/>
      <c r="K118" s="224"/>
      <c r="L118" s="229"/>
      <c r="M118" s="230"/>
      <c r="N118" s="231"/>
      <c r="O118" s="231"/>
      <c r="P118" s="231"/>
      <c r="Q118" s="231"/>
      <c r="R118" s="231"/>
      <c r="S118" s="231"/>
      <c r="T118" s="232"/>
      <c r="AT118" s="233" t="s">
        <v>212</v>
      </c>
      <c r="AU118" s="233" t="s">
        <v>93</v>
      </c>
      <c r="AV118" s="12" t="s">
        <v>25</v>
      </c>
      <c r="AW118" s="12" t="s">
        <v>48</v>
      </c>
      <c r="AX118" s="12" t="s">
        <v>85</v>
      </c>
      <c r="AY118" s="233" t="s">
        <v>199</v>
      </c>
    </row>
    <row r="119" spans="2:65" s="13" customFormat="1" ht="13.5">
      <c r="B119" s="234"/>
      <c r="C119" s="235"/>
      <c r="D119" s="236" t="s">
        <v>212</v>
      </c>
      <c r="E119" s="237" t="s">
        <v>50</v>
      </c>
      <c r="F119" s="238" t="s">
        <v>235</v>
      </c>
      <c r="G119" s="235"/>
      <c r="H119" s="239">
        <v>127.25</v>
      </c>
      <c r="I119" s="240"/>
      <c r="J119" s="235"/>
      <c r="K119" s="235"/>
      <c r="L119" s="241"/>
      <c r="M119" s="242"/>
      <c r="N119" s="243"/>
      <c r="O119" s="243"/>
      <c r="P119" s="243"/>
      <c r="Q119" s="243"/>
      <c r="R119" s="243"/>
      <c r="S119" s="243"/>
      <c r="T119" s="244"/>
      <c r="AT119" s="245" t="s">
        <v>212</v>
      </c>
      <c r="AU119" s="245" t="s">
        <v>93</v>
      </c>
      <c r="AV119" s="13" t="s">
        <v>93</v>
      </c>
      <c r="AW119" s="13" t="s">
        <v>48</v>
      </c>
      <c r="AX119" s="13" t="s">
        <v>85</v>
      </c>
      <c r="AY119" s="245" t="s">
        <v>199</v>
      </c>
    </row>
    <row r="120" spans="2:65" s="1" customFormat="1" ht="22.5" customHeight="1">
      <c r="B120" s="43"/>
      <c r="C120" s="207" t="s">
        <v>141</v>
      </c>
      <c r="D120" s="207" t="s">
        <v>202</v>
      </c>
      <c r="E120" s="208" t="s">
        <v>222</v>
      </c>
      <c r="F120" s="209" t="s">
        <v>223</v>
      </c>
      <c r="G120" s="210" t="s">
        <v>205</v>
      </c>
      <c r="H120" s="211">
        <v>127.25</v>
      </c>
      <c r="I120" s="212"/>
      <c r="J120" s="213">
        <f>ROUND(I120*H120,2)</f>
        <v>0</v>
      </c>
      <c r="K120" s="209" t="s">
        <v>206</v>
      </c>
      <c r="L120" s="63"/>
      <c r="M120" s="214" t="s">
        <v>50</v>
      </c>
      <c r="N120" s="215" t="s">
        <v>56</v>
      </c>
      <c r="O120" s="44"/>
      <c r="P120" s="216">
        <f>O120*H120</f>
        <v>0</v>
      </c>
      <c r="Q120" s="216">
        <v>0</v>
      </c>
      <c r="R120" s="216">
        <f>Q120*H120</f>
        <v>0</v>
      </c>
      <c r="S120" s="216">
        <v>0</v>
      </c>
      <c r="T120" s="217">
        <f>S120*H120</f>
        <v>0</v>
      </c>
      <c r="AR120" s="25" t="s">
        <v>105</v>
      </c>
      <c r="AT120" s="25" t="s">
        <v>202</v>
      </c>
      <c r="AU120" s="25" t="s">
        <v>93</v>
      </c>
      <c r="AY120" s="25" t="s">
        <v>199</v>
      </c>
      <c r="BE120" s="218">
        <f>IF(N120="základní",J120,0)</f>
        <v>0</v>
      </c>
      <c r="BF120" s="218">
        <f>IF(N120="snížená",J120,0)</f>
        <v>0</v>
      </c>
      <c r="BG120" s="218">
        <f>IF(N120="zákl. přenesená",J120,0)</f>
        <v>0</v>
      </c>
      <c r="BH120" s="218">
        <f>IF(N120="sníž. přenesená",J120,0)</f>
        <v>0</v>
      </c>
      <c r="BI120" s="218">
        <f>IF(N120="nulová",J120,0)</f>
        <v>0</v>
      </c>
      <c r="BJ120" s="25" t="s">
        <v>25</v>
      </c>
      <c r="BK120" s="218">
        <f>ROUND(I120*H120,2)</f>
        <v>0</v>
      </c>
      <c r="BL120" s="25" t="s">
        <v>105</v>
      </c>
      <c r="BM120" s="25" t="s">
        <v>236</v>
      </c>
    </row>
    <row r="121" spans="2:65" s="1" customFormat="1" ht="40.5">
      <c r="B121" s="43"/>
      <c r="C121" s="65"/>
      <c r="D121" s="219" t="s">
        <v>208</v>
      </c>
      <c r="E121" s="65"/>
      <c r="F121" s="220" t="s">
        <v>225</v>
      </c>
      <c r="G121" s="65"/>
      <c r="H121" s="65"/>
      <c r="I121" s="175"/>
      <c r="J121" s="65"/>
      <c r="K121" s="65"/>
      <c r="L121" s="63"/>
      <c r="M121" s="221"/>
      <c r="N121" s="44"/>
      <c r="O121" s="44"/>
      <c r="P121" s="44"/>
      <c r="Q121" s="44"/>
      <c r="R121" s="44"/>
      <c r="S121" s="44"/>
      <c r="T121" s="80"/>
      <c r="AT121" s="25" t="s">
        <v>208</v>
      </c>
      <c r="AU121" s="25" t="s">
        <v>93</v>
      </c>
    </row>
    <row r="122" spans="2:65" s="1" customFormat="1" ht="189">
      <c r="B122" s="43"/>
      <c r="C122" s="65"/>
      <c r="D122" s="219" t="s">
        <v>210</v>
      </c>
      <c r="E122" s="65"/>
      <c r="F122" s="222" t="s">
        <v>226</v>
      </c>
      <c r="G122" s="65"/>
      <c r="H122" s="65"/>
      <c r="I122" s="175"/>
      <c r="J122" s="65"/>
      <c r="K122" s="65"/>
      <c r="L122" s="63"/>
      <c r="M122" s="221"/>
      <c r="N122" s="44"/>
      <c r="O122" s="44"/>
      <c r="P122" s="44"/>
      <c r="Q122" s="44"/>
      <c r="R122" s="44"/>
      <c r="S122" s="44"/>
      <c r="T122" s="80"/>
      <c r="AT122" s="25" t="s">
        <v>210</v>
      </c>
      <c r="AU122" s="25" t="s">
        <v>93</v>
      </c>
    </row>
    <row r="123" spans="2:65" s="12" customFormat="1" ht="13.5">
      <c r="B123" s="223"/>
      <c r="C123" s="224"/>
      <c r="D123" s="219" t="s">
        <v>212</v>
      </c>
      <c r="E123" s="225" t="s">
        <v>50</v>
      </c>
      <c r="F123" s="226" t="s">
        <v>234</v>
      </c>
      <c r="G123" s="224"/>
      <c r="H123" s="227" t="s">
        <v>50</v>
      </c>
      <c r="I123" s="228"/>
      <c r="J123" s="224"/>
      <c r="K123" s="224"/>
      <c r="L123" s="229"/>
      <c r="M123" s="230"/>
      <c r="N123" s="231"/>
      <c r="O123" s="231"/>
      <c r="P123" s="231"/>
      <c r="Q123" s="231"/>
      <c r="R123" s="231"/>
      <c r="S123" s="231"/>
      <c r="T123" s="232"/>
      <c r="AT123" s="233" t="s">
        <v>212</v>
      </c>
      <c r="AU123" s="233" t="s">
        <v>93</v>
      </c>
      <c r="AV123" s="12" t="s">
        <v>25</v>
      </c>
      <c r="AW123" s="12" t="s">
        <v>48</v>
      </c>
      <c r="AX123" s="12" t="s">
        <v>85</v>
      </c>
      <c r="AY123" s="233" t="s">
        <v>199</v>
      </c>
    </row>
    <row r="124" spans="2:65" s="13" customFormat="1" ht="13.5">
      <c r="B124" s="234"/>
      <c r="C124" s="235"/>
      <c r="D124" s="236" t="s">
        <v>212</v>
      </c>
      <c r="E124" s="237" t="s">
        <v>50</v>
      </c>
      <c r="F124" s="238" t="s">
        <v>235</v>
      </c>
      <c r="G124" s="235"/>
      <c r="H124" s="239">
        <v>127.25</v>
      </c>
      <c r="I124" s="240"/>
      <c r="J124" s="235"/>
      <c r="K124" s="235"/>
      <c r="L124" s="241"/>
      <c r="M124" s="242"/>
      <c r="N124" s="243"/>
      <c r="O124" s="243"/>
      <c r="P124" s="243"/>
      <c r="Q124" s="243"/>
      <c r="R124" s="243"/>
      <c r="S124" s="243"/>
      <c r="T124" s="244"/>
      <c r="AT124" s="245" t="s">
        <v>212</v>
      </c>
      <c r="AU124" s="245" t="s">
        <v>93</v>
      </c>
      <c r="AV124" s="13" t="s">
        <v>93</v>
      </c>
      <c r="AW124" s="13" t="s">
        <v>48</v>
      </c>
      <c r="AX124" s="13" t="s">
        <v>85</v>
      </c>
      <c r="AY124" s="245" t="s">
        <v>199</v>
      </c>
    </row>
    <row r="125" spans="2:65" s="1" customFormat="1" ht="22.5" customHeight="1">
      <c r="B125" s="43"/>
      <c r="C125" s="207" t="s">
        <v>117</v>
      </c>
      <c r="D125" s="207" t="s">
        <v>202</v>
      </c>
      <c r="E125" s="208" t="s">
        <v>237</v>
      </c>
      <c r="F125" s="209" t="s">
        <v>238</v>
      </c>
      <c r="G125" s="210" t="s">
        <v>205</v>
      </c>
      <c r="H125" s="211">
        <v>107.84</v>
      </c>
      <c r="I125" s="212"/>
      <c r="J125" s="213">
        <f>ROUND(I125*H125,2)</f>
        <v>0</v>
      </c>
      <c r="K125" s="209" t="s">
        <v>206</v>
      </c>
      <c r="L125" s="63"/>
      <c r="M125" s="214" t="s">
        <v>50</v>
      </c>
      <c r="N125" s="215" t="s">
        <v>56</v>
      </c>
      <c r="O125" s="44"/>
      <c r="P125" s="216">
        <f>O125*H125</f>
        <v>0</v>
      </c>
      <c r="Q125" s="216">
        <v>0</v>
      </c>
      <c r="R125" s="216">
        <f>Q125*H125</f>
        <v>0</v>
      </c>
      <c r="S125" s="216">
        <v>0</v>
      </c>
      <c r="T125" s="217">
        <f>S125*H125</f>
        <v>0</v>
      </c>
      <c r="AR125" s="25" t="s">
        <v>105</v>
      </c>
      <c r="AT125" s="25" t="s">
        <v>202</v>
      </c>
      <c r="AU125" s="25" t="s">
        <v>93</v>
      </c>
      <c r="AY125" s="25" t="s">
        <v>199</v>
      </c>
      <c r="BE125" s="218">
        <f>IF(N125="základní",J125,0)</f>
        <v>0</v>
      </c>
      <c r="BF125" s="218">
        <f>IF(N125="snížená",J125,0)</f>
        <v>0</v>
      </c>
      <c r="BG125" s="218">
        <f>IF(N125="zákl. přenesená",J125,0)</f>
        <v>0</v>
      </c>
      <c r="BH125" s="218">
        <f>IF(N125="sníž. přenesená",J125,0)</f>
        <v>0</v>
      </c>
      <c r="BI125" s="218">
        <f>IF(N125="nulová",J125,0)</f>
        <v>0</v>
      </c>
      <c r="BJ125" s="25" t="s">
        <v>25</v>
      </c>
      <c r="BK125" s="218">
        <f>ROUND(I125*H125,2)</f>
        <v>0</v>
      </c>
      <c r="BL125" s="25" t="s">
        <v>105</v>
      </c>
      <c r="BM125" s="25" t="s">
        <v>239</v>
      </c>
    </row>
    <row r="126" spans="2:65" s="1" customFormat="1" ht="40.5">
      <c r="B126" s="43"/>
      <c r="C126" s="65"/>
      <c r="D126" s="219" t="s">
        <v>208</v>
      </c>
      <c r="E126" s="65"/>
      <c r="F126" s="220" t="s">
        <v>240</v>
      </c>
      <c r="G126" s="65"/>
      <c r="H126" s="65"/>
      <c r="I126" s="175"/>
      <c r="J126" s="65"/>
      <c r="K126" s="65"/>
      <c r="L126" s="63"/>
      <c r="M126" s="221"/>
      <c r="N126" s="44"/>
      <c r="O126" s="44"/>
      <c r="P126" s="44"/>
      <c r="Q126" s="44"/>
      <c r="R126" s="44"/>
      <c r="S126" s="44"/>
      <c r="T126" s="80"/>
      <c r="AT126" s="25" t="s">
        <v>208</v>
      </c>
      <c r="AU126" s="25" t="s">
        <v>93</v>
      </c>
    </row>
    <row r="127" spans="2:65" s="1" customFormat="1" ht="189">
      <c r="B127" s="43"/>
      <c r="C127" s="65"/>
      <c r="D127" s="219" t="s">
        <v>210</v>
      </c>
      <c r="E127" s="65"/>
      <c r="F127" s="222" t="s">
        <v>226</v>
      </c>
      <c r="G127" s="65"/>
      <c r="H127" s="65"/>
      <c r="I127" s="175"/>
      <c r="J127" s="65"/>
      <c r="K127" s="65"/>
      <c r="L127" s="63"/>
      <c r="M127" s="221"/>
      <c r="N127" s="44"/>
      <c r="O127" s="44"/>
      <c r="P127" s="44"/>
      <c r="Q127" s="44"/>
      <c r="R127" s="44"/>
      <c r="S127" s="44"/>
      <c r="T127" s="80"/>
      <c r="AT127" s="25" t="s">
        <v>210</v>
      </c>
      <c r="AU127" s="25" t="s">
        <v>93</v>
      </c>
    </row>
    <row r="128" spans="2:65" s="12" customFormat="1" ht="13.5">
      <c r="B128" s="223"/>
      <c r="C128" s="224"/>
      <c r="D128" s="219" t="s">
        <v>212</v>
      </c>
      <c r="E128" s="225" t="s">
        <v>50</v>
      </c>
      <c r="F128" s="226" t="s">
        <v>232</v>
      </c>
      <c r="G128" s="224"/>
      <c r="H128" s="227" t="s">
        <v>50</v>
      </c>
      <c r="I128" s="228"/>
      <c r="J128" s="224"/>
      <c r="K128" s="224"/>
      <c r="L128" s="229"/>
      <c r="M128" s="230"/>
      <c r="N128" s="231"/>
      <c r="O128" s="231"/>
      <c r="P128" s="231"/>
      <c r="Q128" s="231"/>
      <c r="R128" s="231"/>
      <c r="S128" s="231"/>
      <c r="T128" s="232"/>
      <c r="AT128" s="233" t="s">
        <v>212</v>
      </c>
      <c r="AU128" s="233" t="s">
        <v>93</v>
      </c>
      <c r="AV128" s="12" t="s">
        <v>25</v>
      </c>
      <c r="AW128" s="12" t="s">
        <v>48</v>
      </c>
      <c r="AX128" s="12" t="s">
        <v>85</v>
      </c>
      <c r="AY128" s="233" t="s">
        <v>199</v>
      </c>
    </row>
    <row r="129" spans="2:65" s="13" customFormat="1" ht="13.5">
      <c r="B129" s="234"/>
      <c r="C129" s="235"/>
      <c r="D129" s="236" t="s">
        <v>212</v>
      </c>
      <c r="E129" s="237" t="s">
        <v>50</v>
      </c>
      <c r="F129" s="238" t="s">
        <v>233</v>
      </c>
      <c r="G129" s="235"/>
      <c r="H129" s="239">
        <v>107.84</v>
      </c>
      <c r="I129" s="240"/>
      <c r="J129" s="235"/>
      <c r="K129" s="235"/>
      <c r="L129" s="241"/>
      <c r="M129" s="242"/>
      <c r="N129" s="243"/>
      <c r="O129" s="243"/>
      <c r="P129" s="243"/>
      <c r="Q129" s="243"/>
      <c r="R129" s="243"/>
      <c r="S129" s="243"/>
      <c r="T129" s="244"/>
      <c r="AT129" s="245" t="s">
        <v>212</v>
      </c>
      <c r="AU129" s="245" t="s">
        <v>93</v>
      </c>
      <c r="AV129" s="13" t="s">
        <v>93</v>
      </c>
      <c r="AW129" s="13" t="s">
        <v>48</v>
      </c>
      <c r="AX129" s="13" t="s">
        <v>85</v>
      </c>
      <c r="AY129" s="245" t="s">
        <v>199</v>
      </c>
    </row>
    <row r="130" spans="2:65" s="1" customFormat="1" ht="31.5" customHeight="1">
      <c r="B130" s="43"/>
      <c r="C130" s="207" t="s">
        <v>148</v>
      </c>
      <c r="D130" s="207" t="s">
        <v>202</v>
      </c>
      <c r="E130" s="208" t="s">
        <v>241</v>
      </c>
      <c r="F130" s="209" t="s">
        <v>242</v>
      </c>
      <c r="G130" s="210" t="s">
        <v>205</v>
      </c>
      <c r="H130" s="211">
        <v>1509.76</v>
      </c>
      <c r="I130" s="212"/>
      <c r="J130" s="213">
        <f>ROUND(I130*H130,2)</f>
        <v>0</v>
      </c>
      <c r="K130" s="209" t="s">
        <v>206</v>
      </c>
      <c r="L130" s="63"/>
      <c r="M130" s="214" t="s">
        <v>50</v>
      </c>
      <c r="N130" s="215" t="s">
        <v>56</v>
      </c>
      <c r="O130" s="44"/>
      <c r="P130" s="216">
        <f>O130*H130</f>
        <v>0</v>
      </c>
      <c r="Q130" s="216">
        <v>0</v>
      </c>
      <c r="R130" s="216">
        <f>Q130*H130</f>
        <v>0</v>
      </c>
      <c r="S130" s="216">
        <v>0</v>
      </c>
      <c r="T130" s="217">
        <f>S130*H130</f>
        <v>0</v>
      </c>
      <c r="AR130" s="25" t="s">
        <v>105</v>
      </c>
      <c r="AT130" s="25" t="s">
        <v>202</v>
      </c>
      <c r="AU130" s="25" t="s">
        <v>93</v>
      </c>
      <c r="AY130" s="25" t="s">
        <v>199</v>
      </c>
      <c r="BE130" s="218">
        <f>IF(N130="základní",J130,0)</f>
        <v>0</v>
      </c>
      <c r="BF130" s="218">
        <f>IF(N130="snížená",J130,0)</f>
        <v>0</v>
      </c>
      <c r="BG130" s="218">
        <f>IF(N130="zákl. přenesená",J130,0)</f>
        <v>0</v>
      </c>
      <c r="BH130" s="218">
        <f>IF(N130="sníž. přenesená",J130,0)</f>
        <v>0</v>
      </c>
      <c r="BI130" s="218">
        <f>IF(N130="nulová",J130,0)</f>
        <v>0</v>
      </c>
      <c r="BJ130" s="25" t="s">
        <v>25</v>
      </c>
      <c r="BK130" s="218">
        <f>ROUND(I130*H130,2)</f>
        <v>0</v>
      </c>
      <c r="BL130" s="25" t="s">
        <v>105</v>
      </c>
      <c r="BM130" s="25" t="s">
        <v>243</v>
      </c>
    </row>
    <row r="131" spans="2:65" s="1" customFormat="1" ht="40.5">
      <c r="B131" s="43"/>
      <c r="C131" s="65"/>
      <c r="D131" s="219" t="s">
        <v>208</v>
      </c>
      <c r="E131" s="65"/>
      <c r="F131" s="220" t="s">
        <v>244</v>
      </c>
      <c r="G131" s="65"/>
      <c r="H131" s="65"/>
      <c r="I131" s="175"/>
      <c r="J131" s="65"/>
      <c r="K131" s="65"/>
      <c r="L131" s="63"/>
      <c r="M131" s="221"/>
      <c r="N131" s="44"/>
      <c r="O131" s="44"/>
      <c r="P131" s="44"/>
      <c r="Q131" s="44"/>
      <c r="R131" s="44"/>
      <c r="S131" s="44"/>
      <c r="T131" s="80"/>
      <c r="AT131" s="25" t="s">
        <v>208</v>
      </c>
      <c r="AU131" s="25" t="s">
        <v>93</v>
      </c>
    </row>
    <row r="132" spans="2:65" s="1" customFormat="1" ht="189">
      <c r="B132" s="43"/>
      <c r="C132" s="65"/>
      <c r="D132" s="219" t="s">
        <v>210</v>
      </c>
      <c r="E132" s="65"/>
      <c r="F132" s="222" t="s">
        <v>226</v>
      </c>
      <c r="G132" s="65"/>
      <c r="H132" s="65"/>
      <c r="I132" s="175"/>
      <c r="J132" s="65"/>
      <c r="K132" s="65"/>
      <c r="L132" s="63"/>
      <c r="M132" s="221"/>
      <c r="N132" s="44"/>
      <c r="O132" s="44"/>
      <c r="P132" s="44"/>
      <c r="Q132" s="44"/>
      <c r="R132" s="44"/>
      <c r="S132" s="44"/>
      <c r="T132" s="80"/>
      <c r="AT132" s="25" t="s">
        <v>210</v>
      </c>
      <c r="AU132" s="25" t="s">
        <v>93</v>
      </c>
    </row>
    <row r="133" spans="2:65" s="12" customFormat="1" ht="13.5">
      <c r="B133" s="223"/>
      <c r="C133" s="224"/>
      <c r="D133" s="219" t="s">
        <v>212</v>
      </c>
      <c r="E133" s="225" t="s">
        <v>50</v>
      </c>
      <c r="F133" s="226" t="s">
        <v>245</v>
      </c>
      <c r="G133" s="224"/>
      <c r="H133" s="227" t="s">
        <v>50</v>
      </c>
      <c r="I133" s="228"/>
      <c r="J133" s="224"/>
      <c r="K133" s="224"/>
      <c r="L133" s="229"/>
      <c r="M133" s="230"/>
      <c r="N133" s="231"/>
      <c r="O133" s="231"/>
      <c r="P133" s="231"/>
      <c r="Q133" s="231"/>
      <c r="R133" s="231"/>
      <c r="S133" s="231"/>
      <c r="T133" s="232"/>
      <c r="AT133" s="233" t="s">
        <v>212</v>
      </c>
      <c r="AU133" s="233" t="s">
        <v>93</v>
      </c>
      <c r="AV133" s="12" t="s">
        <v>25</v>
      </c>
      <c r="AW133" s="12" t="s">
        <v>48</v>
      </c>
      <c r="AX133" s="12" t="s">
        <v>85</v>
      </c>
      <c r="AY133" s="233" t="s">
        <v>199</v>
      </c>
    </row>
    <row r="134" spans="2:65" s="12" customFormat="1" ht="13.5">
      <c r="B134" s="223"/>
      <c r="C134" s="224"/>
      <c r="D134" s="219" t="s">
        <v>212</v>
      </c>
      <c r="E134" s="225" t="s">
        <v>50</v>
      </c>
      <c r="F134" s="226" t="s">
        <v>232</v>
      </c>
      <c r="G134" s="224"/>
      <c r="H134" s="227" t="s">
        <v>50</v>
      </c>
      <c r="I134" s="228"/>
      <c r="J134" s="224"/>
      <c r="K134" s="224"/>
      <c r="L134" s="229"/>
      <c r="M134" s="230"/>
      <c r="N134" s="231"/>
      <c r="O134" s="231"/>
      <c r="P134" s="231"/>
      <c r="Q134" s="231"/>
      <c r="R134" s="231"/>
      <c r="S134" s="231"/>
      <c r="T134" s="232"/>
      <c r="AT134" s="233" t="s">
        <v>212</v>
      </c>
      <c r="AU134" s="233" t="s">
        <v>93</v>
      </c>
      <c r="AV134" s="12" t="s">
        <v>25</v>
      </c>
      <c r="AW134" s="12" t="s">
        <v>48</v>
      </c>
      <c r="AX134" s="12" t="s">
        <v>85</v>
      </c>
      <c r="AY134" s="233" t="s">
        <v>199</v>
      </c>
    </row>
    <row r="135" spans="2:65" s="13" customFormat="1" ht="13.5">
      <c r="B135" s="234"/>
      <c r="C135" s="235"/>
      <c r="D135" s="236" t="s">
        <v>212</v>
      </c>
      <c r="E135" s="237" t="s">
        <v>50</v>
      </c>
      <c r="F135" s="238" t="s">
        <v>246</v>
      </c>
      <c r="G135" s="235"/>
      <c r="H135" s="239">
        <v>1509.76</v>
      </c>
      <c r="I135" s="240"/>
      <c r="J135" s="235"/>
      <c r="K135" s="235"/>
      <c r="L135" s="241"/>
      <c r="M135" s="242"/>
      <c r="N135" s="243"/>
      <c r="O135" s="243"/>
      <c r="P135" s="243"/>
      <c r="Q135" s="243"/>
      <c r="R135" s="243"/>
      <c r="S135" s="243"/>
      <c r="T135" s="244"/>
      <c r="AT135" s="245" t="s">
        <v>212</v>
      </c>
      <c r="AU135" s="245" t="s">
        <v>93</v>
      </c>
      <c r="AV135" s="13" t="s">
        <v>93</v>
      </c>
      <c r="AW135" s="13" t="s">
        <v>48</v>
      </c>
      <c r="AX135" s="13" t="s">
        <v>85</v>
      </c>
      <c r="AY135" s="245" t="s">
        <v>199</v>
      </c>
    </row>
    <row r="136" spans="2:65" s="1" customFormat="1" ht="22.5" customHeight="1">
      <c r="B136" s="43"/>
      <c r="C136" s="207" t="s">
        <v>247</v>
      </c>
      <c r="D136" s="207" t="s">
        <v>202</v>
      </c>
      <c r="E136" s="208" t="s">
        <v>248</v>
      </c>
      <c r="F136" s="209" t="s">
        <v>249</v>
      </c>
      <c r="G136" s="210" t="s">
        <v>205</v>
      </c>
      <c r="H136" s="211">
        <v>127.5</v>
      </c>
      <c r="I136" s="212"/>
      <c r="J136" s="213">
        <f>ROUND(I136*H136,2)</f>
        <v>0</v>
      </c>
      <c r="K136" s="209" t="s">
        <v>206</v>
      </c>
      <c r="L136" s="63"/>
      <c r="M136" s="214" t="s">
        <v>50</v>
      </c>
      <c r="N136" s="215" t="s">
        <v>56</v>
      </c>
      <c r="O136" s="44"/>
      <c r="P136" s="216">
        <f>O136*H136</f>
        <v>0</v>
      </c>
      <c r="Q136" s="216">
        <v>0</v>
      </c>
      <c r="R136" s="216">
        <f>Q136*H136</f>
        <v>0</v>
      </c>
      <c r="S136" s="216">
        <v>0</v>
      </c>
      <c r="T136" s="217">
        <f>S136*H136</f>
        <v>0</v>
      </c>
      <c r="AR136" s="25" t="s">
        <v>105</v>
      </c>
      <c r="AT136" s="25" t="s">
        <v>202</v>
      </c>
      <c r="AU136" s="25" t="s">
        <v>93</v>
      </c>
      <c r="AY136" s="25" t="s">
        <v>199</v>
      </c>
      <c r="BE136" s="218">
        <f>IF(N136="základní",J136,0)</f>
        <v>0</v>
      </c>
      <c r="BF136" s="218">
        <f>IF(N136="snížená",J136,0)</f>
        <v>0</v>
      </c>
      <c r="BG136" s="218">
        <f>IF(N136="zákl. přenesená",J136,0)</f>
        <v>0</v>
      </c>
      <c r="BH136" s="218">
        <f>IF(N136="sníž. přenesená",J136,0)</f>
        <v>0</v>
      </c>
      <c r="BI136" s="218">
        <f>IF(N136="nulová",J136,0)</f>
        <v>0</v>
      </c>
      <c r="BJ136" s="25" t="s">
        <v>25</v>
      </c>
      <c r="BK136" s="218">
        <f>ROUND(I136*H136,2)</f>
        <v>0</v>
      </c>
      <c r="BL136" s="25" t="s">
        <v>105</v>
      </c>
      <c r="BM136" s="25" t="s">
        <v>250</v>
      </c>
    </row>
    <row r="137" spans="2:65" s="1" customFormat="1" ht="27">
      <c r="B137" s="43"/>
      <c r="C137" s="65"/>
      <c r="D137" s="219" t="s">
        <v>208</v>
      </c>
      <c r="E137" s="65"/>
      <c r="F137" s="220" t="s">
        <v>251</v>
      </c>
      <c r="G137" s="65"/>
      <c r="H137" s="65"/>
      <c r="I137" s="175"/>
      <c r="J137" s="65"/>
      <c r="K137" s="65"/>
      <c r="L137" s="63"/>
      <c r="M137" s="221"/>
      <c r="N137" s="44"/>
      <c r="O137" s="44"/>
      <c r="P137" s="44"/>
      <c r="Q137" s="44"/>
      <c r="R137" s="44"/>
      <c r="S137" s="44"/>
      <c r="T137" s="80"/>
      <c r="AT137" s="25" t="s">
        <v>208</v>
      </c>
      <c r="AU137" s="25" t="s">
        <v>93</v>
      </c>
    </row>
    <row r="138" spans="2:65" s="1" customFormat="1" ht="409.5">
      <c r="B138" s="43"/>
      <c r="C138" s="65"/>
      <c r="D138" s="219" t="s">
        <v>210</v>
      </c>
      <c r="E138" s="65"/>
      <c r="F138" s="222" t="s">
        <v>252</v>
      </c>
      <c r="G138" s="65"/>
      <c r="H138" s="65"/>
      <c r="I138" s="175"/>
      <c r="J138" s="65"/>
      <c r="K138" s="65"/>
      <c r="L138" s="63"/>
      <c r="M138" s="221"/>
      <c r="N138" s="44"/>
      <c r="O138" s="44"/>
      <c r="P138" s="44"/>
      <c r="Q138" s="44"/>
      <c r="R138" s="44"/>
      <c r="S138" s="44"/>
      <c r="T138" s="80"/>
      <c r="AT138" s="25" t="s">
        <v>210</v>
      </c>
      <c r="AU138" s="25" t="s">
        <v>93</v>
      </c>
    </row>
    <row r="139" spans="2:65" s="12" customFormat="1" ht="13.5">
      <c r="B139" s="223"/>
      <c r="C139" s="224"/>
      <c r="D139" s="219" t="s">
        <v>212</v>
      </c>
      <c r="E139" s="225" t="s">
        <v>50</v>
      </c>
      <c r="F139" s="226" t="s">
        <v>234</v>
      </c>
      <c r="G139" s="224"/>
      <c r="H139" s="227" t="s">
        <v>50</v>
      </c>
      <c r="I139" s="228"/>
      <c r="J139" s="224"/>
      <c r="K139" s="224"/>
      <c r="L139" s="229"/>
      <c r="M139" s="230"/>
      <c r="N139" s="231"/>
      <c r="O139" s="231"/>
      <c r="P139" s="231"/>
      <c r="Q139" s="231"/>
      <c r="R139" s="231"/>
      <c r="S139" s="231"/>
      <c r="T139" s="232"/>
      <c r="AT139" s="233" t="s">
        <v>212</v>
      </c>
      <c r="AU139" s="233" t="s">
        <v>93</v>
      </c>
      <c r="AV139" s="12" t="s">
        <v>25</v>
      </c>
      <c r="AW139" s="12" t="s">
        <v>48</v>
      </c>
      <c r="AX139" s="12" t="s">
        <v>85</v>
      </c>
      <c r="AY139" s="233" t="s">
        <v>199</v>
      </c>
    </row>
    <row r="140" spans="2:65" s="13" customFormat="1" ht="13.5">
      <c r="B140" s="234"/>
      <c r="C140" s="235"/>
      <c r="D140" s="236" t="s">
        <v>212</v>
      </c>
      <c r="E140" s="237" t="s">
        <v>50</v>
      </c>
      <c r="F140" s="238" t="s">
        <v>253</v>
      </c>
      <c r="G140" s="235"/>
      <c r="H140" s="239">
        <v>127.5</v>
      </c>
      <c r="I140" s="240"/>
      <c r="J140" s="235"/>
      <c r="K140" s="235"/>
      <c r="L140" s="241"/>
      <c r="M140" s="242"/>
      <c r="N140" s="243"/>
      <c r="O140" s="243"/>
      <c r="P140" s="243"/>
      <c r="Q140" s="243"/>
      <c r="R140" s="243"/>
      <c r="S140" s="243"/>
      <c r="T140" s="244"/>
      <c r="AT140" s="245" t="s">
        <v>212</v>
      </c>
      <c r="AU140" s="245" t="s">
        <v>93</v>
      </c>
      <c r="AV140" s="13" t="s">
        <v>93</v>
      </c>
      <c r="AW140" s="13" t="s">
        <v>48</v>
      </c>
      <c r="AX140" s="13" t="s">
        <v>85</v>
      </c>
      <c r="AY140" s="245" t="s">
        <v>199</v>
      </c>
    </row>
    <row r="141" spans="2:65" s="1" customFormat="1" ht="22.5" customHeight="1">
      <c r="B141" s="43"/>
      <c r="C141" s="207" t="s">
        <v>127</v>
      </c>
      <c r="D141" s="207" t="s">
        <v>202</v>
      </c>
      <c r="E141" s="208" t="s">
        <v>254</v>
      </c>
      <c r="F141" s="209" t="s">
        <v>255</v>
      </c>
      <c r="G141" s="210" t="s">
        <v>256</v>
      </c>
      <c r="H141" s="211">
        <v>194.11199999999999</v>
      </c>
      <c r="I141" s="212"/>
      <c r="J141" s="213">
        <f>ROUND(I141*H141,2)</f>
        <v>0</v>
      </c>
      <c r="K141" s="209" t="s">
        <v>206</v>
      </c>
      <c r="L141" s="63"/>
      <c r="M141" s="214" t="s">
        <v>50</v>
      </c>
      <c r="N141" s="215" t="s">
        <v>56</v>
      </c>
      <c r="O141" s="44"/>
      <c r="P141" s="216">
        <f>O141*H141</f>
        <v>0</v>
      </c>
      <c r="Q141" s="216">
        <v>0</v>
      </c>
      <c r="R141" s="216">
        <f>Q141*H141</f>
        <v>0</v>
      </c>
      <c r="S141" s="216">
        <v>0</v>
      </c>
      <c r="T141" s="217">
        <f>S141*H141</f>
        <v>0</v>
      </c>
      <c r="AR141" s="25" t="s">
        <v>105</v>
      </c>
      <c r="AT141" s="25" t="s">
        <v>202</v>
      </c>
      <c r="AU141" s="25" t="s">
        <v>93</v>
      </c>
      <c r="AY141" s="25" t="s">
        <v>199</v>
      </c>
      <c r="BE141" s="218">
        <f>IF(N141="základní",J141,0)</f>
        <v>0</v>
      </c>
      <c r="BF141" s="218">
        <f>IF(N141="snížená",J141,0)</f>
        <v>0</v>
      </c>
      <c r="BG141" s="218">
        <f>IF(N141="zákl. přenesená",J141,0)</f>
        <v>0</v>
      </c>
      <c r="BH141" s="218">
        <f>IF(N141="sníž. přenesená",J141,0)</f>
        <v>0</v>
      </c>
      <c r="BI141" s="218">
        <f>IF(N141="nulová",J141,0)</f>
        <v>0</v>
      </c>
      <c r="BJ141" s="25" t="s">
        <v>25</v>
      </c>
      <c r="BK141" s="218">
        <f>ROUND(I141*H141,2)</f>
        <v>0</v>
      </c>
      <c r="BL141" s="25" t="s">
        <v>105</v>
      </c>
      <c r="BM141" s="25" t="s">
        <v>257</v>
      </c>
    </row>
    <row r="142" spans="2:65" s="1" customFormat="1" ht="13.5">
      <c r="B142" s="43"/>
      <c r="C142" s="65"/>
      <c r="D142" s="219" t="s">
        <v>208</v>
      </c>
      <c r="E142" s="65"/>
      <c r="F142" s="220" t="s">
        <v>258</v>
      </c>
      <c r="G142" s="65"/>
      <c r="H142" s="65"/>
      <c r="I142" s="175"/>
      <c r="J142" s="65"/>
      <c r="K142" s="65"/>
      <c r="L142" s="63"/>
      <c r="M142" s="221"/>
      <c r="N142" s="44"/>
      <c r="O142" s="44"/>
      <c r="P142" s="44"/>
      <c r="Q142" s="44"/>
      <c r="R142" s="44"/>
      <c r="S142" s="44"/>
      <c r="T142" s="80"/>
      <c r="AT142" s="25" t="s">
        <v>208</v>
      </c>
      <c r="AU142" s="25" t="s">
        <v>93</v>
      </c>
    </row>
    <row r="143" spans="2:65" s="1" customFormat="1" ht="297">
      <c r="B143" s="43"/>
      <c r="C143" s="65"/>
      <c r="D143" s="219" t="s">
        <v>210</v>
      </c>
      <c r="E143" s="65"/>
      <c r="F143" s="222" t="s">
        <v>259</v>
      </c>
      <c r="G143" s="65"/>
      <c r="H143" s="65"/>
      <c r="I143" s="175"/>
      <c r="J143" s="65"/>
      <c r="K143" s="65"/>
      <c r="L143" s="63"/>
      <c r="M143" s="221"/>
      <c r="N143" s="44"/>
      <c r="O143" s="44"/>
      <c r="P143" s="44"/>
      <c r="Q143" s="44"/>
      <c r="R143" s="44"/>
      <c r="S143" s="44"/>
      <c r="T143" s="80"/>
      <c r="AT143" s="25" t="s">
        <v>210</v>
      </c>
      <c r="AU143" s="25" t="s">
        <v>93</v>
      </c>
    </row>
    <row r="144" spans="2:65" s="12" customFormat="1" ht="13.5">
      <c r="B144" s="223"/>
      <c r="C144" s="224"/>
      <c r="D144" s="219" t="s">
        <v>212</v>
      </c>
      <c r="E144" s="225" t="s">
        <v>50</v>
      </c>
      <c r="F144" s="226" t="s">
        <v>232</v>
      </c>
      <c r="G144" s="224"/>
      <c r="H144" s="227" t="s">
        <v>50</v>
      </c>
      <c r="I144" s="228"/>
      <c r="J144" s="224"/>
      <c r="K144" s="224"/>
      <c r="L144" s="229"/>
      <c r="M144" s="230"/>
      <c r="N144" s="231"/>
      <c r="O144" s="231"/>
      <c r="P144" s="231"/>
      <c r="Q144" s="231"/>
      <c r="R144" s="231"/>
      <c r="S144" s="231"/>
      <c r="T144" s="232"/>
      <c r="AT144" s="233" t="s">
        <v>212</v>
      </c>
      <c r="AU144" s="233" t="s">
        <v>93</v>
      </c>
      <c r="AV144" s="12" t="s">
        <v>25</v>
      </c>
      <c r="AW144" s="12" t="s">
        <v>48</v>
      </c>
      <c r="AX144" s="12" t="s">
        <v>85</v>
      </c>
      <c r="AY144" s="233" t="s">
        <v>199</v>
      </c>
    </row>
    <row r="145" spans="2:65" s="13" customFormat="1" ht="13.5">
      <c r="B145" s="234"/>
      <c r="C145" s="235"/>
      <c r="D145" s="236" t="s">
        <v>212</v>
      </c>
      <c r="E145" s="237" t="s">
        <v>50</v>
      </c>
      <c r="F145" s="238" t="s">
        <v>260</v>
      </c>
      <c r="G145" s="235"/>
      <c r="H145" s="239">
        <v>194.11199999999999</v>
      </c>
      <c r="I145" s="240"/>
      <c r="J145" s="235"/>
      <c r="K145" s="235"/>
      <c r="L145" s="241"/>
      <c r="M145" s="242"/>
      <c r="N145" s="243"/>
      <c r="O145" s="243"/>
      <c r="P145" s="243"/>
      <c r="Q145" s="243"/>
      <c r="R145" s="243"/>
      <c r="S145" s="243"/>
      <c r="T145" s="244"/>
      <c r="AT145" s="245" t="s">
        <v>212</v>
      </c>
      <c r="AU145" s="245" t="s">
        <v>93</v>
      </c>
      <c r="AV145" s="13" t="s">
        <v>93</v>
      </c>
      <c r="AW145" s="13" t="s">
        <v>48</v>
      </c>
      <c r="AX145" s="13" t="s">
        <v>85</v>
      </c>
      <c r="AY145" s="245" t="s">
        <v>199</v>
      </c>
    </row>
    <row r="146" spans="2:65" s="1" customFormat="1" ht="22.5" customHeight="1">
      <c r="B146" s="43"/>
      <c r="C146" s="207" t="s">
        <v>30</v>
      </c>
      <c r="D146" s="207" t="s">
        <v>202</v>
      </c>
      <c r="E146" s="208" t="s">
        <v>261</v>
      </c>
      <c r="F146" s="209" t="s">
        <v>262</v>
      </c>
      <c r="G146" s="210" t="s">
        <v>263</v>
      </c>
      <c r="H146" s="211">
        <v>3857.4</v>
      </c>
      <c r="I146" s="212"/>
      <c r="J146" s="213">
        <f>ROUND(I146*H146,2)</f>
        <v>0</v>
      </c>
      <c r="K146" s="209" t="s">
        <v>206</v>
      </c>
      <c r="L146" s="63"/>
      <c r="M146" s="214" t="s">
        <v>50</v>
      </c>
      <c r="N146" s="215" t="s">
        <v>56</v>
      </c>
      <c r="O146" s="44"/>
      <c r="P146" s="216">
        <f>O146*H146</f>
        <v>0</v>
      </c>
      <c r="Q146" s="216">
        <v>0</v>
      </c>
      <c r="R146" s="216">
        <f>Q146*H146</f>
        <v>0</v>
      </c>
      <c r="S146" s="216">
        <v>0</v>
      </c>
      <c r="T146" s="217">
        <f>S146*H146</f>
        <v>0</v>
      </c>
      <c r="AR146" s="25" t="s">
        <v>105</v>
      </c>
      <c r="AT146" s="25" t="s">
        <v>202</v>
      </c>
      <c r="AU146" s="25" t="s">
        <v>93</v>
      </c>
      <c r="AY146" s="25" t="s">
        <v>199</v>
      </c>
      <c r="BE146" s="218">
        <f>IF(N146="základní",J146,0)</f>
        <v>0</v>
      </c>
      <c r="BF146" s="218">
        <f>IF(N146="snížená",J146,0)</f>
        <v>0</v>
      </c>
      <c r="BG146" s="218">
        <f>IF(N146="zákl. přenesená",J146,0)</f>
        <v>0</v>
      </c>
      <c r="BH146" s="218">
        <f>IF(N146="sníž. přenesená",J146,0)</f>
        <v>0</v>
      </c>
      <c r="BI146" s="218">
        <f>IF(N146="nulová",J146,0)</f>
        <v>0</v>
      </c>
      <c r="BJ146" s="25" t="s">
        <v>25</v>
      </c>
      <c r="BK146" s="218">
        <f>ROUND(I146*H146,2)</f>
        <v>0</v>
      </c>
      <c r="BL146" s="25" t="s">
        <v>105</v>
      </c>
      <c r="BM146" s="25" t="s">
        <v>264</v>
      </c>
    </row>
    <row r="147" spans="2:65" s="1" customFormat="1" ht="13.5">
      <c r="B147" s="43"/>
      <c r="C147" s="65"/>
      <c r="D147" s="219" t="s">
        <v>208</v>
      </c>
      <c r="E147" s="65"/>
      <c r="F147" s="220" t="s">
        <v>265</v>
      </c>
      <c r="G147" s="65"/>
      <c r="H147" s="65"/>
      <c r="I147" s="175"/>
      <c r="J147" s="65"/>
      <c r="K147" s="65"/>
      <c r="L147" s="63"/>
      <c r="M147" s="221"/>
      <c r="N147" s="44"/>
      <c r="O147" s="44"/>
      <c r="P147" s="44"/>
      <c r="Q147" s="44"/>
      <c r="R147" s="44"/>
      <c r="S147" s="44"/>
      <c r="T147" s="80"/>
      <c r="AT147" s="25" t="s">
        <v>208</v>
      </c>
      <c r="AU147" s="25" t="s">
        <v>93</v>
      </c>
    </row>
    <row r="148" spans="2:65" s="1" customFormat="1" ht="175.5">
      <c r="B148" s="43"/>
      <c r="C148" s="65"/>
      <c r="D148" s="219" t="s">
        <v>210</v>
      </c>
      <c r="E148" s="65"/>
      <c r="F148" s="222" t="s">
        <v>266</v>
      </c>
      <c r="G148" s="65"/>
      <c r="H148" s="65"/>
      <c r="I148" s="175"/>
      <c r="J148" s="65"/>
      <c r="K148" s="65"/>
      <c r="L148" s="63"/>
      <c r="M148" s="221"/>
      <c r="N148" s="44"/>
      <c r="O148" s="44"/>
      <c r="P148" s="44"/>
      <c r="Q148" s="44"/>
      <c r="R148" s="44"/>
      <c r="S148" s="44"/>
      <c r="T148" s="80"/>
      <c r="AT148" s="25" t="s">
        <v>210</v>
      </c>
      <c r="AU148" s="25" t="s">
        <v>93</v>
      </c>
    </row>
    <row r="149" spans="2:65" s="12" customFormat="1" ht="13.5">
      <c r="B149" s="223"/>
      <c r="C149" s="224"/>
      <c r="D149" s="219" t="s">
        <v>212</v>
      </c>
      <c r="E149" s="225" t="s">
        <v>50</v>
      </c>
      <c r="F149" s="226" t="s">
        <v>267</v>
      </c>
      <c r="G149" s="224"/>
      <c r="H149" s="227" t="s">
        <v>50</v>
      </c>
      <c r="I149" s="228"/>
      <c r="J149" s="224"/>
      <c r="K149" s="224"/>
      <c r="L149" s="229"/>
      <c r="M149" s="230"/>
      <c r="N149" s="231"/>
      <c r="O149" s="231"/>
      <c r="P149" s="231"/>
      <c r="Q149" s="231"/>
      <c r="R149" s="231"/>
      <c r="S149" s="231"/>
      <c r="T149" s="232"/>
      <c r="AT149" s="233" t="s">
        <v>212</v>
      </c>
      <c r="AU149" s="233" t="s">
        <v>93</v>
      </c>
      <c r="AV149" s="12" t="s">
        <v>25</v>
      </c>
      <c r="AW149" s="12" t="s">
        <v>48</v>
      </c>
      <c r="AX149" s="12" t="s">
        <v>85</v>
      </c>
      <c r="AY149" s="233" t="s">
        <v>199</v>
      </c>
    </row>
    <row r="150" spans="2:65" s="13" customFormat="1" ht="13.5">
      <c r="B150" s="234"/>
      <c r="C150" s="235"/>
      <c r="D150" s="219" t="s">
        <v>212</v>
      </c>
      <c r="E150" s="246" t="s">
        <v>50</v>
      </c>
      <c r="F150" s="247" t="s">
        <v>268</v>
      </c>
      <c r="G150" s="235"/>
      <c r="H150" s="248">
        <v>3857.4</v>
      </c>
      <c r="I150" s="240"/>
      <c r="J150" s="235"/>
      <c r="K150" s="235"/>
      <c r="L150" s="241"/>
      <c r="M150" s="242"/>
      <c r="N150" s="243"/>
      <c r="O150" s="243"/>
      <c r="P150" s="243"/>
      <c r="Q150" s="243"/>
      <c r="R150" s="243"/>
      <c r="S150" s="243"/>
      <c r="T150" s="244"/>
      <c r="AT150" s="245" t="s">
        <v>212</v>
      </c>
      <c r="AU150" s="245" t="s">
        <v>93</v>
      </c>
      <c r="AV150" s="13" t="s">
        <v>93</v>
      </c>
      <c r="AW150" s="13" t="s">
        <v>48</v>
      </c>
      <c r="AX150" s="13" t="s">
        <v>85</v>
      </c>
      <c r="AY150" s="245" t="s">
        <v>199</v>
      </c>
    </row>
    <row r="151" spans="2:65" s="11" customFormat="1" ht="29.85" customHeight="1">
      <c r="B151" s="190"/>
      <c r="C151" s="191"/>
      <c r="D151" s="204" t="s">
        <v>84</v>
      </c>
      <c r="E151" s="205" t="s">
        <v>269</v>
      </c>
      <c r="F151" s="205" t="s">
        <v>270</v>
      </c>
      <c r="G151" s="191"/>
      <c r="H151" s="191"/>
      <c r="I151" s="194"/>
      <c r="J151" s="206">
        <f>BK151</f>
        <v>0</v>
      </c>
      <c r="K151" s="191"/>
      <c r="L151" s="196"/>
      <c r="M151" s="197"/>
      <c r="N151" s="198"/>
      <c r="O151" s="198"/>
      <c r="P151" s="199">
        <f>SUM(P152:P186)</f>
        <v>0</v>
      </c>
      <c r="Q151" s="198"/>
      <c r="R151" s="199">
        <f>SUM(R152:R186)</f>
        <v>2.0159999999999997E-2</v>
      </c>
      <c r="S151" s="198"/>
      <c r="T151" s="200">
        <f>SUM(T152:T186)</f>
        <v>0</v>
      </c>
      <c r="AR151" s="201" t="s">
        <v>25</v>
      </c>
      <c r="AT151" s="202" t="s">
        <v>84</v>
      </c>
      <c r="AU151" s="202" t="s">
        <v>25</v>
      </c>
      <c r="AY151" s="201" t="s">
        <v>199</v>
      </c>
      <c r="BK151" s="203">
        <f>SUM(BK152:BK186)</f>
        <v>0</v>
      </c>
    </row>
    <row r="152" spans="2:65" s="1" customFormat="1" ht="22.5" customHeight="1">
      <c r="B152" s="43"/>
      <c r="C152" s="207" t="s">
        <v>271</v>
      </c>
      <c r="D152" s="207" t="s">
        <v>202</v>
      </c>
      <c r="E152" s="208" t="s">
        <v>272</v>
      </c>
      <c r="F152" s="209" t="s">
        <v>273</v>
      </c>
      <c r="G152" s="210" t="s">
        <v>263</v>
      </c>
      <c r="H152" s="211">
        <v>190.6</v>
      </c>
      <c r="I152" s="212"/>
      <c r="J152" s="213">
        <f>ROUND(I152*H152,2)</f>
        <v>0</v>
      </c>
      <c r="K152" s="209" t="s">
        <v>206</v>
      </c>
      <c r="L152" s="63"/>
      <c r="M152" s="214" t="s">
        <v>50</v>
      </c>
      <c r="N152" s="215" t="s">
        <v>56</v>
      </c>
      <c r="O152" s="44"/>
      <c r="P152" s="216">
        <f>O152*H152</f>
        <v>0</v>
      </c>
      <c r="Q152" s="216">
        <v>0</v>
      </c>
      <c r="R152" s="216">
        <f>Q152*H152</f>
        <v>0</v>
      </c>
      <c r="S152" s="216">
        <v>0</v>
      </c>
      <c r="T152" s="217">
        <f>S152*H152</f>
        <v>0</v>
      </c>
      <c r="AR152" s="25" t="s">
        <v>105</v>
      </c>
      <c r="AT152" s="25" t="s">
        <v>202</v>
      </c>
      <c r="AU152" s="25" t="s">
        <v>93</v>
      </c>
      <c r="AY152" s="25" t="s">
        <v>199</v>
      </c>
      <c r="BE152" s="218">
        <f>IF(N152="základní",J152,0)</f>
        <v>0</v>
      </c>
      <c r="BF152" s="218">
        <f>IF(N152="snížená",J152,0)</f>
        <v>0</v>
      </c>
      <c r="BG152" s="218">
        <f>IF(N152="zákl. přenesená",J152,0)</f>
        <v>0</v>
      </c>
      <c r="BH152" s="218">
        <f>IF(N152="sníž. přenesená",J152,0)</f>
        <v>0</v>
      </c>
      <c r="BI152" s="218">
        <f>IF(N152="nulová",J152,0)</f>
        <v>0</v>
      </c>
      <c r="BJ152" s="25" t="s">
        <v>25</v>
      </c>
      <c r="BK152" s="218">
        <f>ROUND(I152*H152,2)</f>
        <v>0</v>
      </c>
      <c r="BL152" s="25" t="s">
        <v>105</v>
      </c>
      <c r="BM152" s="25" t="s">
        <v>274</v>
      </c>
    </row>
    <row r="153" spans="2:65" s="1" customFormat="1" ht="13.5">
      <c r="B153" s="43"/>
      <c r="C153" s="65"/>
      <c r="D153" s="219" t="s">
        <v>208</v>
      </c>
      <c r="E153" s="65"/>
      <c r="F153" s="220" t="s">
        <v>275</v>
      </c>
      <c r="G153" s="65"/>
      <c r="H153" s="65"/>
      <c r="I153" s="175"/>
      <c r="J153" s="65"/>
      <c r="K153" s="65"/>
      <c r="L153" s="63"/>
      <c r="M153" s="221"/>
      <c r="N153" s="44"/>
      <c r="O153" s="44"/>
      <c r="P153" s="44"/>
      <c r="Q153" s="44"/>
      <c r="R153" s="44"/>
      <c r="S153" s="44"/>
      <c r="T153" s="80"/>
      <c r="AT153" s="25" t="s">
        <v>208</v>
      </c>
      <c r="AU153" s="25" t="s">
        <v>93</v>
      </c>
    </row>
    <row r="154" spans="2:65" s="12" customFormat="1" ht="13.5">
      <c r="B154" s="223"/>
      <c r="C154" s="224"/>
      <c r="D154" s="219" t="s">
        <v>212</v>
      </c>
      <c r="E154" s="225" t="s">
        <v>50</v>
      </c>
      <c r="F154" s="226" t="s">
        <v>276</v>
      </c>
      <c r="G154" s="224"/>
      <c r="H154" s="227" t="s">
        <v>50</v>
      </c>
      <c r="I154" s="228"/>
      <c r="J154" s="224"/>
      <c r="K154" s="224"/>
      <c r="L154" s="229"/>
      <c r="M154" s="230"/>
      <c r="N154" s="231"/>
      <c r="O154" s="231"/>
      <c r="P154" s="231"/>
      <c r="Q154" s="231"/>
      <c r="R154" s="231"/>
      <c r="S154" s="231"/>
      <c r="T154" s="232"/>
      <c r="AT154" s="233" t="s">
        <v>212</v>
      </c>
      <c r="AU154" s="233" t="s">
        <v>93</v>
      </c>
      <c r="AV154" s="12" t="s">
        <v>25</v>
      </c>
      <c r="AW154" s="12" t="s">
        <v>48</v>
      </c>
      <c r="AX154" s="12" t="s">
        <v>85</v>
      </c>
      <c r="AY154" s="233" t="s">
        <v>199</v>
      </c>
    </row>
    <row r="155" spans="2:65" s="13" customFormat="1" ht="13.5">
      <c r="B155" s="234"/>
      <c r="C155" s="235"/>
      <c r="D155" s="236" t="s">
        <v>212</v>
      </c>
      <c r="E155" s="237" t="s">
        <v>50</v>
      </c>
      <c r="F155" s="238" t="s">
        <v>277</v>
      </c>
      <c r="G155" s="235"/>
      <c r="H155" s="239">
        <v>190.6</v>
      </c>
      <c r="I155" s="240"/>
      <c r="J155" s="235"/>
      <c r="K155" s="235"/>
      <c r="L155" s="241"/>
      <c r="M155" s="242"/>
      <c r="N155" s="243"/>
      <c r="O155" s="243"/>
      <c r="P155" s="243"/>
      <c r="Q155" s="243"/>
      <c r="R155" s="243"/>
      <c r="S155" s="243"/>
      <c r="T155" s="244"/>
      <c r="AT155" s="245" t="s">
        <v>212</v>
      </c>
      <c r="AU155" s="245" t="s">
        <v>93</v>
      </c>
      <c r="AV155" s="13" t="s">
        <v>93</v>
      </c>
      <c r="AW155" s="13" t="s">
        <v>48</v>
      </c>
      <c r="AX155" s="13" t="s">
        <v>85</v>
      </c>
      <c r="AY155" s="245" t="s">
        <v>199</v>
      </c>
    </row>
    <row r="156" spans="2:65" s="1" customFormat="1" ht="22.5" customHeight="1">
      <c r="B156" s="43"/>
      <c r="C156" s="207" t="s">
        <v>278</v>
      </c>
      <c r="D156" s="207" t="s">
        <v>202</v>
      </c>
      <c r="E156" s="208" t="s">
        <v>279</v>
      </c>
      <c r="F156" s="209" t="s">
        <v>280</v>
      </c>
      <c r="G156" s="210" t="s">
        <v>263</v>
      </c>
      <c r="H156" s="211">
        <v>3666.84</v>
      </c>
      <c r="I156" s="212"/>
      <c r="J156" s="213">
        <f>ROUND(I156*H156,2)</f>
        <v>0</v>
      </c>
      <c r="K156" s="209" t="s">
        <v>206</v>
      </c>
      <c r="L156" s="63"/>
      <c r="M156" s="214" t="s">
        <v>50</v>
      </c>
      <c r="N156" s="215" t="s">
        <v>56</v>
      </c>
      <c r="O156" s="44"/>
      <c r="P156" s="216">
        <f>O156*H156</f>
        <v>0</v>
      </c>
      <c r="Q156" s="216">
        <v>0</v>
      </c>
      <c r="R156" s="216">
        <f>Q156*H156</f>
        <v>0</v>
      </c>
      <c r="S156" s="216">
        <v>0</v>
      </c>
      <c r="T156" s="217">
        <f>S156*H156</f>
        <v>0</v>
      </c>
      <c r="AR156" s="25" t="s">
        <v>105</v>
      </c>
      <c r="AT156" s="25" t="s">
        <v>202</v>
      </c>
      <c r="AU156" s="25" t="s">
        <v>93</v>
      </c>
      <c r="AY156" s="25" t="s">
        <v>199</v>
      </c>
      <c r="BE156" s="218">
        <f>IF(N156="základní",J156,0)</f>
        <v>0</v>
      </c>
      <c r="BF156" s="218">
        <f>IF(N156="snížená",J156,0)</f>
        <v>0</v>
      </c>
      <c r="BG156" s="218">
        <f>IF(N156="zákl. přenesená",J156,0)</f>
        <v>0</v>
      </c>
      <c r="BH156" s="218">
        <f>IF(N156="sníž. přenesená",J156,0)</f>
        <v>0</v>
      </c>
      <c r="BI156" s="218">
        <f>IF(N156="nulová",J156,0)</f>
        <v>0</v>
      </c>
      <c r="BJ156" s="25" t="s">
        <v>25</v>
      </c>
      <c r="BK156" s="218">
        <f>ROUND(I156*H156,2)</f>
        <v>0</v>
      </c>
      <c r="BL156" s="25" t="s">
        <v>105</v>
      </c>
      <c r="BM156" s="25" t="s">
        <v>281</v>
      </c>
    </row>
    <row r="157" spans="2:65" s="1" customFormat="1" ht="13.5">
      <c r="B157" s="43"/>
      <c r="C157" s="65"/>
      <c r="D157" s="219" t="s">
        <v>208</v>
      </c>
      <c r="E157" s="65"/>
      <c r="F157" s="220" t="s">
        <v>282</v>
      </c>
      <c r="G157" s="65"/>
      <c r="H157" s="65"/>
      <c r="I157" s="175"/>
      <c r="J157" s="65"/>
      <c r="K157" s="65"/>
      <c r="L157" s="63"/>
      <c r="M157" s="221"/>
      <c r="N157" s="44"/>
      <c r="O157" s="44"/>
      <c r="P157" s="44"/>
      <c r="Q157" s="44"/>
      <c r="R157" s="44"/>
      <c r="S157" s="44"/>
      <c r="T157" s="80"/>
      <c r="AT157" s="25" t="s">
        <v>208</v>
      </c>
      <c r="AU157" s="25" t="s">
        <v>93</v>
      </c>
    </row>
    <row r="158" spans="2:65" s="12" customFormat="1" ht="13.5">
      <c r="B158" s="223"/>
      <c r="C158" s="224"/>
      <c r="D158" s="219" t="s">
        <v>212</v>
      </c>
      <c r="E158" s="225" t="s">
        <v>50</v>
      </c>
      <c r="F158" s="226" t="s">
        <v>283</v>
      </c>
      <c r="G158" s="224"/>
      <c r="H158" s="227" t="s">
        <v>50</v>
      </c>
      <c r="I158" s="228"/>
      <c r="J158" s="224"/>
      <c r="K158" s="224"/>
      <c r="L158" s="229"/>
      <c r="M158" s="230"/>
      <c r="N158" s="231"/>
      <c r="O158" s="231"/>
      <c r="P158" s="231"/>
      <c r="Q158" s="231"/>
      <c r="R158" s="231"/>
      <c r="S158" s="231"/>
      <c r="T158" s="232"/>
      <c r="AT158" s="233" t="s">
        <v>212</v>
      </c>
      <c r="AU158" s="233" t="s">
        <v>93</v>
      </c>
      <c r="AV158" s="12" t="s">
        <v>25</v>
      </c>
      <c r="AW158" s="12" t="s">
        <v>48</v>
      </c>
      <c r="AX158" s="12" t="s">
        <v>85</v>
      </c>
      <c r="AY158" s="233" t="s">
        <v>199</v>
      </c>
    </row>
    <row r="159" spans="2:65" s="13" customFormat="1" ht="13.5">
      <c r="B159" s="234"/>
      <c r="C159" s="235"/>
      <c r="D159" s="219" t="s">
        <v>212</v>
      </c>
      <c r="E159" s="246" t="s">
        <v>50</v>
      </c>
      <c r="F159" s="247" t="s">
        <v>284</v>
      </c>
      <c r="G159" s="235"/>
      <c r="H159" s="248">
        <v>3039.6</v>
      </c>
      <c r="I159" s="240"/>
      <c r="J159" s="235"/>
      <c r="K159" s="235"/>
      <c r="L159" s="241"/>
      <c r="M159" s="242"/>
      <c r="N159" s="243"/>
      <c r="O159" s="243"/>
      <c r="P159" s="243"/>
      <c r="Q159" s="243"/>
      <c r="R159" s="243"/>
      <c r="S159" s="243"/>
      <c r="T159" s="244"/>
      <c r="AT159" s="245" t="s">
        <v>212</v>
      </c>
      <c r="AU159" s="245" t="s">
        <v>93</v>
      </c>
      <c r="AV159" s="13" t="s">
        <v>93</v>
      </c>
      <c r="AW159" s="13" t="s">
        <v>48</v>
      </c>
      <c r="AX159" s="13" t="s">
        <v>85</v>
      </c>
      <c r="AY159" s="245" t="s">
        <v>199</v>
      </c>
    </row>
    <row r="160" spans="2:65" s="12" customFormat="1" ht="13.5">
      <c r="B160" s="223"/>
      <c r="C160" s="224"/>
      <c r="D160" s="219" t="s">
        <v>212</v>
      </c>
      <c r="E160" s="225" t="s">
        <v>50</v>
      </c>
      <c r="F160" s="226" t="s">
        <v>285</v>
      </c>
      <c r="G160" s="224"/>
      <c r="H160" s="227" t="s">
        <v>50</v>
      </c>
      <c r="I160" s="228"/>
      <c r="J160" s="224"/>
      <c r="K160" s="224"/>
      <c r="L160" s="229"/>
      <c r="M160" s="230"/>
      <c r="N160" s="231"/>
      <c r="O160" s="231"/>
      <c r="P160" s="231"/>
      <c r="Q160" s="231"/>
      <c r="R160" s="231"/>
      <c r="S160" s="231"/>
      <c r="T160" s="232"/>
      <c r="AT160" s="233" t="s">
        <v>212</v>
      </c>
      <c r="AU160" s="233" t="s">
        <v>93</v>
      </c>
      <c r="AV160" s="12" t="s">
        <v>25</v>
      </c>
      <c r="AW160" s="12" t="s">
        <v>48</v>
      </c>
      <c r="AX160" s="12" t="s">
        <v>85</v>
      </c>
      <c r="AY160" s="233" t="s">
        <v>199</v>
      </c>
    </row>
    <row r="161" spans="2:65" s="13" customFormat="1" ht="13.5">
      <c r="B161" s="234"/>
      <c r="C161" s="235"/>
      <c r="D161" s="219" t="s">
        <v>212</v>
      </c>
      <c r="E161" s="246" t="s">
        <v>50</v>
      </c>
      <c r="F161" s="247" t="s">
        <v>286</v>
      </c>
      <c r="G161" s="235"/>
      <c r="H161" s="248">
        <v>420.8</v>
      </c>
      <c r="I161" s="240"/>
      <c r="J161" s="235"/>
      <c r="K161" s="235"/>
      <c r="L161" s="241"/>
      <c r="M161" s="242"/>
      <c r="N161" s="243"/>
      <c r="O161" s="243"/>
      <c r="P161" s="243"/>
      <c r="Q161" s="243"/>
      <c r="R161" s="243"/>
      <c r="S161" s="243"/>
      <c r="T161" s="244"/>
      <c r="AT161" s="245" t="s">
        <v>212</v>
      </c>
      <c r="AU161" s="245" t="s">
        <v>93</v>
      </c>
      <c r="AV161" s="13" t="s">
        <v>93</v>
      </c>
      <c r="AW161" s="13" t="s">
        <v>48</v>
      </c>
      <c r="AX161" s="13" t="s">
        <v>85</v>
      </c>
      <c r="AY161" s="245" t="s">
        <v>199</v>
      </c>
    </row>
    <row r="162" spans="2:65" s="12" customFormat="1" ht="13.5">
      <c r="B162" s="223"/>
      <c r="C162" s="224"/>
      <c r="D162" s="219" t="s">
        <v>212</v>
      </c>
      <c r="E162" s="225" t="s">
        <v>50</v>
      </c>
      <c r="F162" s="226" t="s">
        <v>287</v>
      </c>
      <c r="G162" s="224"/>
      <c r="H162" s="227" t="s">
        <v>50</v>
      </c>
      <c r="I162" s="228"/>
      <c r="J162" s="224"/>
      <c r="K162" s="224"/>
      <c r="L162" s="229"/>
      <c r="M162" s="230"/>
      <c r="N162" s="231"/>
      <c r="O162" s="231"/>
      <c r="P162" s="231"/>
      <c r="Q162" s="231"/>
      <c r="R162" s="231"/>
      <c r="S162" s="231"/>
      <c r="T162" s="232"/>
      <c r="AT162" s="233" t="s">
        <v>212</v>
      </c>
      <c r="AU162" s="233" t="s">
        <v>93</v>
      </c>
      <c r="AV162" s="12" t="s">
        <v>25</v>
      </c>
      <c r="AW162" s="12" t="s">
        <v>48</v>
      </c>
      <c r="AX162" s="12" t="s">
        <v>85</v>
      </c>
      <c r="AY162" s="233" t="s">
        <v>199</v>
      </c>
    </row>
    <row r="163" spans="2:65" s="13" customFormat="1" ht="13.5">
      <c r="B163" s="234"/>
      <c r="C163" s="235"/>
      <c r="D163" s="219" t="s">
        <v>212</v>
      </c>
      <c r="E163" s="246" t="s">
        <v>50</v>
      </c>
      <c r="F163" s="247" t="s">
        <v>288</v>
      </c>
      <c r="G163" s="235"/>
      <c r="H163" s="248">
        <v>7.04</v>
      </c>
      <c r="I163" s="240"/>
      <c r="J163" s="235"/>
      <c r="K163" s="235"/>
      <c r="L163" s="241"/>
      <c r="M163" s="242"/>
      <c r="N163" s="243"/>
      <c r="O163" s="243"/>
      <c r="P163" s="243"/>
      <c r="Q163" s="243"/>
      <c r="R163" s="243"/>
      <c r="S163" s="243"/>
      <c r="T163" s="244"/>
      <c r="AT163" s="245" t="s">
        <v>212</v>
      </c>
      <c r="AU163" s="245" t="s">
        <v>93</v>
      </c>
      <c r="AV163" s="13" t="s">
        <v>93</v>
      </c>
      <c r="AW163" s="13" t="s">
        <v>48</v>
      </c>
      <c r="AX163" s="13" t="s">
        <v>85</v>
      </c>
      <c r="AY163" s="245" t="s">
        <v>199</v>
      </c>
    </row>
    <row r="164" spans="2:65" s="12" customFormat="1" ht="13.5">
      <c r="B164" s="223"/>
      <c r="C164" s="224"/>
      <c r="D164" s="219" t="s">
        <v>212</v>
      </c>
      <c r="E164" s="225" t="s">
        <v>50</v>
      </c>
      <c r="F164" s="226" t="s">
        <v>289</v>
      </c>
      <c r="G164" s="224"/>
      <c r="H164" s="227" t="s">
        <v>50</v>
      </c>
      <c r="I164" s="228"/>
      <c r="J164" s="224"/>
      <c r="K164" s="224"/>
      <c r="L164" s="229"/>
      <c r="M164" s="230"/>
      <c r="N164" s="231"/>
      <c r="O164" s="231"/>
      <c r="P164" s="231"/>
      <c r="Q164" s="231"/>
      <c r="R164" s="231"/>
      <c r="S164" s="231"/>
      <c r="T164" s="232"/>
      <c r="AT164" s="233" t="s">
        <v>212</v>
      </c>
      <c r="AU164" s="233" t="s">
        <v>93</v>
      </c>
      <c r="AV164" s="12" t="s">
        <v>25</v>
      </c>
      <c r="AW164" s="12" t="s">
        <v>48</v>
      </c>
      <c r="AX164" s="12" t="s">
        <v>85</v>
      </c>
      <c r="AY164" s="233" t="s">
        <v>199</v>
      </c>
    </row>
    <row r="165" spans="2:65" s="13" customFormat="1" ht="13.5">
      <c r="B165" s="234"/>
      <c r="C165" s="235"/>
      <c r="D165" s="236" t="s">
        <v>212</v>
      </c>
      <c r="E165" s="237" t="s">
        <v>50</v>
      </c>
      <c r="F165" s="238" t="s">
        <v>290</v>
      </c>
      <c r="G165" s="235"/>
      <c r="H165" s="239">
        <v>199.4</v>
      </c>
      <c r="I165" s="240"/>
      <c r="J165" s="235"/>
      <c r="K165" s="235"/>
      <c r="L165" s="241"/>
      <c r="M165" s="242"/>
      <c r="N165" s="243"/>
      <c r="O165" s="243"/>
      <c r="P165" s="243"/>
      <c r="Q165" s="243"/>
      <c r="R165" s="243"/>
      <c r="S165" s="243"/>
      <c r="T165" s="244"/>
      <c r="AT165" s="245" t="s">
        <v>212</v>
      </c>
      <c r="AU165" s="245" t="s">
        <v>93</v>
      </c>
      <c r="AV165" s="13" t="s">
        <v>93</v>
      </c>
      <c r="AW165" s="13" t="s">
        <v>48</v>
      </c>
      <c r="AX165" s="13" t="s">
        <v>85</v>
      </c>
      <c r="AY165" s="245" t="s">
        <v>199</v>
      </c>
    </row>
    <row r="166" spans="2:65" s="1" customFormat="1" ht="22.5" customHeight="1">
      <c r="B166" s="43"/>
      <c r="C166" s="207" t="s">
        <v>291</v>
      </c>
      <c r="D166" s="207" t="s">
        <v>202</v>
      </c>
      <c r="E166" s="208" t="s">
        <v>292</v>
      </c>
      <c r="F166" s="209" t="s">
        <v>293</v>
      </c>
      <c r="G166" s="210" t="s">
        <v>263</v>
      </c>
      <c r="H166" s="211">
        <v>236.6</v>
      </c>
      <c r="I166" s="212"/>
      <c r="J166" s="213">
        <f>ROUND(I166*H166,2)</f>
        <v>0</v>
      </c>
      <c r="K166" s="209" t="s">
        <v>206</v>
      </c>
      <c r="L166" s="63"/>
      <c r="M166" s="214" t="s">
        <v>50</v>
      </c>
      <c r="N166" s="215" t="s">
        <v>56</v>
      </c>
      <c r="O166" s="44"/>
      <c r="P166" s="216">
        <f>O166*H166</f>
        <v>0</v>
      </c>
      <c r="Q166" s="216">
        <v>0</v>
      </c>
      <c r="R166" s="216">
        <f>Q166*H166</f>
        <v>0</v>
      </c>
      <c r="S166" s="216">
        <v>0</v>
      </c>
      <c r="T166" s="217">
        <f>S166*H166</f>
        <v>0</v>
      </c>
      <c r="AR166" s="25" t="s">
        <v>105</v>
      </c>
      <c r="AT166" s="25" t="s">
        <v>202</v>
      </c>
      <c r="AU166" s="25" t="s">
        <v>93</v>
      </c>
      <c r="AY166" s="25" t="s">
        <v>199</v>
      </c>
      <c r="BE166" s="218">
        <f>IF(N166="základní",J166,0)</f>
        <v>0</v>
      </c>
      <c r="BF166" s="218">
        <f>IF(N166="snížená",J166,0)</f>
        <v>0</v>
      </c>
      <c r="BG166" s="218">
        <f>IF(N166="zákl. přenesená",J166,0)</f>
        <v>0</v>
      </c>
      <c r="BH166" s="218">
        <f>IF(N166="sníž. přenesená",J166,0)</f>
        <v>0</v>
      </c>
      <c r="BI166" s="218">
        <f>IF(N166="nulová",J166,0)</f>
        <v>0</v>
      </c>
      <c r="BJ166" s="25" t="s">
        <v>25</v>
      </c>
      <c r="BK166" s="218">
        <f>ROUND(I166*H166,2)</f>
        <v>0</v>
      </c>
      <c r="BL166" s="25" t="s">
        <v>105</v>
      </c>
      <c r="BM166" s="25" t="s">
        <v>294</v>
      </c>
    </row>
    <row r="167" spans="2:65" s="1" customFormat="1" ht="27">
      <c r="B167" s="43"/>
      <c r="C167" s="65"/>
      <c r="D167" s="219" t="s">
        <v>208</v>
      </c>
      <c r="E167" s="65"/>
      <c r="F167" s="220" t="s">
        <v>295</v>
      </c>
      <c r="G167" s="65"/>
      <c r="H167" s="65"/>
      <c r="I167" s="175"/>
      <c r="J167" s="65"/>
      <c r="K167" s="65"/>
      <c r="L167" s="63"/>
      <c r="M167" s="221"/>
      <c r="N167" s="44"/>
      <c r="O167" s="44"/>
      <c r="P167" s="44"/>
      <c r="Q167" s="44"/>
      <c r="R167" s="44"/>
      <c r="S167" s="44"/>
      <c r="T167" s="80"/>
      <c r="AT167" s="25" t="s">
        <v>208</v>
      </c>
      <c r="AU167" s="25" t="s">
        <v>93</v>
      </c>
    </row>
    <row r="168" spans="2:65" s="12" customFormat="1" ht="13.5">
      <c r="B168" s="223"/>
      <c r="C168" s="224"/>
      <c r="D168" s="219" t="s">
        <v>212</v>
      </c>
      <c r="E168" s="225" t="s">
        <v>50</v>
      </c>
      <c r="F168" s="226" t="s">
        <v>296</v>
      </c>
      <c r="G168" s="224"/>
      <c r="H168" s="227" t="s">
        <v>50</v>
      </c>
      <c r="I168" s="228"/>
      <c r="J168" s="224"/>
      <c r="K168" s="224"/>
      <c r="L168" s="229"/>
      <c r="M168" s="230"/>
      <c r="N168" s="231"/>
      <c r="O168" s="231"/>
      <c r="P168" s="231"/>
      <c r="Q168" s="231"/>
      <c r="R168" s="231"/>
      <c r="S168" s="231"/>
      <c r="T168" s="232"/>
      <c r="AT168" s="233" t="s">
        <v>212</v>
      </c>
      <c r="AU168" s="233" t="s">
        <v>93</v>
      </c>
      <c r="AV168" s="12" t="s">
        <v>25</v>
      </c>
      <c r="AW168" s="12" t="s">
        <v>48</v>
      </c>
      <c r="AX168" s="12" t="s">
        <v>85</v>
      </c>
      <c r="AY168" s="233" t="s">
        <v>199</v>
      </c>
    </row>
    <row r="169" spans="2:65" s="13" customFormat="1" ht="13.5">
      <c r="B169" s="234"/>
      <c r="C169" s="235"/>
      <c r="D169" s="219" t="s">
        <v>212</v>
      </c>
      <c r="E169" s="246" t="s">
        <v>50</v>
      </c>
      <c r="F169" s="247" t="s">
        <v>297</v>
      </c>
      <c r="G169" s="235"/>
      <c r="H169" s="248">
        <v>120.6</v>
      </c>
      <c r="I169" s="240"/>
      <c r="J169" s="235"/>
      <c r="K169" s="235"/>
      <c r="L169" s="241"/>
      <c r="M169" s="242"/>
      <c r="N169" s="243"/>
      <c r="O169" s="243"/>
      <c r="P169" s="243"/>
      <c r="Q169" s="243"/>
      <c r="R169" s="243"/>
      <c r="S169" s="243"/>
      <c r="T169" s="244"/>
      <c r="AT169" s="245" t="s">
        <v>212</v>
      </c>
      <c r="AU169" s="245" t="s">
        <v>93</v>
      </c>
      <c r="AV169" s="13" t="s">
        <v>93</v>
      </c>
      <c r="AW169" s="13" t="s">
        <v>48</v>
      </c>
      <c r="AX169" s="13" t="s">
        <v>85</v>
      </c>
      <c r="AY169" s="245" t="s">
        <v>199</v>
      </c>
    </row>
    <row r="170" spans="2:65" s="12" customFormat="1" ht="13.5">
      <c r="B170" s="223"/>
      <c r="C170" s="224"/>
      <c r="D170" s="219" t="s">
        <v>212</v>
      </c>
      <c r="E170" s="225" t="s">
        <v>50</v>
      </c>
      <c r="F170" s="226" t="s">
        <v>298</v>
      </c>
      <c r="G170" s="224"/>
      <c r="H170" s="227" t="s">
        <v>50</v>
      </c>
      <c r="I170" s="228"/>
      <c r="J170" s="224"/>
      <c r="K170" s="224"/>
      <c r="L170" s="229"/>
      <c r="M170" s="230"/>
      <c r="N170" s="231"/>
      <c r="O170" s="231"/>
      <c r="P170" s="231"/>
      <c r="Q170" s="231"/>
      <c r="R170" s="231"/>
      <c r="S170" s="231"/>
      <c r="T170" s="232"/>
      <c r="AT170" s="233" t="s">
        <v>212</v>
      </c>
      <c r="AU170" s="233" t="s">
        <v>93</v>
      </c>
      <c r="AV170" s="12" t="s">
        <v>25</v>
      </c>
      <c r="AW170" s="12" t="s">
        <v>48</v>
      </c>
      <c r="AX170" s="12" t="s">
        <v>85</v>
      </c>
      <c r="AY170" s="233" t="s">
        <v>199</v>
      </c>
    </row>
    <row r="171" spans="2:65" s="13" customFormat="1" ht="13.5">
      <c r="B171" s="234"/>
      <c r="C171" s="235"/>
      <c r="D171" s="236" t="s">
        <v>212</v>
      </c>
      <c r="E171" s="237" t="s">
        <v>50</v>
      </c>
      <c r="F171" s="238" t="s">
        <v>299</v>
      </c>
      <c r="G171" s="235"/>
      <c r="H171" s="239">
        <v>116</v>
      </c>
      <c r="I171" s="240"/>
      <c r="J171" s="235"/>
      <c r="K171" s="235"/>
      <c r="L171" s="241"/>
      <c r="M171" s="242"/>
      <c r="N171" s="243"/>
      <c r="O171" s="243"/>
      <c r="P171" s="243"/>
      <c r="Q171" s="243"/>
      <c r="R171" s="243"/>
      <c r="S171" s="243"/>
      <c r="T171" s="244"/>
      <c r="AT171" s="245" t="s">
        <v>212</v>
      </c>
      <c r="AU171" s="245" t="s">
        <v>93</v>
      </c>
      <c r="AV171" s="13" t="s">
        <v>93</v>
      </c>
      <c r="AW171" s="13" t="s">
        <v>48</v>
      </c>
      <c r="AX171" s="13" t="s">
        <v>85</v>
      </c>
      <c r="AY171" s="245" t="s">
        <v>199</v>
      </c>
    </row>
    <row r="172" spans="2:65" s="1" customFormat="1" ht="31.5" customHeight="1">
      <c r="B172" s="43"/>
      <c r="C172" s="207" t="s">
        <v>300</v>
      </c>
      <c r="D172" s="207" t="s">
        <v>202</v>
      </c>
      <c r="E172" s="208" t="s">
        <v>301</v>
      </c>
      <c r="F172" s="209" t="s">
        <v>302</v>
      </c>
      <c r="G172" s="210" t="s">
        <v>263</v>
      </c>
      <c r="H172" s="211">
        <v>236.6</v>
      </c>
      <c r="I172" s="212"/>
      <c r="J172" s="213">
        <f>ROUND(I172*H172,2)</f>
        <v>0</v>
      </c>
      <c r="K172" s="209" t="s">
        <v>206</v>
      </c>
      <c r="L172" s="63"/>
      <c r="M172" s="214" t="s">
        <v>50</v>
      </c>
      <c r="N172" s="215" t="s">
        <v>56</v>
      </c>
      <c r="O172" s="44"/>
      <c r="P172" s="216">
        <f>O172*H172</f>
        <v>0</v>
      </c>
      <c r="Q172" s="216">
        <v>0</v>
      </c>
      <c r="R172" s="216">
        <f>Q172*H172</f>
        <v>0</v>
      </c>
      <c r="S172" s="216">
        <v>0</v>
      </c>
      <c r="T172" s="217">
        <f>S172*H172</f>
        <v>0</v>
      </c>
      <c r="AR172" s="25" t="s">
        <v>105</v>
      </c>
      <c r="AT172" s="25" t="s">
        <v>202</v>
      </c>
      <c r="AU172" s="25" t="s">
        <v>93</v>
      </c>
      <c r="AY172" s="25" t="s">
        <v>199</v>
      </c>
      <c r="BE172" s="218">
        <f>IF(N172="základní",J172,0)</f>
        <v>0</v>
      </c>
      <c r="BF172" s="218">
        <f>IF(N172="snížená",J172,0)</f>
        <v>0</v>
      </c>
      <c r="BG172" s="218">
        <f>IF(N172="zákl. přenesená",J172,0)</f>
        <v>0</v>
      </c>
      <c r="BH172" s="218">
        <f>IF(N172="sníž. přenesená",J172,0)</f>
        <v>0</v>
      </c>
      <c r="BI172" s="218">
        <f>IF(N172="nulová",J172,0)</f>
        <v>0</v>
      </c>
      <c r="BJ172" s="25" t="s">
        <v>25</v>
      </c>
      <c r="BK172" s="218">
        <f>ROUND(I172*H172,2)</f>
        <v>0</v>
      </c>
      <c r="BL172" s="25" t="s">
        <v>105</v>
      </c>
      <c r="BM172" s="25" t="s">
        <v>303</v>
      </c>
    </row>
    <row r="173" spans="2:65" s="1" customFormat="1" ht="27">
      <c r="B173" s="43"/>
      <c r="C173" s="65"/>
      <c r="D173" s="219" t="s">
        <v>208</v>
      </c>
      <c r="E173" s="65"/>
      <c r="F173" s="220" t="s">
        <v>304</v>
      </c>
      <c r="G173" s="65"/>
      <c r="H173" s="65"/>
      <c r="I173" s="175"/>
      <c r="J173" s="65"/>
      <c r="K173" s="65"/>
      <c r="L173" s="63"/>
      <c r="M173" s="221"/>
      <c r="N173" s="44"/>
      <c r="O173" s="44"/>
      <c r="P173" s="44"/>
      <c r="Q173" s="44"/>
      <c r="R173" s="44"/>
      <c r="S173" s="44"/>
      <c r="T173" s="80"/>
      <c r="AT173" s="25" t="s">
        <v>208</v>
      </c>
      <c r="AU173" s="25" t="s">
        <v>93</v>
      </c>
    </row>
    <row r="174" spans="2:65" s="1" customFormat="1" ht="27">
      <c r="B174" s="43"/>
      <c r="C174" s="65"/>
      <c r="D174" s="219" t="s">
        <v>210</v>
      </c>
      <c r="E174" s="65"/>
      <c r="F174" s="222" t="s">
        <v>305</v>
      </c>
      <c r="G174" s="65"/>
      <c r="H174" s="65"/>
      <c r="I174" s="175"/>
      <c r="J174" s="65"/>
      <c r="K174" s="65"/>
      <c r="L174" s="63"/>
      <c r="M174" s="221"/>
      <c r="N174" s="44"/>
      <c r="O174" s="44"/>
      <c r="P174" s="44"/>
      <c r="Q174" s="44"/>
      <c r="R174" s="44"/>
      <c r="S174" s="44"/>
      <c r="T174" s="80"/>
      <c r="AT174" s="25" t="s">
        <v>210</v>
      </c>
      <c r="AU174" s="25" t="s">
        <v>93</v>
      </c>
    </row>
    <row r="175" spans="2:65" s="12" customFormat="1" ht="13.5">
      <c r="B175" s="223"/>
      <c r="C175" s="224"/>
      <c r="D175" s="219" t="s">
        <v>212</v>
      </c>
      <c r="E175" s="225" t="s">
        <v>50</v>
      </c>
      <c r="F175" s="226" t="s">
        <v>306</v>
      </c>
      <c r="G175" s="224"/>
      <c r="H175" s="227" t="s">
        <v>50</v>
      </c>
      <c r="I175" s="228"/>
      <c r="J175" s="224"/>
      <c r="K175" s="224"/>
      <c r="L175" s="229"/>
      <c r="M175" s="230"/>
      <c r="N175" s="231"/>
      <c r="O175" s="231"/>
      <c r="P175" s="231"/>
      <c r="Q175" s="231"/>
      <c r="R175" s="231"/>
      <c r="S175" s="231"/>
      <c r="T175" s="232"/>
      <c r="AT175" s="233" t="s">
        <v>212</v>
      </c>
      <c r="AU175" s="233" t="s">
        <v>93</v>
      </c>
      <c r="AV175" s="12" t="s">
        <v>25</v>
      </c>
      <c r="AW175" s="12" t="s">
        <v>48</v>
      </c>
      <c r="AX175" s="12" t="s">
        <v>85</v>
      </c>
      <c r="AY175" s="233" t="s">
        <v>199</v>
      </c>
    </row>
    <row r="176" spans="2:65" s="13" customFormat="1" ht="13.5">
      <c r="B176" s="234"/>
      <c r="C176" s="235"/>
      <c r="D176" s="219" t="s">
        <v>212</v>
      </c>
      <c r="E176" s="246" t="s">
        <v>50</v>
      </c>
      <c r="F176" s="247" t="s">
        <v>307</v>
      </c>
      <c r="G176" s="235"/>
      <c r="H176" s="248">
        <v>120.6</v>
      </c>
      <c r="I176" s="240"/>
      <c r="J176" s="235"/>
      <c r="K176" s="235"/>
      <c r="L176" s="241"/>
      <c r="M176" s="242"/>
      <c r="N176" s="243"/>
      <c r="O176" s="243"/>
      <c r="P176" s="243"/>
      <c r="Q176" s="243"/>
      <c r="R176" s="243"/>
      <c r="S176" s="243"/>
      <c r="T176" s="244"/>
      <c r="AT176" s="245" t="s">
        <v>212</v>
      </c>
      <c r="AU176" s="245" t="s">
        <v>93</v>
      </c>
      <c r="AV176" s="13" t="s">
        <v>93</v>
      </c>
      <c r="AW176" s="13" t="s">
        <v>48</v>
      </c>
      <c r="AX176" s="13" t="s">
        <v>85</v>
      </c>
      <c r="AY176" s="245" t="s">
        <v>199</v>
      </c>
    </row>
    <row r="177" spans="2:65" s="12" customFormat="1" ht="13.5">
      <c r="B177" s="223"/>
      <c r="C177" s="224"/>
      <c r="D177" s="219" t="s">
        <v>212</v>
      </c>
      <c r="E177" s="225" t="s">
        <v>50</v>
      </c>
      <c r="F177" s="226" t="s">
        <v>298</v>
      </c>
      <c r="G177" s="224"/>
      <c r="H177" s="227" t="s">
        <v>50</v>
      </c>
      <c r="I177" s="228"/>
      <c r="J177" s="224"/>
      <c r="K177" s="224"/>
      <c r="L177" s="229"/>
      <c r="M177" s="230"/>
      <c r="N177" s="231"/>
      <c r="O177" s="231"/>
      <c r="P177" s="231"/>
      <c r="Q177" s="231"/>
      <c r="R177" s="231"/>
      <c r="S177" s="231"/>
      <c r="T177" s="232"/>
      <c r="AT177" s="233" t="s">
        <v>212</v>
      </c>
      <c r="AU177" s="233" t="s">
        <v>93</v>
      </c>
      <c r="AV177" s="12" t="s">
        <v>25</v>
      </c>
      <c r="AW177" s="12" t="s">
        <v>48</v>
      </c>
      <c r="AX177" s="12" t="s">
        <v>85</v>
      </c>
      <c r="AY177" s="233" t="s">
        <v>199</v>
      </c>
    </row>
    <row r="178" spans="2:65" s="13" customFormat="1" ht="13.5">
      <c r="B178" s="234"/>
      <c r="C178" s="235"/>
      <c r="D178" s="236" t="s">
        <v>212</v>
      </c>
      <c r="E178" s="237" t="s">
        <v>50</v>
      </c>
      <c r="F178" s="238" t="s">
        <v>299</v>
      </c>
      <c r="G178" s="235"/>
      <c r="H178" s="239">
        <v>116</v>
      </c>
      <c r="I178" s="240"/>
      <c r="J178" s="235"/>
      <c r="K178" s="235"/>
      <c r="L178" s="241"/>
      <c r="M178" s="242"/>
      <c r="N178" s="243"/>
      <c r="O178" s="243"/>
      <c r="P178" s="243"/>
      <c r="Q178" s="243"/>
      <c r="R178" s="243"/>
      <c r="S178" s="243"/>
      <c r="T178" s="244"/>
      <c r="AT178" s="245" t="s">
        <v>212</v>
      </c>
      <c r="AU178" s="245" t="s">
        <v>93</v>
      </c>
      <c r="AV178" s="13" t="s">
        <v>93</v>
      </c>
      <c r="AW178" s="13" t="s">
        <v>48</v>
      </c>
      <c r="AX178" s="13" t="s">
        <v>85</v>
      </c>
      <c r="AY178" s="245" t="s">
        <v>199</v>
      </c>
    </row>
    <row r="179" spans="2:65" s="1" customFormat="1" ht="22.5" customHeight="1">
      <c r="B179" s="43"/>
      <c r="C179" s="207" t="s">
        <v>10</v>
      </c>
      <c r="D179" s="207" t="s">
        <v>202</v>
      </c>
      <c r="E179" s="208" t="s">
        <v>308</v>
      </c>
      <c r="F179" s="209" t="s">
        <v>309</v>
      </c>
      <c r="G179" s="210" t="s">
        <v>310</v>
      </c>
      <c r="H179" s="211">
        <v>72</v>
      </c>
      <c r="I179" s="212"/>
      <c r="J179" s="213">
        <f>ROUND(I179*H179,2)</f>
        <v>0</v>
      </c>
      <c r="K179" s="209" t="s">
        <v>206</v>
      </c>
      <c r="L179" s="63"/>
      <c r="M179" s="214" t="s">
        <v>50</v>
      </c>
      <c r="N179" s="215" t="s">
        <v>56</v>
      </c>
      <c r="O179" s="44"/>
      <c r="P179" s="216">
        <f>O179*H179</f>
        <v>0</v>
      </c>
      <c r="Q179" s="216">
        <v>2.7999999999999998E-4</v>
      </c>
      <c r="R179" s="216">
        <f>Q179*H179</f>
        <v>2.0159999999999997E-2</v>
      </c>
      <c r="S179" s="216">
        <v>0</v>
      </c>
      <c r="T179" s="217">
        <f>S179*H179</f>
        <v>0</v>
      </c>
      <c r="AR179" s="25" t="s">
        <v>105</v>
      </c>
      <c r="AT179" s="25" t="s">
        <v>202</v>
      </c>
      <c r="AU179" s="25" t="s">
        <v>93</v>
      </c>
      <c r="AY179" s="25" t="s">
        <v>199</v>
      </c>
      <c r="BE179" s="218">
        <f>IF(N179="základní",J179,0)</f>
        <v>0</v>
      </c>
      <c r="BF179" s="218">
        <f>IF(N179="snížená",J179,0)</f>
        <v>0</v>
      </c>
      <c r="BG179" s="218">
        <f>IF(N179="zákl. přenesená",J179,0)</f>
        <v>0</v>
      </c>
      <c r="BH179" s="218">
        <f>IF(N179="sníž. přenesená",J179,0)</f>
        <v>0</v>
      </c>
      <c r="BI179" s="218">
        <f>IF(N179="nulová",J179,0)</f>
        <v>0</v>
      </c>
      <c r="BJ179" s="25" t="s">
        <v>25</v>
      </c>
      <c r="BK179" s="218">
        <f>ROUND(I179*H179,2)</f>
        <v>0</v>
      </c>
      <c r="BL179" s="25" t="s">
        <v>105</v>
      </c>
      <c r="BM179" s="25" t="s">
        <v>311</v>
      </c>
    </row>
    <row r="180" spans="2:65" s="1" customFormat="1" ht="27">
      <c r="B180" s="43"/>
      <c r="C180" s="65"/>
      <c r="D180" s="219" t="s">
        <v>208</v>
      </c>
      <c r="E180" s="65"/>
      <c r="F180" s="220" t="s">
        <v>312</v>
      </c>
      <c r="G180" s="65"/>
      <c r="H180" s="65"/>
      <c r="I180" s="175"/>
      <c r="J180" s="65"/>
      <c r="K180" s="65"/>
      <c r="L180" s="63"/>
      <c r="M180" s="221"/>
      <c r="N180" s="44"/>
      <c r="O180" s="44"/>
      <c r="P180" s="44"/>
      <c r="Q180" s="44"/>
      <c r="R180" s="44"/>
      <c r="S180" s="44"/>
      <c r="T180" s="80"/>
      <c r="AT180" s="25" t="s">
        <v>208</v>
      </c>
      <c r="AU180" s="25" t="s">
        <v>93</v>
      </c>
    </row>
    <row r="181" spans="2:65" s="1" customFormat="1" ht="40.5">
      <c r="B181" s="43"/>
      <c r="C181" s="65"/>
      <c r="D181" s="219" t="s">
        <v>210</v>
      </c>
      <c r="E181" s="65"/>
      <c r="F181" s="222" t="s">
        <v>313</v>
      </c>
      <c r="G181" s="65"/>
      <c r="H181" s="65"/>
      <c r="I181" s="175"/>
      <c r="J181" s="65"/>
      <c r="K181" s="65"/>
      <c r="L181" s="63"/>
      <c r="M181" s="221"/>
      <c r="N181" s="44"/>
      <c r="O181" s="44"/>
      <c r="P181" s="44"/>
      <c r="Q181" s="44"/>
      <c r="R181" s="44"/>
      <c r="S181" s="44"/>
      <c r="T181" s="80"/>
      <c r="AT181" s="25" t="s">
        <v>210</v>
      </c>
      <c r="AU181" s="25" t="s">
        <v>93</v>
      </c>
    </row>
    <row r="182" spans="2:65" s="12" customFormat="1" ht="13.5">
      <c r="B182" s="223"/>
      <c r="C182" s="224"/>
      <c r="D182" s="219" t="s">
        <v>212</v>
      </c>
      <c r="E182" s="225" t="s">
        <v>50</v>
      </c>
      <c r="F182" s="226" t="s">
        <v>314</v>
      </c>
      <c r="G182" s="224"/>
      <c r="H182" s="227" t="s">
        <v>50</v>
      </c>
      <c r="I182" s="228"/>
      <c r="J182" s="224"/>
      <c r="K182" s="224"/>
      <c r="L182" s="229"/>
      <c r="M182" s="230"/>
      <c r="N182" s="231"/>
      <c r="O182" s="231"/>
      <c r="P182" s="231"/>
      <c r="Q182" s="231"/>
      <c r="R182" s="231"/>
      <c r="S182" s="231"/>
      <c r="T182" s="232"/>
      <c r="AT182" s="233" t="s">
        <v>212</v>
      </c>
      <c r="AU182" s="233" t="s">
        <v>93</v>
      </c>
      <c r="AV182" s="12" t="s">
        <v>25</v>
      </c>
      <c r="AW182" s="12" t="s">
        <v>48</v>
      </c>
      <c r="AX182" s="12" t="s">
        <v>85</v>
      </c>
      <c r="AY182" s="233" t="s">
        <v>199</v>
      </c>
    </row>
    <row r="183" spans="2:65" s="13" customFormat="1" ht="13.5">
      <c r="B183" s="234"/>
      <c r="C183" s="235"/>
      <c r="D183" s="236" t="s">
        <v>212</v>
      </c>
      <c r="E183" s="237" t="s">
        <v>50</v>
      </c>
      <c r="F183" s="238" t="s">
        <v>315</v>
      </c>
      <c r="G183" s="235"/>
      <c r="H183" s="239">
        <v>72</v>
      </c>
      <c r="I183" s="240"/>
      <c r="J183" s="235"/>
      <c r="K183" s="235"/>
      <c r="L183" s="241"/>
      <c r="M183" s="242"/>
      <c r="N183" s="243"/>
      <c r="O183" s="243"/>
      <c r="P183" s="243"/>
      <c r="Q183" s="243"/>
      <c r="R183" s="243"/>
      <c r="S183" s="243"/>
      <c r="T183" s="244"/>
      <c r="AT183" s="245" t="s">
        <v>212</v>
      </c>
      <c r="AU183" s="245" t="s">
        <v>93</v>
      </c>
      <c r="AV183" s="13" t="s">
        <v>93</v>
      </c>
      <c r="AW183" s="13" t="s">
        <v>48</v>
      </c>
      <c r="AX183" s="13" t="s">
        <v>85</v>
      </c>
      <c r="AY183" s="245" t="s">
        <v>199</v>
      </c>
    </row>
    <row r="184" spans="2:65" s="1" customFormat="1" ht="31.5" customHeight="1">
      <c r="B184" s="43"/>
      <c r="C184" s="207" t="s">
        <v>316</v>
      </c>
      <c r="D184" s="207" t="s">
        <v>202</v>
      </c>
      <c r="E184" s="208" t="s">
        <v>317</v>
      </c>
      <c r="F184" s="209" t="s">
        <v>318</v>
      </c>
      <c r="G184" s="210" t="s">
        <v>256</v>
      </c>
      <c r="H184" s="211">
        <v>0.02</v>
      </c>
      <c r="I184" s="212"/>
      <c r="J184" s="213">
        <f>ROUND(I184*H184,2)</f>
        <v>0</v>
      </c>
      <c r="K184" s="209" t="s">
        <v>206</v>
      </c>
      <c r="L184" s="63"/>
      <c r="M184" s="214" t="s">
        <v>50</v>
      </c>
      <c r="N184" s="215" t="s">
        <v>56</v>
      </c>
      <c r="O184" s="44"/>
      <c r="P184" s="216">
        <f>O184*H184</f>
        <v>0</v>
      </c>
      <c r="Q184" s="216">
        <v>0</v>
      </c>
      <c r="R184" s="216">
        <f>Q184*H184</f>
        <v>0</v>
      </c>
      <c r="S184" s="216">
        <v>0</v>
      </c>
      <c r="T184" s="217">
        <f>S184*H184</f>
        <v>0</v>
      </c>
      <c r="AR184" s="25" t="s">
        <v>105</v>
      </c>
      <c r="AT184" s="25" t="s">
        <v>202</v>
      </c>
      <c r="AU184" s="25" t="s">
        <v>93</v>
      </c>
      <c r="AY184" s="25" t="s">
        <v>199</v>
      </c>
      <c r="BE184" s="218">
        <f>IF(N184="základní",J184,0)</f>
        <v>0</v>
      </c>
      <c r="BF184" s="218">
        <f>IF(N184="snížená",J184,0)</f>
        <v>0</v>
      </c>
      <c r="BG184" s="218">
        <f>IF(N184="zákl. přenesená",J184,0)</f>
        <v>0</v>
      </c>
      <c r="BH184" s="218">
        <f>IF(N184="sníž. přenesená",J184,0)</f>
        <v>0</v>
      </c>
      <c r="BI184" s="218">
        <f>IF(N184="nulová",J184,0)</f>
        <v>0</v>
      </c>
      <c r="BJ184" s="25" t="s">
        <v>25</v>
      </c>
      <c r="BK184" s="218">
        <f>ROUND(I184*H184,2)</f>
        <v>0</v>
      </c>
      <c r="BL184" s="25" t="s">
        <v>105</v>
      </c>
      <c r="BM184" s="25" t="s">
        <v>319</v>
      </c>
    </row>
    <row r="185" spans="2:65" s="1" customFormat="1" ht="27">
      <c r="B185" s="43"/>
      <c r="C185" s="65"/>
      <c r="D185" s="219" t="s">
        <v>208</v>
      </c>
      <c r="E185" s="65"/>
      <c r="F185" s="220" t="s">
        <v>320</v>
      </c>
      <c r="G185" s="65"/>
      <c r="H185" s="65"/>
      <c r="I185" s="175"/>
      <c r="J185" s="65"/>
      <c r="K185" s="65"/>
      <c r="L185" s="63"/>
      <c r="M185" s="221"/>
      <c r="N185" s="44"/>
      <c r="O185" s="44"/>
      <c r="P185" s="44"/>
      <c r="Q185" s="44"/>
      <c r="R185" s="44"/>
      <c r="S185" s="44"/>
      <c r="T185" s="80"/>
      <c r="AT185" s="25" t="s">
        <v>208</v>
      </c>
      <c r="AU185" s="25" t="s">
        <v>93</v>
      </c>
    </row>
    <row r="186" spans="2:65" s="1" customFormat="1" ht="27">
      <c r="B186" s="43"/>
      <c r="C186" s="65"/>
      <c r="D186" s="219" t="s">
        <v>210</v>
      </c>
      <c r="E186" s="65"/>
      <c r="F186" s="222" t="s">
        <v>321</v>
      </c>
      <c r="G186" s="65"/>
      <c r="H186" s="65"/>
      <c r="I186" s="175"/>
      <c r="J186" s="65"/>
      <c r="K186" s="65"/>
      <c r="L186" s="63"/>
      <c r="M186" s="221"/>
      <c r="N186" s="44"/>
      <c r="O186" s="44"/>
      <c r="P186" s="44"/>
      <c r="Q186" s="44"/>
      <c r="R186" s="44"/>
      <c r="S186" s="44"/>
      <c r="T186" s="80"/>
      <c r="AT186" s="25" t="s">
        <v>210</v>
      </c>
      <c r="AU186" s="25" t="s">
        <v>93</v>
      </c>
    </row>
    <row r="187" spans="2:65" s="11" customFormat="1" ht="29.85" customHeight="1">
      <c r="B187" s="190"/>
      <c r="C187" s="191"/>
      <c r="D187" s="204" t="s">
        <v>84</v>
      </c>
      <c r="E187" s="205" t="s">
        <v>322</v>
      </c>
      <c r="F187" s="205" t="s">
        <v>323</v>
      </c>
      <c r="G187" s="191"/>
      <c r="H187" s="191"/>
      <c r="I187" s="194"/>
      <c r="J187" s="206">
        <f>BK187</f>
        <v>0</v>
      </c>
      <c r="K187" s="191"/>
      <c r="L187" s="196"/>
      <c r="M187" s="197"/>
      <c r="N187" s="198"/>
      <c r="O187" s="198"/>
      <c r="P187" s="199">
        <f>SUM(P188:P344)</f>
        <v>0</v>
      </c>
      <c r="Q187" s="198"/>
      <c r="R187" s="199">
        <f>SUM(R188:R344)</f>
        <v>1203.2184099599999</v>
      </c>
      <c r="S187" s="198"/>
      <c r="T187" s="200">
        <f>SUM(T188:T344)</f>
        <v>0</v>
      </c>
      <c r="AR187" s="201" t="s">
        <v>25</v>
      </c>
      <c r="AT187" s="202" t="s">
        <v>84</v>
      </c>
      <c r="AU187" s="202" t="s">
        <v>25</v>
      </c>
      <c r="AY187" s="201" t="s">
        <v>199</v>
      </c>
      <c r="BK187" s="203">
        <f>SUM(BK188:BK344)</f>
        <v>0</v>
      </c>
    </row>
    <row r="188" spans="2:65" s="1" customFormat="1" ht="31.5" customHeight="1">
      <c r="B188" s="43"/>
      <c r="C188" s="207" t="s">
        <v>324</v>
      </c>
      <c r="D188" s="207" t="s">
        <v>202</v>
      </c>
      <c r="E188" s="208" t="s">
        <v>325</v>
      </c>
      <c r="F188" s="209" t="s">
        <v>326</v>
      </c>
      <c r="G188" s="210" t="s">
        <v>263</v>
      </c>
      <c r="H188" s="211">
        <v>55.34</v>
      </c>
      <c r="I188" s="212"/>
      <c r="J188" s="213">
        <f>ROUND(I188*H188,2)</f>
        <v>0</v>
      </c>
      <c r="K188" s="209" t="s">
        <v>206</v>
      </c>
      <c r="L188" s="63"/>
      <c r="M188" s="214" t="s">
        <v>50</v>
      </c>
      <c r="N188" s="215" t="s">
        <v>56</v>
      </c>
      <c r="O188" s="44"/>
      <c r="P188" s="216">
        <f>O188*H188</f>
        <v>0</v>
      </c>
      <c r="Q188" s="216">
        <v>0.10100000000000001</v>
      </c>
      <c r="R188" s="216">
        <f>Q188*H188</f>
        <v>5.5893400000000009</v>
      </c>
      <c r="S188" s="216">
        <v>0</v>
      </c>
      <c r="T188" s="217">
        <f>S188*H188</f>
        <v>0</v>
      </c>
      <c r="AR188" s="25" t="s">
        <v>105</v>
      </c>
      <c r="AT188" s="25" t="s">
        <v>202</v>
      </c>
      <c r="AU188" s="25" t="s">
        <v>93</v>
      </c>
      <c r="AY188" s="25" t="s">
        <v>199</v>
      </c>
      <c r="BE188" s="218">
        <f>IF(N188="základní",J188,0)</f>
        <v>0</v>
      </c>
      <c r="BF188" s="218">
        <f>IF(N188="snížená",J188,0)</f>
        <v>0</v>
      </c>
      <c r="BG188" s="218">
        <f>IF(N188="zákl. přenesená",J188,0)</f>
        <v>0</v>
      </c>
      <c r="BH188" s="218">
        <f>IF(N188="sníž. přenesená",J188,0)</f>
        <v>0</v>
      </c>
      <c r="BI188" s="218">
        <f>IF(N188="nulová",J188,0)</f>
        <v>0</v>
      </c>
      <c r="BJ188" s="25" t="s">
        <v>25</v>
      </c>
      <c r="BK188" s="218">
        <f>ROUND(I188*H188,2)</f>
        <v>0</v>
      </c>
      <c r="BL188" s="25" t="s">
        <v>105</v>
      </c>
      <c r="BM188" s="25" t="s">
        <v>327</v>
      </c>
    </row>
    <row r="189" spans="2:65" s="1" customFormat="1" ht="40.5">
      <c r="B189" s="43"/>
      <c r="C189" s="65"/>
      <c r="D189" s="219" t="s">
        <v>208</v>
      </c>
      <c r="E189" s="65"/>
      <c r="F189" s="220" t="s">
        <v>328</v>
      </c>
      <c r="G189" s="65"/>
      <c r="H189" s="65"/>
      <c r="I189" s="175"/>
      <c r="J189" s="65"/>
      <c r="K189" s="65"/>
      <c r="L189" s="63"/>
      <c r="M189" s="221"/>
      <c r="N189" s="44"/>
      <c r="O189" s="44"/>
      <c r="P189" s="44"/>
      <c r="Q189" s="44"/>
      <c r="R189" s="44"/>
      <c r="S189" s="44"/>
      <c r="T189" s="80"/>
      <c r="AT189" s="25" t="s">
        <v>208</v>
      </c>
      <c r="AU189" s="25" t="s">
        <v>93</v>
      </c>
    </row>
    <row r="190" spans="2:65" s="1" customFormat="1" ht="81">
      <c r="B190" s="43"/>
      <c r="C190" s="65"/>
      <c r="D190" s="219" t="s">
        <v>210</v>
      </c>
      <c r="E190" s="65"/>
      <c r="F190" s="222" t="s">
        <v>329</v>
      </c>
      <c r="G190" s="65"/>
      <c r="H190" s="65"/>
      <c r="I190" s="175"/>
      <c r="J190" s="65"/>
      <c r="K190" s="65"/>
      <c r="L190" s="63"/>
      <c r="M190" s="221"/>
      <c r="N190" s="44"/>
      <c r="O190" s="44"/>
      <c r="P190" s="44"/>
      <c r="Q190" s="44"/>
      <c r="R190" s="44"/>
      <c r="S190" s="44"/>
      <c r="T190" s="80"/>
      <c r="AT190" s="25" t="s">
        <v>210</v>
      </c>
      <c r="AU190" s="25" t="s">
        <v>93</v>
      </c>
    </row>
    <row r="191" spans="2:65" s="12" customFormat="1" ht="13.5">
      <c r="B191" s="223"/>
      <c r="C191" s="224"/>
      <c r="D191" s="219" t="s">
        <v>212</v>
      </c>
      <c r="E191" s="225" t="s">
        <v>50</v>
      </c>
      <c r="F191" s="226" t="s">
        <v>330</v>
      </c>
      <c r="G191" s="224"/>
      <c r="H191" s="227" t="s">
        <v>50</v>
      </c>
      <c r="I191" s="228"/>
      <c r="J191" s="224"/>
      <c r="K191" s="224"/>
      <c r="L191" s="229"/>
      <c r="M191" s="230"/>
      <c r="N191" s="231"/>
      <c r="O191" s="231"/>
      <c r="P191" s="231"/>
      <c r="Q191" s="231"/>
      <c r="R191" s="231"/>
      <c r="S191" s="231"/>
      <c r="T191" s="232"/>
      <c r="AT191" s="233" t="s">
        <v>212</v>
      </c>
      <c r="AU191" s="233" t="s">
        <v>93</v>
      </c>
      <c r="AV191" s="12" t="s">
        <v>25</v>
      </c>
      <c r="AW191" s="12" t="s">
        <v>48</v>
      </c>
      <c r="AX191" s="12" t="s">
        <v>85</v>
      </c>
      <c r="AY191" s="233" t="s">
        <v>199</v>
      </c>
    </row>
    <row r="192" spans="2:65" s="13" customFormat="1" ht="13.5">
      <c r="B192" s="234"/>
      <c r="C192" s="235"/>
      <c r="D192" s="219" t="s">
        <v>212</v>
      </c>
      <c r="E192" s="246" t="s">
        <v>50</v>
      </c>
      <c r="F192" s="247" t="s">
        <v>331</v>
      </c>
      <c r="G192" s="235"/>
      <c r="H192" s="248">
        <v>48.3</v>
      </c>
      <c r="I192" s="240"/>
      <c r="J192" s="235"/>
      <c r="K192" s="235"/>
      <c r="L192" s="241"/>
      <c r="M192" s="242"/>
      <c r="N192" s="243"/>
      <c r="O192" s="243"/>
      <c r="P192" s="243"/>
      <c r="Q192" s="243"/>
      <c r="R192" s="243"/>
      <c r="S192" s="243"/>
      <c r="T192" s="244"/>
      <c r="AT192" s="245" t="s">
        <v>212</v>
      </c>
      <c r="AU192" s="245" t="s">
        <v>93</v>
      </c>
      <c r="AV192" s="13" t="s">
        <v>93</v>
      </c>
      <c r="AW192" s="13" t="s">
        <v>48</v>
      </c>
      <c r="AX192" s="13" t="s">
        <v>85</v>
      </c>
      <c r="AY192" s="245" t="s">
        <v>199</v>
      </c>
    </row>
    <row r="193" spans="2:65" s="12" customFormat="1" ht="13.5">
      <c r="B193" s="223"/>
      <c r="C193" s="224"/>
      <c r="D193" s="219" t="s">
        <v>212</v>
      </c>
      <c r="E193" s="225" t="s">
        <v>50</v>
      </c>
      <c r="F193" s="226" t="s">
        <v>332</v>
      </c>
      <c r="G193" s="224"/>
      <c r="H193" s="227" t="s">
        <v>50</v>
      </c>
      <c r="I193" s="228"/>
      <c r="J193" s="224"/>
      <c r="K193" s="224"/>
      <c r="L193" s="229"/>
      <c r="M193" s="230"/>
      <c r="N193" s="231"/>
      <c r="O193" s="231"/>
      <c r="P193" s="231"/>
      <c r="Q193" s="231"/>
      <c r="R193" s="231"/>
      <c r="S193" s="231"/>
      <c r="T193" s="232"/>
      <c r="AT193" s="233" t="s">
        <v>212</v>
      </c>
      <c r="AU193" s="233" t="s">
        <v>93</v>
      </c>
      <c r="AV193" s="12" t="s">
        <v>25</v>
      </c>
      <c r="AW193" s="12" t="s">
        <v>48</v>
      </c>
      <c r="AX193" s="12" t="s">
        <v>85</v>
      </c>
      <c r="AY193" s="233" t="s">
        <v>199</v>
      </c>
    </row>
    <row r="194" spans="2:65" s="13" customFormat="1" ht="13.5">
      <c r="B194" s="234"/>
      <c r="C194" s="235"/>
      <c r="D194" s="236" t="s">
        <v>212</v>
      </c>
      <c r="E194" s="237" t="s">
        <v>50</v>
      </c>
      <c r="F194" s="238" t="s">
        <v>288</v>
      </c>
      <c r="G194" s="235"/>
      <c r="H194" s="239">
        <v>7.04</v>
      </c>
      <c r="I194" s="240"/>
      <c r="J194" s="235"/>
      <c r="K194" s="235"/>
      <c r="L194" s="241"/>
      <c r="M194" s="242"/>
      <c r="N194" s="243"/>
      <c r="O194" s="243"/>
      <c r="P194" s="243"/>
      <c r="Q194" s="243"/>
      <c r="R194" s="243"/>
      <c r="S194" s="243"/>
      <c r="T194" s="244"/>
      <c r="AT194" s="245" t="s">
        <v>212</v>
      </c>
      <c r="AU194" s="245" t="s">
        <v>93</v>
      </c>
      <c r="AV194" s="13" t="s">
        <v>93</v>
      </c>
      <c r="AW194" s="13" t="s">
        <v>48</v>
      </c>
      <c r="AX194" s="13" t="s">
        <v>85</v>
      </c>
      <c r="AY194" s="245" t="s">
        <v>199</v>
      </c>
    </row>
    <row r="195" spans="2:65" s="1" customFormat="1" ht="22.5" customHeight="1">
      <c r="B195" s="43"/>
      <c r="C195" s="249" t="s">
        <v>333</v>
      </c>
      <c r="D195" s="249" t="s">
        <v>334</v>
      </c>
      <c r="E195" s="250" t="s">
        <v>335</v>
      </c>
      <c r="F195" s="251" t="s">
        <v>336</v>
      </c>
      <c r="G195" s="252" t="s">
        <v>263</v>
      </c>
      <c r="H195" s="253">
        <v>7.11</v>
      </c>
      <c r="I195" s="254"/>
      <c r="J195" s="255">
        <f>ROUND(I195*H195,2)</f>
        <v>0</v>
      </c>
      <c r="K195" s="251" t="s">
        <v>50</v>
      </c>
      <c r="L195" s="256"/>
      <c r="M195" s="257" t="s">
        <v>50</v>
      </c>
      <c r="N195" s="258" t="s">
        <v>56</v>
      </c>
      <c r="O195" s="44"/>
      <c r="P195" s="216">
        <f>O195*H195</f>
        <v>0</v>
      </c>
      <c r="Q195" s="216">
        <v>0.14599999999999999</v>
      </c>
      <c r="R195" s="216">
        <f>Q195*H195</f>
        <v>1.03806</v>
      </c>
      <c r="S195" s="216">
        <v>0</v>
      </c>
      <c r="T195" s="217">
        <f>S195*H195</f>
        <v>0</v>
      </c>
      <c r="AR195" s="25" t="s">
        <v>247</v>
      </c>
      <c r="AT195" s="25" t="s">
        <v>334</v>
      </c>
      <c r="AU195" s="25" t="s">
        <v>93</v>
      </c>
      <c r="AY195" s="25" t="s">
        <v>199</v>
      </c>
      <c r="BE195" s="218">
        <f>IF(N195="základní",J195,0)</f>
        <v>0</v>
      </c>
      <c r="BF195" s="218">
        <f>IF(N195="snížená",J195,0)</f>
        <v>0</v>
      </c>
      <c r="BG195" s="218">
        <f>IF(N195="zákl. přenesená",J195,0)</f>
        <v>0</v>
      </c>
      <c r="BH195" s="218">
        <f>IF(N195="sníž. přenesená",J195,0)</f>
        <v>0</v>
      </c>
      <c r="BI195" s="218">
        <f>IF(N195="nulová",J195,0)</f>
        <v>0</v>
      </c>
      <c r="BJ195" s="25" t="s">
        <v>25</v>
      </c>
      <c r="BK195" s="218">
        <f>ROUND(I195*H195,2)</f>
        <v>0</v>
      </c>
      <c r="BL195" s="25" t="s">
        <v>105</v>
      </c>
      <c r="BM195" s="25" t="s">
        <v>337</v>
      </c>
    </row>
    <row r="196" spans="2:65" s="1" customFormat="1" ht="13.5">
      <c r="B196" s="43"/>
      <c r="C196" s="65"/>
      <c r="D196" s="219" t="s">
        <v>208</v>
      </c>
      <c r="E196" s="65"/>
      <c r="F196" s="220" t="s">
        <v>336</v>
      </c>
      <c r="G196" s="65"/>
      <c r="H196" s="65"/>
      <c r="I196" s="175"/>
      <c r="J196" s="65"/>
      <c r="K196" s="65"/>
      <c r="L196" s="63"/>
      <c r="M196" s="221"/>
      <c r="N196" s="44"/>
      <c r="O196" s="44"/>
      <c r="P196" s="44"/>
      <c r="Q196" s="44"/>
      <c r="R196" s="44"/>
      <c r="S196" s="44"/>
      <c r="T196" s="80"/>
      <c r="AT196" s="25" t="s">
        <v>208</v>
      </c>
      <c r="AU196" s="25" t="s">
        <v>93</v>
      </c>
    </row>
    <row r="197" spans="2:65" s="12" customFormat="1" ht="13.5">
      <c r="B197" s="223"/>
      <c r="C197" s="224"/>
      <c r="D197" s="219" t="s">
        <v>212</v>
      </c>
      <c r="E197" s="225" t="s">
        <v>50</v>
      </c>
      <c r="F197" s="226" t="s">
        <v>332</v>
      </c>
      <c r="G197" s="224"/>
      <c r="H197" s="227" t="s">
        <v>50</v>
      </c>
      <c r="I197" s="228"/>
      <c r="J197" s="224"/>
      <c r="K197" s="224"/>
      <c r="L197" s="229"/>
      <c r="M197" s="230"/>
      <c r="N197" s="231"/>
      <c r="O197" s="231"/>
      <c r="P197" s="231"/>
      <c r="Q197" s="231"/>
      <c r="R197" s="231"/>
      <c r="S197" s="231"/>
      <c r="T197" s="232"/>
      <c r="AT197" s="233" t="s">
        <v>212</v>
      </c>
      <c r="AU197" s="233" t="s">
        <v>93</v>
      </c>
      <c r="AV197" s="12" t="s">
        <v>25</v>
      </c>
      <c r="AW197" s="12" t="s">
        <v>48</v>
      </c>
      <c r="AX197" s="12" t="s">
        <v>85</v>
      </c>
      <c r="AY197" s="233" t="s">
        <v>199</v>
      </c>
    </row>
    <row r="198" spans="2:65" s="13" customFormat="1" ht="13.5">
      <c r="B198" s="234"/>
      <c r="C198" s="235"/>
      <c r="D198" s="219" t="s">
        <v>212</v>
      </c>
      <c r="E198" s="246" t="s">
        <v>50</v>
      </c>
      <c r="F198" s="247" t="s">
        <v>338</v>
      </c>
      <c r="G198" s="235"/>
      <c r="H198" s="248">
        <v>7.11</v>
      </c>
      <c r="I198" s="240"/>
      <c r="J198" s="235"/>
      <c r="K198" s="235"/>
      <c r="L198" s="241"/>
      <c r="M198" s="242"/>
      <c r="N198" s="243"/>
      <c r="O198" s="243"/>
      <c r="P198" s="243"/>
      <c r="Q198" s="243"/>
      <c r="R198" s="243"/>
      <c r="S198" s="243"/>
      <c r="T198" s="244"/>
      <c r="AT198" s="245" t="s">
        <v>212</v>
      </c>
      <c r="AU198" s="245" t="s">
        <v>93</v>
      </c>
      <c r="AV198" s="13" t="s">
        <v>93</v>
      </c>
      <c r="AW198" s="13" t="s">
        <v>48</v>
      </c>
      <c r="AX198" s="13" t="s">
        <v>85</v>
      </c>
      <c r="AY198" s="245" t="s">
        <v>199</v>
      </c>
    </row>
    <row r="199" spans="2:65" s="12" customFormat="1" ht="27">
      <c r="B199" s="223"/>
      <c r="C199" s="224"/>
      <c r="D199" s="236" t="s">
        <v>212</v>
      </c>
      <c r="E199" s="259" t="s">
        <v>50</v>
      </c>
      <c r="F199" s="260" t="s">
        <v>339</v>
      </c>
      <c r="G199" s="224"/>
      <c r="H199" s="261" t="s">
        <v>50</v>
      </c>
      <c r="I199" s="228"/>
      <c r="J199" s="224"/>
      <c r="K199" s="224"/>
      <c r="L199" s="229"/>
      <c r="M199" s="230"/>
      <c r="N199" s="231"/>
      <c r="O199" s="231"/>
      <c r="P199" s="231"/>
      <c r="Q199" s="231"/>
      <c r="R199" s="231"/>
      <c r="S199" s="231"/>
      <c r="T199" s="232"/>
      <c r="AT199" s="233" t="s">
        <v>212</v>
      </c>
      <c r="AU199" s="233" t="s">
        <v>93</v>
      </c>
      <c r="AV199" s="12" t="s">
        <v>25</v>
      </c>
      <c r="AW199" s="12" t="s">
        <v>48</v>
      </c>
      <c r="AX199" s="12" t="s">
        <v>85</v>
      </c>
      <c r="AY199" s="233" t="s">
        <v>199</v>
      </c>
    </row>
    <row r="200" spans="2:65" s="1" customFormat="1" ht="31.5" customHeight="1">
      <c r="B200" s="43"/>
      <c r="C200" s="207" t="s">
        <v>340</v>
      </c>
      <c r="D200" s="207" t="s">
        <v>202</v>
      </c>
      <c r="E200" s="208" t="s">
        <v>341</v>
      </c>
      <c r="F200" s="209" t="s">
        <v>342</v>
      </c>
      <c r="G200" s="210" t="s">
        <v>263</v>
      </c>
      <c r="H200" s="211">
        <v>2544.3000000000002</v>
      </c>
      <c r="I200" s="212"/>
      <c r="J200" s="213">
        <f>ROUND(I200*H200,2)</f>
        <v>0</v>
      </c>
      <c r="K200" s="209" t="s">
        <v>206</v>
      </c>
      <c r="L200" s="63"/>
      <c r="M200" s="214" t="s">
        <v>50</v>
      </c>
      <c r="N200" s="215" t="s">
        <v>56</v>
      </c>
      <c r="O200" s="44"/>
      <c r="P200" s="216">
        <f>O200*H200</f>
        <v>0</v>
      </c>
      <c r="Q200" s="216">
        <v>0.10100000000000001</v>
      </c>
      <c r="R200" s="216">
        <f>Q200*H200</f>
        <v>256.97430000000003</v>
      </c>
      <c r="S200" s="216">
        <v>0</v>
      </c>
      <c r="T200" s="217">
        <f>S200*H200</f>
        <v>0</v>
      </c>
      <c r="AR200" s="25" t="s">
        <v>105</v>
      </c>
      <c r="AT200" s="25" t="s">
        <v>202</v>
      </c>
      <c r="AU200" s="25" t="s">
        <v>93</v>
      </c>
      <c r="AY200" s="25" t="s">
        <v>199</v>
      </c>
      <c r="BE200" s="218">
        <f>IF(N200="základní",J200,0)</f>
        <v>0</v>
      </c>
      <c r="BF200" s="218">
        <f>IF(N200="snížená",J200,0)</f>
        <v>0</v>
      </c>
      <c r="BG200" s="218">
        <f>IF(N200="zákl. přenesená",J200,0)</f>
        <v>0</v>
      </c>
      <c r="BH200" s="218">
        <f>IF(N200="sníž. přenesená",J200,0)</f>
        <v>0</v>
      </c>
      <c r="BI200" s="218">
        <f>IF(N200="nulová",J200,0)</f>
        <v>0</v>
      </c>
      <c r="BJ200" s="25" t="s">
        <v>25</v>
      </c>
      <c r="BK200" s="218">
        <f>ROUND(I200*H200,2)</f>
        <v>0</v>
      </c>
      <c r="BL200" s="25" t="s">
        <v>105</v>
      </c>
      <c r="BM200" s="25" t="s">
        <v>343</v>
      </c>
    </row>
    <row r="201" spans="2:65" s="1" customFormat="1" ht="40.5">
      <c r="B201" s="43"/>
      <c r="C201" s="65"/>
      <c r="D201" s="219" t="s">
        <v>208</v>
      </c>
      <c r="E201" s="65"/>
      <c r="F201" s="220" t="s">
        <v>344</v>
      </c>
      <c r="G201" s="65"/>
      <c r="H201" s="65"/>
      <c r="I201" s="175"/>
      <c r="J201" s="65"/>
      <c r="K201" s="65"/>
      <c r="L201" s="63"/>
      <c r="M201" s="221"/>
      <c r="N201" s="44"/>
      <c r="O201" s="44"/>
      <c r="P201" s="44"/>
      <c r="Q201" s="44"/>
      <c r="R201" s="44"/>
      <c r="S201" s="44"/>
      <c r="T201" s="80"/>
      <c r="AT201" s="25" t="s">
        <v>208</v>
      </c>
      <c r="AU201" s="25" t="s">
        <v>93</v>
      </c>
    </row>
    <row r="202" spans="2:65" s="1" customFormat="1" ht="81">
      <c r="B202" s="43"/>
      <c r="C202" s="65"/>
      <c r="D202" s="219" t="s">
        <v>210</v>
      </c>
      <c r="E202" s="65"/>
      <c r="F202" s="222" t="s">
        <v>329</v>
      </c>
      <c r="G202" s="65"/>
      <c r="H202" s="65"/>
      <c r="I202" s="175"/>
      <c r="J202" s="65"/>
      <c r="K202" s="65"/>
      <c r="L202" s="63"/>
      <c r="M202" s="221"/>
      <c r="N202" s="44"/>
      <c r="O202" s="44"/>
      <c r="P202" s="44"/>
      <c r="Q202" s="44"/>
      <c r="R202" s="44"/>
      <c r="S202" s="44"/>
      <c r="T202" s="80"/>
      <c r="AT202" s="25" t="s">
        <v>210</v>
      </c>
      <c r="AU202" s="25" t="s">
        <v>93</v>
      </c>
    </row>
    <row r="203" spans="2:65" s="12" customFormat="1" ht="13.5">
      <c r="B203" s="223"/>
      <c r="C203" s="224"/>
      <c r="D203" s="219" t="s">
        <v>212</v>
      </c>
      <c r="E203" s="225" t="s">
        <v>50</v>
      </c>
      <c r="F203" s="226" t="s">
        <v>296</v>
      </c>
      <c r="G203" s="224"/>
      <c r="H203" s="227" t="s">
        <v>50</v>
      </c>
      <c r="I203" s="228"/>
      <c r="J203" s="224"/>
      <c r="K203" s="224"/>
      <c r="L203" s="229"/>
      <c r="M203" s="230"/>
      <c r="N203" s="231"/>
      <c r="O203" s="231"/>
      <c r="P203" s="231"/>
      <c r="Q203" s="231"/>
      <c r="R203" s="231"/>
      <c r="S203" s="231"/>
      <c r="T203" s="232"/>
      <c r="AT203" s="233" t="s">
        <v>212</v>
      </c>
      <c r="AU203" s="233" t="s">
        <v>93</v>
      </c>
      <c r="AV203" s="12" t="s">
        <v>25</v>
      </c>
      <c r="AW203" s="12" t="s">
        <v>48</v>
      </c>
      <c r="AX203" s="12" t="s">
        <v>85</v>
      </c>
      <c r="AY203" s="233" t="s">
        <v>199</v>
      </c>
    </row>
    <row r="204" spans="2:65" s="13" customFormat="1" ht="13.5">
      <c r="B204" s="234"/>
      <c r="C204" s="235"/>
      <c r="D204" s="236" t="s">
        <v>212</v>
      </c>
      <c r="E204" s="237" t="s">
        <v>50</v>
      </c>
      <c r="F204" s="238" t="s">
        <v>345</v>
      </c>
      <c r="G204" s="235"/>
      <c r="H204" s="239">
        <v>2544.3000000000002</v>
      </c>
      <c r="I204" s="240"/>
      <c r="J204" s="235"/>
      <c r="K204" s="235"/>
      <c r="L204" s="241"/>
      <c r="M204" s="242"/>
      <c r="N204" s="243"/>
      <c r="O204" s="243"/>
      <c r="P204" s="243"/>
      <c r="Q204" s="243"/>
      <c r="R204" s="243"/>
      <c r="S204" s="243"/>
      <c r="T204" s="244"/>
      <c r="AT204" s="245" t="s">
        <v>212</v>
      </c>
      <c r="AU204" s="245" t="s">
        <v>93</v>
      </c>
      <c r="AV204" s="13" t="s">
        <v>93</v>
      </c>
      <c r="AW204" s="13" t="s">
        <v>48</v>
      </c>
      <c r="AX204" s="13" t="s">
        <v>85</v>
      </c>
      <c r="AY204" s="245" t="s">
        <v>199</v>
      </c>
    </row>
    <row r="205" spans="2:65" s="1" customFormat="1" ht="22.5" customHeight="1">
      <c r="B205" s="43"/>
      <c r="C205" s="249" t="s">
        <v>346</v>
      </c>
      <c r="D205" s="249" t="s">
        <v>334</v>
      </c>
      <c r="E205" s="250" t="s">
        <v>347</v>
      </c>
      <c r="F205" s="251" t="s">
        <v>348</v>
      </c>
      <c r="G205" s="252" t="s">
        <v>263</v>
      </c>
      <c r="H205" s="253">
        <v>2569.7429999999999</v>
      </c>
      <c r="I205" s="254"/>
      <c r="J205" s="255">
        <f>ROUND(I205*H205,2)</f>
        <v>0</v>
      </c>
      <c r="K205" s="251" t="s">
        <v>50</v>
      </c>
      <c r="L205" s="256"/>
      <c r="M205" s="257" t="s">
        <v>50</v>
      </c>
      <c r="N205" s="258" t="s">
        <v>56</v>
      </c>
      <c r="O205" s="44"/>
      <c r="P205" s="216">
        <f>O205*H205</f>
        <v>0</v>
      </c>
      <c r="Q205" s="216">
        <v>0.12</v>
      </c>
      <c r="R205" s="216">
        <f>Q205*H205</f>
        <v>308.36915999999997</v>
      </c>
      <c r="S205" s="216">
        <v>0</v>
      </c>
      <c r="T205" s="217">
        <f>S205*H205</f>
        <v>0</v>
      </c>
      <c r="AR205" s="25" t="s">
        <v>247</v>
      </c>
      <c r="AT205" s="25" t="s">
        <v>334</v>
      </c>
      <c r="AU205" s="25" t="s">
        <v>93</v>
      </c>
      <c r="AY205" s="25" t="s">
        <v>199</v>
      </c>
      <c r="BE205" s="218">
        <f>IF(N205="základní",J205,0)</f>
        <v>0</v>
      </c>
      <c r="BF205" s="218">
        <f>IF(N205="snížená",J205,0)</f>
        <v>0</v>
      </c>
      <c r="BG205" s="218">
        <f>IF(N205="zákl. přenesená",J205,0)</f>
        <v>0</v>
      </c>
      <c r="BH205" s="218">
        <f>IF(N205="sníž. přenesená",J205,0)</f>
        <v>0</v>
      </c>
      <c r="BI205" s="218">
        <f>IF(N205="nulová",J205,0)</f>
        <v>0</v>
      </c>
      <c r="BJ205" s="25" t="s">
        <v>25</v>
      </c>
      <c r="BK205" s="218">
        <f>ROUND(I205*H205,2)</f>
        <v>0</v>
      </c>
      <c r="BL205" s="25" t="s">
        <v>105</v>
      </c>
      <c r="BM205" s="25" t="s">
        <v>349</v>
      </c>
    </row>
    <row r="206" spans="2:65" s="1" customFormat="1" ht="13.5">
      <c r="B206" s="43"/>
      <c r="C206" s="65"/>
      <c r="D206" s="219" t="s">
        <v>208</v>
      </c>
      <c r="E206" s="65"/>
      <c r="F206" s="220" t="s">
        <v>348</v>
      </c>
      <c r="G206" s="65"/>
      <c r="H206" s="65"/>
      <c r="I206" s="175"/>
      <c r="J206" s="65"/>
      <c r="K206" s="65"/>
      <c r="L206" s="63"/>
      <c r="M206" s="221"/>
      <c r="N206" s="44"/>
      <c r="O206" s="44"/>
      <c r="P206" s="44"/>
      <c r="Q206" s="44"/>
      <c r="R206" s="44"/>
      <c r="S206" s="44"/>
      <c r="T206" s="80"/>
      <c r="AT206" s="25" t="s">
        <v>208</v>
      </c>
      <c r="AU206" s="25" t="s">
        <v>93</v>
      </c>
    </row>
    <row r="207" spans="2:65" s="12" customFormat="1" ht="13.5">
      <c r="B207" s="223"/>
      <c r="C207" s="224"/>
      <c r="D207" s="219" t="s">
        <v>212</v>
      </c>
      <c r="E207" s="225" t="s">
        <v>50</v>
      </c>
      <c r="F207" s="226" t="s">
        <v>350</v>
      </c>
      <c r="G207" s="224"/>
      <c r="H207" s="227" t="s">
        <v>50</v>
      </c>
      <c r="I207" s="228"/>
      <c r="J207" s="224"/>
      <c r="K207" s="224"/>
      <c r="L207" s="229"/>
      <c r="M207" s="230"/>
      <c r="N207" s="231"/>
      <c r="O207" s="231"/>
      <c r="P207" s="231"/>
      <c r="Q207" s="231"/>
      <c r="R207" s="231"/>
      <c r="S207" s="231"/>
      <c r="T207" s="232"/>
      <c r="AT207" s="233" t="s">
        <v>212</v>
      </c>
      <c r="AU207" s="233" t="s">
        <v>93</v>
      </c>
      <c r="AV207" s="12" t="s">
        <v>25</v>
      </c>
      <c r="AW207" s="12" t="s">
        <v>48</v>
      </c>
      <c r="AX207" s="12" t="s">
        <v>85</v>
      </c>
      <c r="AY207" s="233" t="s">
        <v>199</v>
      </c>
    </row>
    <row r="208" spans="2:65" s="13" customFormat="1" ht="13.5">
      <c r="B208" s="234"/>
      <c r="C208" s="235"/>
      <c r="D208" s="219" t="s">
        <v>212</v>
      </c>
      <c r="E208" s="246" t="s">
        <v>50</v>
      </c>
      <c r="F208" s="247" t="s">
        <v>351</v>
      </c>
      <c r="G208" s="235"/>
      <c r="H208" s="248">
        <v>2569.7429999999999</v>
      </c>
      <c r="I208" s="240"/>
      <c r="J208" s="235"/>
      <c r="K208" s="235"/>
      <c r="L208" s="241"/>
      <c r="M208" s="242"/>
      <c r="N208" s="243"/>
      <c r="O208" s="243"/>
      <c r="P208" s="243"/>
      <c r="Q208" s="243"/>
      <c r="R208" s="243"/>
      <c r="S208" s="243"/>
      <c r="T208" s="244"/>
      <c r="AT208" s="245" t="s">
        <v>212</v>
      </c>
      <c r="AU208" s="245" t="s">
        <v>93</v>
      </c>
      <c r="AV208" s="13" t="s">
        <v>93</v>
      </c>
      <c r="AW208" s="13" t="s">
        <v>48</v>
      </c>
      <c r="AX208" s="13" t="s">
        <v>85</v>
      </c>
      <c r="AY208" s="245" t="s">
        <v>199</v>
      </c>
    </row>
    <row r="209" spans="2:65" s="12" customFormat="1" ht="27">
      <c r="B209" s="223"/>
      <c r="C209" s="224"/>
      <c r="D209" s="236" t="s">
        <v>212</v>
      </c>
      <c r="E209" s="259" t="s">
        <v>50</v>
      </c>
      <c r="F209" s="260" t="s">
        <v>339</v>
      </c>
      <c r="G209" s="224"/>
      <c r="H209" s="261" t="s">
        <v>50</v>
      </c>
      <c r="I209" s="228"/>
      <c r="J209" s="224"/>
      <c r="K209" s="224"/>
      <c r="L209" s="229"/>
      <c r="M209" s="230"/>
      <c r="N209" s="231"/>
      <c r="O209" s="231"/>
      <c r="P209" s="231"/>
      <c r="Q209" s="231"/>
      <c r="R209" s="231"/>
      <c r="S209" s="231"/>
      <c r="T209" s="232"/>
      <c r="AT209" s="233" t="s">
        <v>212</v>
      </c>
      <c r="AU209" s="233" t="s">
        <v>93</v>
      </c>
      <c r="AV209" s="12" t="s">
        <v>25</v>
      </c>
      <c r="AW209" s="12" t="s">
        <v>48</v>
      </c>
      <c r="AX209" s="12" t="s">
        <v>85</v>
      </c>
      <c r="AY209" s="233" t="s">
        <v>199</v>
      </c>
    </row>
    <row r="210" spans="2:65" s="1" customFormat="1" ht="22.5" customHeight="1">
      <c r="B210" s="43"/>
      <c r="C210" s="207" t="s">
        <v>9</v>
      </c>
      <c r="D210" s="207" t="s">
        <v>202</v>
      </c>
      <c r="E210" s="208" t="s">
        <v>352</v>
      </c>
      <c r="F210" s="209" t="s">
        <v>353</v>
      </c>
      <c r="G210" s="210" t="s">
        <v>263</v>
      </c>
      <c r="H210" s="211">
        <v>239.6</v>
      </c>
      <c r="I210" s="212"/>
      <c r="J210" s="213">
        <f>ROUND(I210*H210,2)</f>
        <v>0</v>
      </c>
      <c r="K210" s="209" t="s">
        <v>206</v>
      </c>
      <c r="L210" s="63"/>
      <c r="M210" s="214" t="s">
        <v>50</v>
      </c>
      <c r="N210" s="215" t="s">
        <v>56</v>
      </c>
      <c r="O210" s="44"/>
      <c r="P210" s="216">
        <f>O210*H210</f>
        <v>0</v>
      </c>
      <c r="Q210" s="216">
        <v>8.4250000000000005E-2</v>
      </c>
      <c r="R210" s="216">
        <f>Q210*H210</f>
        <v>20.186299999999999</v>
      </c>
      <c r="S210" s="216">
        <v>0</v>
      </c>
      <c r="T210" s="217">
        <f>S210*H210</f>
        <v>0</v>
      </c>
      <c r="AR210" s="25" t="s">
        <v>105</v>
      </c>
      <c r="AT210" s="25" t="s">
        <v>202</v>
      </c>
      <c r="AU210" s="25" t="s">
        <v>93</v>
      </c>
      <c r="AY210" s="25" t="s">
        <v>199</v>
      </c>
      <c r="BE210" s="218">
        <f>IF(N210="základní",J210,0)</f>
        <v>0</v>
      </c>
      <c r="BF210" s="218">
        <f>IF(N210="snížená",J210,0)</f>
        <v>0</v>
      </c>
      <c r="BG210" s="218">
        <f>IF(N210="zákl. přenesená",J210,0)</f>
        <v>0</v>
      </c>
      <c r="BH210" s="218">
        <f>IF(N210="sníž. přenesená",J210,0)</f>
        <v>0</v>
      </c>
      <c r="BI210" s="218">
        <f>IF(N210="nulová",J210,0)</f>
        <v>0</v>
      </c>
      <c r="BJ210" s="25" t="s">
        <v>25</v>
      </c>
      <c r="BK210" s="218">
        <f>ROUND(I210*H210,2)</f>
        <v>0</v>
      </c>
      <c r="BL210" s="25" t="s">
        <v>105</v>
      </c>
      <c r="BM210" s="25" t="s">
        <v>354</v>
      </c>
    </row>
    <row r="211" spans="2:65" s="1" customFormat="1" ht="40.5">
      <c r="B211" s="43"/>
      <c r="C211" s="65"/>
      <c r="D211" s="219" t="s">
        <v>208</v>
      </c>
      <c r="E211" s="65"/>
      <c r="F211" s="220" t="s">
        <v>355</v>
      </c>
      <c r="G211" s="65"/>
      <c r="H211" s="65"/>
      <c r="I211" s="175"/>
      <c r="J211" s="65"/>
      <c r="K211" s="65"/>
      <c r="L211" s="63"/>
      <c r="M211" s="221"/>
      <c r="N211" s="44"/>
      <c r="O211" s="44"/>
      <c r="P211" s="44"/>
      <c r="Q211" s="44"/>
      <c r="R211" s="44"/>
      <c r="S211" s="44"/>
      <c r="T211" s="80"/>
      <c r="AT211" s="25" t="s">
        <v>208</v>
      </c>
      <c r="AU211" s="25" t="s">
        <v>93</v>
      </c>
    </row>
    <row r="212" spans="2:65" s="1" customFormat="1" ht="121.5">
      <c r="B212" s="43"/>
      <c r="C212" s="65"/>
      <c r="D212" s="219" t="s">
        <v>210</v>
      </c>
      <c r="E212" s="65"/>
      <c r="F212" s="222" t="s">
        <v>356</v>
      </c>
      <c r="G212" s="65"/>
      <c r="H212" s="65"/>
      <c r="I212" s="175"/>
      <c r="J212" s="65"/>
      <c r="K212" s="65"/>
      <c r="L212" s="63"/>
      <c r="M212" s="221"/>
      <c r="N212" s="44"/>
      <c r="O212" s="44"/>
      <c r="P212" s="44"/>
      <c r="Q212" s="44"/>
      <c r="R212" s="44"/>
      <c r="S212" s="44"/>
      <c r="T212" s="80"/>
      <c r="AT212" s="25" t="s">
        <v>210</v>
      </c>
      <c r="AU212" s="25" t="s">
        <v>93</v>
      </c>
    </row>
    <row r="213" spans="2:65" s="12" customFormat="1" ht="13.5">
      <c r="B213" s="223"/>
      <c r="C213" s="224"/>
      <c r="D213" s="219" t="s">
        <v>212</v>
      </c>
      <c r="E213" s="225" t="s">
        <v>50</v>
      </c>
      <c r="F213" s="226" t="s">
        <v>357</v>
      </c>
      <c r="G213" s="224"/>
      <c r="H213" s="227" t="s">
        <v>50</v>
      </c>
      <c r="I213" s="228"/>
      <c r="J213" s="224"/>
      <c r="K213" s="224"/>
      <c r="L213" s="229"/>
      <c r="M213" s="230"/>
      <c r="N213" s="231"/>
      <c r="O213" s="231"/>
      <c r="P213" s="231"/>
      <c r="Q213" s="231"/>
      <c r="R213" s="231"/>
      <c r="S213" s="231"/>
      <c r="T213" s="232"/>
      <c r="AT213" s="233" t="s">
        <v>212</v>
      </c>
      <c r="AU213" s="233" t="s">
        <v>93</v>
      </c>
      <c r="AV213" s="12" t="s">
        <v>25</v>
      </c>
      <c r="AW213" s="12" t="s">
        <v>48</v>
      </c>
      <c r="AX213" s="12" t="s">
        <v>85</v>
      </c>
      <c r="AY213" s="233" t="s">
        <v>199</v>
      </c>
    </row>
    <row r="214" spans="2:65" s="13" customFormat="1" ht="13.5">
      <c r="B214" s="234"/>
      <c r="C214" s="235"/>
      <c r="D214" s="219" t="s">
        <v>212</v>
      </c>
      <c r="E214" s="246" t="s">
        <v>50</v>
      </c>
      <c r="F214" s="247" t="s">
        <v>358</v>
      </c>
      <c r="G214" s="235"/>
      <c r="H214" s="248">
        <v>40.200000000000003</v>
      </c>
      <c r="I214" s="240"/>
      <c r="J214" s="235"/>
      <c r="K214" s="235"/>
      <c r="L214" s="241"/>
      <c r="M214" s="242"/>
      <c r="N214" s="243"/>
      <c r="O214" s="243"/>
      <c r="P214" s="243"/>
      <c r="Q214" s="243"/>
      <c r="R214" s="243"/>
      <c r="S214" s="243"/>
      <c r="T214" s="244"/>
      <c r="AT214" s="245" t="s">
        <v>212</v>
      </c>
      <c r="AU214" s="245" t="s">
        <v>93</v>
      </c>
      <c r="AV214" s="13" t="s">
        <v>93</v>
      </c>
      <c r="AW214" s="13" t="s">
        <v>48</v>
      </c>
      <c r="AX214" s="13" t="s">
        <v>85</v>
      </c>
      <c r="AY214" s="245" t="s">
        <v>199</v>
      </c>
    </row>
    <row r="215" spans="2:65" s="12" customFormat="1" ht="13.5">
      <c r="B215" s="223"/>
      <c r="C215" s="224"/>
      <c r="D215" s="219" t="s">
        <v>212</v>
      </c>
      <c r="E215" s="225" t="s">
        <v>50</v>
      </c>
      <c r="F215" s="226" t="s">
        <v>359</v>
      </c>
      <c r="G215" s="224"/>
      <c r="H215" s="227" t="s">
        <v>50</v>
      </c>
      <c r="I215" s="228"/>
      <c r="J215" s="224"/>
      <c r="K215" s="224"/>
      <c r="L215" s="229"/>
      <c r="M215" s="230"/>
      <c r="N215" s="231"/>
      <c r="O215" s="231"/>
      <c r="P215" s="231"/>
      <c r="Q215" s="231"/>
      <c r="R215" s="231"/>
      <c r="S215" s="231"/>
      <c r="T215" s="232"/>
      <c r="AT215" s="233" t="s">
        <v>212</v>
      </c>
      <c r="AU215" s="233" t="s">
        <v>93</v>
      </c>
      <c r="AV215" s="12" t="s">
        <v>25</v>
      </c>
      <c r="AW215" s="12" t="s">
        <v>48</v>
      </c>
      <c r="AX215" s="12" t="s">
        <v>85</v>
      </c>
      <c r="AY215" s="233" t="s">
        <v>199</v>
      </c>
    </row>
    <row r="216" spans="2:65" s="13" customFormat="1" ht="13.5">
      <c r="B216" s="234"/>
      <c r="C216" s="235"/>
      <c r="D216" s="236" t="s">
        <v>212</v>
      </c>
      <c r="E216" s="237" t="s">
        <v>50</v>
      </c>
      <c r="F216" s="238" t="s">
        <v>290</v>
      </c>
      <c r="G216" s="235"/>
      <c r="H216" s="239">
        <v>199.4</v>
      </c>
      <c r="I216" s="240"/>
      <c r="J216" s="235"/>
      <c r="K216" s="235"/>
      <c r="L216" s="241"/>
      <c r="M216" s="242"/>
      <c r="N216" s="243"/>
      <c r="O216" s="243"/>
      <c r="P216" s="243"/>
      <c r="Q216" s="243"/>
      <c r="R216" s="243"/>
      <c r="S216" s="243"/>
      <c r="T216" s="244"/>
      <c r="AT216" s="245" t="s">
        <v>212</v>
      </c>
      <c r="AU216" s="245" t="s">
        <v>93</v>
      </c>
      <c r="AV216" s="13" t="s">
        <v>93</v>
      </c>
      <c r="AW216" s="13" t="s">
        <v>48</v>
      </c>
      <c r="AX216" s="13" t="s">
        <v>85</v>
      </c>
      <c r="AY216" s="245" t="s">
        <v>199</v>
      </c>
    </row>
    <row r="217" spans="2:65" s="1" customFormat="1" ht="22.5" customHeight="1">
      <c r="B217" s="43"/>
      <c r="C217" s="249" t="s">
        <v>360</v>
      </c>
      <c r="D217" s="249" t="s">
        <v>334</v>
      </c>
      <c r="E217" s="250" t="s">
        <v>361</v>
      </c>
      <c r="F217" s="251" t="s">
        <v>362</v>
      </c>
      <c r="G217" s="252" t="s">
        <v>263</v>
      </c>
      <c r="H217" s="253">
        <v>201.39400000000001</v>
      </c>
      <c r="I217" s="254"/>
      <c r="J217" s="255">
        <f>ROUND(I217*H217,2)</f>
        <v>0</v>
      </c>
      <c r="K217" s="251" t="s">
        <v>50</v>
      </c>
      <c r="L217" s="256"/>
      <c r="M217" s="257" t="s">
        <v>50</v>
      </c>
      <c r="N217" s="258" t="s">
        <v>56</v>
      </c>
      <c r="O217" s="44"/>
      <c r="P217" s="216">
        <f>O217*H217</f>
        <v>0</v>
      </c>
      <c r="Q217" s="216">
        <v>0.14599999999999999</v>
      </c>
      <c r="R217" s="216">
        <f>Q217*H217</f>
        <v>29.403523999999997</v>
      </c>
      <c r="S217" s="216">
        <v>0</v>
      </c>
      <c r="T217" s="217">
        <f>S217*H217</f>
        <v>0</v>
      </c>
      <c r="AR217" s="25" t="s">
        <v>247</v>
      </c>
      <c r="AT217" s="25" t="s">
        <v>334</v>
      </c>
      <c r="AU217" s="25" t="s">
        <v>93</v>
      </c>
      <c r="AY217" s="25" t="s">
        <v>199</v>
      </c>
      <c r="BE217" s="218">
        <f>IF(N217="základní",J217,0)</f>
        <v>0</v>
      </c>
      <c r="BF217" s="218">
        <f>IF(N217="snížená",J217,0)</f>
        <v>0</v>
      </c>
      <c r="BG217" s="218">
        <f>IF(N217="zákl. přenesená",J217,0)</f>
        <v>0</v>
      </c>
      <c r="BH217" s="218">
        <f>IF(N217="sníž. přenesená",J217,0)</f>
        <v>0</v>
      </c>
      <c r="BI217" s="218">
        <f>IF(N217="nulová",J217,0)</f>
        <v>0</v>
      </c>
      <c r="BJ217" s="25" t="s">
        <v>25</v>
      </c>
      <c r="BK217" s="218">
        <f>ROUND(I217*H217,2)</f>
        <v>0</v>
      </c>
      <c r="BL217" s="25" t="s">
        <v>105</v>
      </c>
      <c r="BM217" s="25" t="s">
        <v>363</v>
      </c>
    </row>
    <row r="218" spans="2:65" s="1" customFormat="1" ht="27">
      <c r="B218" s="43"/>
      <c r="C218" s="65"/>
      <c r="D218" s="219" t="s">
        <v>208</v>
      </c>
      <c r="E218" s="65"/>
      <c r="F218" s="220" t="s">
        <v>364</v>
      </c>
      <c r="G218" s="65"/>
      <c r="H218" s="65"/>
      <c r="I218" s="175"/>
      <c r="J218" s="65"/>
      <c r="K218" s="65"/>
      <c r="L218" s="63"/>
      <c r="M218" s="221"/>
      <c r="N218" s="44"/>
      <c r="O218" s="44"/>
      <c r="P218" s="44"/>
      <c r="Q218" s="44"/>
      <c r="R218" s="44"/>
      <c r="S218" s="44"/>
      <c r="T218" s="80"/>
      <c r="AT218" s="25" t="s">
        <v>208</v>
      </c>
      <c r="AU218" s="25" t="s">
        <v>93</v>
      </c>
    </row>
    <row r="219" spans="2:65" s="12" customFormat="1" ht="13.5">
      <c r="B219" s="223"/>
      <c r="C219" s="224"/>
      <c r="D219" s="219" t="s">
        <v>212</v>
      </c>
      <c r="E219" s="225" t="s">
        <v>50</v>
      </c>
      <c r="F219" s="226" t="s">
        <v>359</v>
      </c>
      <c r="G219" s="224"/>
      <c r="H219" s="227" t="s">
        <v>50</v>
      </c>
      <c r="I219" s="228"/>
      <c r="J219" s="224"/>
      <c r="K219" s="224"/>
      <c r="L219" s="229"/>
      <c r="M219" s="230"/>
      <c r="N219" s="231"/>
      <c r="O219" s="231"/>
      <c r="P219" s="231"/>
      <c r="Q219" s="231"/>
      <c r="R219" s="231"/>
      <c r="S219" s="231"/>
      <c r="T219" s="232"/>
      <c r="AT219" s="233" t="s">
        <v>212</v>
      </c>
      <c r="AU219" s="233" t="s">
        <v>93</v>
      </c>
      <c r="AV219" s="12" t="s">
        <v>25</v>
      </c>
      <c r="AW219" s="12" t="s">
        <v>48</v>
      </c>
      <c r="AX219" s="12" t="s">
        <v>85</v>
      </c>
      <c r="AY219" s="233" t="s">
        <v>199</v>
      </c>
    </row>
    <row r="220" spans="2:65" s="13" customFormat="1" ht="13.5">
      <c r="B220" s="234"/>
      <c r="C220" s="235"/>
      <c r="D220" s="219" t="s">
        <v>212</v>
      </c>
      <c r="E220" s="246" t="s">
        <v>50</v>
      </c>
      <c r="F220" s="247" t="s">
        <v>365</v>
      </c>
      <c r="G220" s="235"/>
      <c r="H220" s="248">
        <v>201.39400000000001</v>
      </c>
      <c r="I220" s="240"/>
      <c r="J220" s="235"/>
      <c r="K220" s="235"/>
      <c r="L220" s="241"/>
      <c r="M220" s="242"/>
      <c r="N220" s="243"/>
      <c r="O220" s="243"/>
      <c r="P220" s="243"/>
      <c r="Q220" s="243"/>
      <c r="R220" s="243"/>
      <c r="S220" s="243"/>
      <c r="T220" s="244"/>
      <c r="AT220" s="245" t="s">
        <v>212</v>
      </c>
      <c r="AU220" s="245" t="s">
        <v>93</v>
      </c>
      <c r="AV220" s="13" t="s">
        <v>93</v>
      </c>
      <c r="AW220" s="13" t="s">
        <v>48</v>
      </c>
      <c r="AX220" s="13" t="s">
        <v>85</v>
      </c>
      <c r="AY220" s="245" t="s">
        <v>199</v>
      </c>
    </row>
    <row r="221" spans="2:65" s="12" customFormat="1" ht="27">
      <c r="B221" s="223"/>
      <c r="C221" s="224"/>
      <c r="D221" s="236" t="s">
        <v>212</v>
      </c>
      <c r="E221" s="259" t="s">
        <v>50</v>
      </c>
      <c r="F221" s="260" t="s">
        <v>339</v>
      </c>
      <c r="G221" s="224"/>
      <c r="H221" s="261" t="s">
        <v>50</v>
      </c>
      <c r="I221" s="228"/>
      <c r="J221" s="224"/>
      <c r="K221" s="224"/>
      <c r="L221" s="229"/>
      <c r="M221" s="230"/>
      <c r="N221" s="231"/>
      <c r="O221" s="231"/>
      <c r="P221" s="231"/>
      <c r="Q221" s="231"/>
      <c r="R221" s="231"/>
      <c r="S221" s="231"/>
      <c r="T221" s="232"/>
      <c r="AT221" s="233" t="s">
        <v>212</v>
      </c>
      <c r="AU221" s="233" t="s">
        <v>93</v>
      </c>
      <c r="AV221" s="12" t="s">
        <v>25</v>
      </c>
      <c r="AW221" s="12" t="s">
        <v>48</v>
      </c>
      <c r="AX221" s="12" t="s">
        <v>85</v>
      </c>
      <c r="AY221" s="233" t="s">
        <v>199</v>
      </c>
    </row>
    <row r="222" spans="2:65" s="1" customFormat="1" ht="22.5" customHeight="1">
      <c r="B222" s="43"/>
      <c r="C222" s="207" t="s">
        <v>366</v>
      </c>
      <c r="D222" s="207" t="s">
        <v>202</v>
      </c>
      <c r="E222" s="208" t="s">
        <v>367</v>
      </c>
      <c r="F222" s="209" t="s">
        <v>368</v>
      </c>
      <c r="G222" s="210" t="s">
        <v>263</v>
      </c>
      <c r="H222" s="211">
        <v>420.8</v>
      </c>
      <c r="I222" s="212"/>
      <c r="J222" s="213">
        <f>ROUND(I222*H222,2)</f>
        <v>0</v>
      </c>
      <c r="K222" s="209" t="s">
        <v>206</v>
      </c>
      <c r="L222" s="63"/>
      <c r="M222" s="214" t="s">
        <v>50</v>
      </c>
      <c r="N222" s="215" t="s">
        <v>56</v>
      </c>
      <c r="O222" s="44"/>
      <c r="P222" s="216">
        <f>O222*H222</f>
        <v>0</v>
      </c>
      <c r="Q222" s="216">
        <v>8.5650000000000004E-2</v>
      </c>
      <c r="R222" s="216">
        <f>Q222*H222</f>
        <v>36.041520000000006</v>
      </c>
      <c r="S222" s="216">
        <v>0</v>
      </c>
      <c r="T222" s="217">
        <f>S222*H222</f>
        <v>0</v>
      </c>
      <c r="AR222" s="25" t="s">
        <v>105</v>
      </c>
      <c r="AT222" s="25" t="s">
        <v>202</v>
      </c>
      <c r="AU222" s="25" t="s">
        <v>93</v>
      </c>
      <c r="AY222" s="25" t="s">
        <v>199</v>
      </c>
      <c r="BE222" s="218">
        <f>IF(N222="základní",J222,0)</f>
        <v>0</v>
      </c>
      <c r="BF222" s="218">
        <f>IF(N222="snížená",J222,0)</f>
        <v>0</v>
      </c>
      <c r="BG222" s="218">
        <f>IF(N222="zákl. přenesená",J222,0)</f>
        <v>0</v>
      </c>
      <c r="BH222" s="218">
        <f>IF(N222="sníž. přenesená",J222,0)</f>
        <v>0</v>
      </c>
      <c r="BI222" s="218">
        <f>IF(N222="nulová",J222,0)</f>
        <v>0</v>
      </c>
      <c r="BJ222" s="25" t="s">
        <v>25</v>
      </c>
      <c r="BK222" s="218">
        <f>ROUND(I222*H222,2)</f>
        <v>0</v>
      </c>
      <c r="BL222" s="25" t="s">
        <v>105</v>
      </c>
      <c r="BM222" s="25" t="s">
        <v>369</v>
      </c>
    </row>
    <row r="223" spans="2:65" s="1" customFormat="1" ht="40.5">
      <c r="B223" s="43"/>
      <c r="C223" s="65"/>
      <c r="D223" s="219" t="s">
        <v>208</v>
      </c>
      <c r="E223" s="65"/>
      <c r="F223" s="220" t="s">
        <v>370</v>
      </c>
      <c r="G223" s="65"/>
      <c r="H223" s="65"/>
      <c r="I223" s="175"/>
      <c r="J223" s="65"/>
      <c r="K223" s="65"/>
      <c r="L223" s="63"/>
      <c r="M223" s="221"/>
      <c r="N223" s="44"/>
      <c r="O223" s="44"/>
      <c r="P223" s="44"/>
      <c r="Q223" s="44"/>
      <c r="R223" s="44"/>
      <c r="S223" s="44"/>
      <c r="T223" s="80"/>
      <c r="AT223" s="25" t="s">
        <v>208</v>
      </c>
      <c r="AU223" s="25" t="s">
        <v>93</v>
      </c>
    </row>
    <row r="224" spans="2:65" s="1" customFormat="1" ht="121.5">
      <c r="B224" s="43"/>
      <c r="C224" s="65"/>
      <c r="D224" s="219" t="s">
        <v>210</v>
      </c>
      <c r="E224" s="65"/>
      <c r="F224" s="222" t="s">
        <v>356</v>
      </c>
      <c r="G224" s="65"/>
      <c r="H224" s="65"/>
      <c r="I224" s="175"/>
      <c r="J224" s="65"/>
      <c r="K224" s="65"/>
      <c r="L224" s="63"/>
      <c r="M224" s="221"/>
      <c r="N224" s="44"/>
      <c r="O224" s="44"/>
      <c r="P224" s="44"/>
      <c r="Q224" s="44"/>
      <c r="R224" s="44"/>
      <c r="S224" s="44"/>
      <c r="T224" s="80"/>
      <c r="AT224" s="25" t="s">
        <v>210</v>
      </c>
      <c r="AU224" s="25" t="s">
        <v>93</v>
      </c>
    </row>
    <row r="225" spans="2:65" s="12" customFormat="1" ht="13.5">
      <c r="B225" s="223"/>
      <c r="C225" s="224"/>
      <c r="D225" s="219" t="s">
        <v>212</v>
      </c>
      <c r="E225" s="225" t="s">
        <v>50</v>
      </c>
      <c r="F225" s="226" t="s">
        <v>371</v>
      </c>
      <c r="G225" s="224"/>
      <c r="H225" s="227" t="s">
        <v>50</v>
      </c>
      <c r="I225" s="228"/>
      <c r="J225" s="224"/>
      <c r="K225" s="224"/>
      <c r="L225" s="229"/>
      <c r="M225" s="230"/>
      <c r="N225" s="231"/>
      <c r="O225" s="231"/>
      <c r="P225" s="231"/>
      <c r="Q225" s="231"/>
      <c r="R225" s="231"/>
      <c r="S225" s="231"/>
      <c r="T225" s="232"/>
      <c r="AT225" s="233" t="s">
        <v>212</v>
      </c>
      <c r="AU225" s="233" t="s">
        <v>93</v>
      </c>
      <c r="AV225" s="12" t="s">
        <v>25</v>
      </c>
      <c r="AW225" s="12" t="s">
        <v>48</v>
      </c>
      <c r="AX225" s="12" t="s">
        <v>85</v>
      </c>
      <c r="AY225" s="233" t="s">
        <v>199</v>
      </c>
    </row>
    <row r="226" spans="2:65" s="13" customFormat="1" ht="13.5">
      <c r="B226" s="234"/>
      <c r="C226" s="235"/>
      <c r="D226" s="236" t="s">
        <v>212</v>
      </c>
      <c r="E226" s="237" t="s">
        <v>50</v>
      </c>
      <c r="F226" s="238" t="s">
        <v>286</v>
      </c>
      <c r="G226" s="235"/>
      <c r="H226" s="239">
        <v>420.8</v>
      </c>
      <c r="I226" s="240"/>
      <c r="J226" s="235"/>
      <c r="K226" s="235"/>
      <c r="L226" s="241"/>
      <c r="M226" s="242"/>
      <c r="N226" s="243"/>
      <c r="O226" s="243"/>
      <c r="P226" s="243"/>
      <c r="Q226" s="243"/>
      <c r="R226" s="243"/>
      <c r="S226" s="243"/>
      <c r="T226" s="244"/>
      <c r="AT226" s="245" t="s">
        <v>212</v>
      </c>
      <c r="AU226" s="245" t="s">
        <v>93</v>
      </c>
      <c r="AV226" s="13" t="s">
        <v>93</v>
      </c>
      <c r="AW226" s="13" t="s">
        <v>48</v>
      </c>
      <c r="AX226" s="13" t="s">
        <v>85</v>
      </c>
      <c r="AY226" s="245" t="s">
        <v>199</v>
      </c>
    </row>
    <row r="227" spans="2:65" s="1" customFormat="1" ht="22.5" customHeight="1">
      <c r="B227" s="43"/>
      <c r="C227" s="249" t="s">
        <v>372</v>
      </c>
      <c r="D227" s="249" t="s">
        <v>334</v>
      </c>
      <c r="E227" s="250" t="s">
        <v>373</v>
      </c>
      <c r="F227" s="251" t="s">
        <v>374</v>
      </c>
      <c r="G227" s="252" t="s">
        <v>263</v>
      </c>
      <c r="H227" s="253">
        <v>425.00799999999998</v>
      </c>
      <c r="I227" s="254"/>
      <c r="J227" s="255">
        <f>ROUND(I227*H227,2)</f>
        <v>0</v>
      </c>
      <c r="K227" s="251" t="s">
        <v>50</v>
      </c>
      <c r="L227" s="256"/>
      <c r="M227" s="257" t="s">
        <v>50</v>
      </c>
      <c r="N227" s="258" t="s">
        <v>56</v>
      </c>
      <c r="O227" s="44"/>
      <c r="P227" s="216">
        <f>O227*H227</f>
        <v>0</v>
      </c>
      <c r="Q227" s="216">
        <v>0.18</v>
      </c>
      <c r="R227" s="216">
        <f>Q227*H227</f>
        <v>76.501439999999988</v>
      </c>
      <c r="S227" s="216">
        <v>0</v>
      </c>
      <c r="T227" s="217">
        <f>S227*H227</f>
        <v>0</v>
      </c>
      <c r="AR227" s="25" t="s">
        <v>247</v>
      </c>
      <c r="AT227" s="25" t="s">
        <v>334</v>
      </c>
      <c r="AU227" s="25" t="s">
        <v>93</v>
      </c>
      <c r="AY227" s="25" t="s">
        <v>199</v>
      </c>
      <c r="BE227" s="218">
        <f>IF(N227="základní",J227,0)</f>
        <v>0</v>
      </c>
      <c r="BF227" s="218">
        <f>IF(N227="snížená",J227,0)</f>
        <v>0</v>
      </c>
      <c r="BG227" s="218">
        <f>IF(N227="zákl. přenesená",J227,0)</f>
        <v>0</v>
      </c>
      <c r="BH227" s="218">
        <f>IF(N227="sníž. přenesená",J227,0)</f>
        <v>0</v>
      </c>
      <c r="BI227" s="218">
        <f>IF(N227="nulová",J227,0)</f>
        <v>0</v>
      </c>
      <c r="BJ227" s="25" t="s">
        <v>25</v>
      </c>
      <c r="BK227" s="218">
        <f>ROUND(I227*H227,2)</f>
        <v>0</v>
      </c>
      <c r="BL227" s="25" t="s">
        <v>105</v>
      </c>
      <c r="BM227" s="25" t="s">
        <v>375</v>
      </c>
    </row>
    <row r="228" spans="2:65" s="1" customFormat="1" ht="27">
      <c r="B228" s="43"/>
      <c r="C228" s="65"/>
      <c r="D228" s="219" t="s">
        <v>208</v>
      </c>
      <c r="E228" s="65"/>
      <c r="F228" s="220" t="s">
        <v>376</v>
      </c>
      <c r="G228" s="65"/>
      <c r="H228" s="65"/>
      <c r="I228" s="175"/>
      <c r="J228" s="65"/>
      <c r="K228" s="65"/>
      <c r="L228" s="63"/>
      <c r="M228" s="221"/>
      <c r="N228" s="44"/>
      <c r="O228" s="44"/>
      <c r="P228" s="44"/>
      <c r="Q228" s="44"/>
      <c r="R228" s="44"/>
      <c r="S228" s="44"/>
      <c r="T228" s="80"/>
      <c r="AT228" s="25" t="s">
        <v>208</v>
      </c>
      <c r="AU228" s="25" t="s">
        <v>93</v>
      </c>
    </row>
    <row r="229" spans="2:65" s="12" customFormat="1" ht="13.5">
      <c r="B229" s="223"/>
      <c r="C229" s="224"/>
      <c r="D229" s="219" t="s">
        <v>212</v>
      </c>
      <c r="E229" s="225" t="s">
        <v>50</v>
      </c>
      <c r="F229" s="226" t="s">
        <v>371</v>
      </c>
      <c r="G229" s="224"/>
      <c r="H229" s="227" t="s">
        <v>50</v>
      </c>
      <c r="I229" s="228"/>
      <c r="J229" s="224"/>
      <c r="K229" s="224"/>
      <c r="L229" s="229"/>
      <c r="M229" s="230"/>
      <c r="N229" s="231"/>
      <c r="O229" s="231"/>
      <c r="P229" s="231"/>
      <c r="Q229" s="231"/>
      <c r="R229" s="231"/>
      <c r="S229" s="231"/>
      <c r="T229" s="232"/>
      <c r="AT229" s="233" t="s">
        <v>212</v>
      </c>
      <c r="AU229" s="233" t="s">
        <v>93</v>
      </c>
      <c r="AV229" s="12" t="s">
        <v>25</v>
      </c>
      <c r="AW229" s="12" t="s">
        <v>48</v>
      </c>
      <c r="AX229" s="12" t="s">
        <v>85</v>
      </c>
      <c r="AY229" s="233" t="s">
        <v>199</v>
      </c>
    </row>
    <row r="230" spans="2:65" s="13" customFormat="1" ht="13.5">
      <c r="B230" s="234"/>
      <c r="C230" s="235"/>
      <c r="D230" s="219" t="s">
        <v>212</v>
      </c>
      <c r="E230" s="246" t="s">
        <v>50</v>
      </c>
      <c r="F230" s="247" t="s">
        <v>377</v>
      </c>
      <c r="G230" s="235"/>
      <c r="H230" s="248">
        <v>425.00799999999998</v>
      </c>
      <c r="I230" s="240"/>
      <c r="J230" s="235"/>
      <c r="K230" s="235"/>
      <c r="L230" s="241"/>
      <c r="M230" s="242"/>
      <c r="N230" s="243"/>
      <c r="O230" s="243"/>
      <c r="P230" s="243"/>
      <c r="Q230" s="243"/>
      <c r="R230" s="243"/>
      <c r="S230" s="243"/>
      <c r="T230" s="244"/>
      <c r="AT230" s="245" t="s">
        <v>212</v>
      </c>
      <c r="AU230" s="245" t="s">
        <v>93</v>
      </c>
      <c r="AV230" s="13" t="s">
        <v>93</v>
      </c>
      <c r="AW230" s="13" t="s">
        <v>48</v>
      </c>
      <c r="AX230" s="13" t="s">
        <v>85</v>
      </c>
      <c r="AY230" s="245" t="s">
        <v>199</v>
      </c>
    </row>
    <row r="231" spans="2:65" s="12" customFormat="1" ht="27">
      <c r="B231" s="223"/>
      <c r="C231" s="224"/>
      <c r="D231" s="236" t="s">
        <v>212</v>
      </c>
      <c r="E231" s="259" t="s">
        <v>50</v>
      </c>
      <c r="F231" s="260" t="s">
        <v>339</v>
      </c>
      <c r="G231" s="224"/>
      <c r="H231" s="261" t="s">
        <v>50</v>
      </c>
      <c r="I231" s="228"/>
      <c r="J231" s="224"/>
      <c r="K231" s="224"/>
      <c r="L231" s="229"/>
      <c r="M231" s="230"/>
      <c r="N231" s="231"/>
      <c r="O231" s="231"/>
      <c r="P231" s="231"/>
      <c r="Q231" s="231"/>
      <c r="R231" s="231"/>
      <c r="S231" s="231"/>
      <c r="T231" s="232"/>
      <c r="AT231" s="233" t="s">
        <v>212</v>
      </c>
      <c r="AU231" s="233" t="s">
        <v>93</v>
      </c>
      <c r="AV231" s="12" t="s">
        <v>25</v>
      </c>
      <c r="AW231" s="12" t="s">
        <v>48</v>
      </c>
      <c r="AX231" s="12" t="s">
        <v>85</v>
      </c>
      <c r="AY231" s="233" t="s">
        <v>199</v>
      </c>
    </row>
    <row r="232" spans="2:65" s="1" customFormat="1" ht="22.5" customHeight="1">
      <c r="B232" s="43"/>
      <c r="C232" s="207" t="s">
        <v>378</v>
      </c>
      <c r="D232" s="207" t="s">
        <v>202</v>
      </c>
      <c r="E232" s="208" t="s">
        <v>379</v>
      </c>
      <c r="F232" s="209" t="s">
        <v>380</v>
      </c>
      <c r="G232" s="210" t="s">
        <v>263</v>
      </c>
      <c r="H232" s="211">
        <v>102.1</v>
      </c>
      <c r="I232" s="212"/>
      <c r="J232" s="213">
        <f>ROUND(I232*H232,2)</f>
        <v>0</v>
      </c>
      <c r="K232" s="209" t="s">
        <v>206</v>
      </c>
      <c r="L232" s="63"/>
      <c r="M232" s="214" t="s">
        <v>50</v>
      </c>
      <c r="N232" s="215" t="s">
        <v>56</v>
      </c>
      <c r="O232" s="44"/>
      <c r="P232" s="216">
        <f>O232*H232</f>
        <v>0</v>
      </c>
      <c r="Q232" s="216">
        <v>0.1837</v>
      </c>
      <c r="R232" s="216">
        <f>Q232*H232</f>
        <v>18.755769999999998</v>
      </c>
      <c r="S232" s="216">
        <v>0</v>
      </c>
      <c r="T232" s="217">
        <f>S232*H232</f>
        <v>0</v>
      </c>
      <c r="AR232" s="25" t="s">
        <v>105</v>
      </c>
      <c r="AT232" s="25" t="s">
        <v>202</v>
      </c>
      <c r="AU232" s="25" t="s">
        <v>93</v>
      </c>
      <c r="AY232" s="25" t="s">
        <v>199</v>
      </c>
      <c r="BE232" s="218">
        <f>IF(N232="základní",J232,0)</f>
        <v>0</v>
      </c>
      <c r="BF232" s="218">
        <f>IF(N232="snížená",J232,0)</f>
        <v>0</v>
      </c>
      <c r="BG232" s="218">
        <f>IF(N232="zákl. přenesená",J232,0)</f>
        <v>0</v>
      </c>
      <c r="BH232" s="218">
        <f>IF(N232="sníž. přenesená",J232,0)</f>
        <v>0</v>
      </c>
      <c r="BI232" s="218">
        <f>IF(N232="nulová",J232,0)</f>
        <v>0</v>
      </c>
      <c r="BJ232" s="25" t="s">
        <v>25</v>
      </c>
      <c r="BK232" s="218">
        <f>ROUND(I232*H232,2)</f>
        <v>0</v>
      </c>
      <c r="BL232" s="25" t="s">
        <v>105</v>
      </c>
      <c r="BM232" s="25" t="s">
        <v>381</v>
      </c>
    </row>
    <row r="233" spans="2:65" s="1" customFormat="1" ht="27">
      <c r="B233" s="43"/>
      <c r="C233" s="65"/>
      <c r="D233" s="219" t="s">
        <v>208</v>
      </c>
      <c r="E233" s="65"/>
      <c r="F233" s="220" t="s">
        <v>382</v>
      </c>
      <c r="G233" s="65"/>
      <c r="H233" s="65"/>
      <c r="I233" s="175"/>
      <c r="J233" s="65"/>
      <c r="K233" s="65"/>
      <c r="L233" s="63"/>
      <c r="M233" s="221"/>
      <c r="N233" s="44"/>
      <c r="O233" s="44"/>
      <c r="P233" s="44"/>
      <c r="Q233" s="44"/>
      <c r="R233" s="44"/>
      <c r="S233" s="44"/>
      <c r="T233" s="80"/>
      <c r="AT233" s="25" t="s">
        <v>208</v>
      </c>
      <c r="AU233" s="25" t="s">
        <v>93</v>
      </c>
    </row>
    <row r="234" spans="2:65" s="1" customFormat="1" ht="148.5">
      <c r="B234" s="43"/>
      <c r="C234" s="65"/>
      <c r="D234" s="219" t="s">
        <v>210</v>
      </c>
      <c r="E234" s="65"/>
      <c r="F234" s="222" t="s">
        <v>383</v>
      </c>
      <c r="G234" s="65"/>
      <c r="H234" s="65"/>
      <c r="I234" s="175"/>
      <c r="J234" s="65"/>
      <c r="K234" s="65"/>
      <c r="L234" s="63"/>
      <c r="M234" s="221"/>
      <c r="N234" s="44"/>
      <c r="O234" s="44"/>
      <c r="P234" s="44"/>
      <c r="Q234" s="44"/>
      <c r="R234" s="44"/>
      <c r="S234" s="44"/>
      <c r="T234" s="80"/>
      <c r="AT234" s="25" t="s">
        <v>210</v>
      </c>
      <c r="AU234" s="25" t="s">
        <v>93</v>
      </c>
    </row>
    <row r="235" spans="2:65" s="12" customFormat="1" ht="13.5">
      <c r="B235" s="223"/>
      <c r="C235" s="224"/>
      <c r="D235" s="219" t="s">
        <v>212</v>
      </c>
      <c r="E235" s="225" t="s">
        <v>50</v>
      </c>
      <c r="F235" s="226" t="s">
        <v>357</v>
      </c>
      <c r="G235" s="224"/>
      <c r="H235" s="227" t="s">
        <v>50</v>
      </c>
      <c r="I235" s="228"/>
      <c r="J235" s="224"/>
      <c r="K235" s="224"/>
      <c r="L235" s="229"/>
      <c r="M235" s="230"/>
      <c r="N235" s="231"/>
      <c r="O235" s="231"/>
      <c r="P235" s="231"/>
      <c r="Q235" s="231"/>
      <c r="R235" s="231"/>
      <c r="S235" s="231"/>
      <c r="T235" s="232"/>
      <c r="AT235" s="233" t="s">
        <v>212</v>
      </c>
      <c r="AU235" s="233" t="s">
        <v>93</v>
      </c>
      <c r="AV235" s="12" t="s">
        <v>25</v>
      </c>
      <c r="AW235" s="12" t="s">
        <v>48</v>
      </c>
      <c r="AX235" s="12" t="s">
        <v>85</v>
      </c>
      <c r="AY235" s="233" t="s">
        <v>199</v>
      </c>
    </row>
    <row r="236" spans="2:65" s="13" customFormat="1" ht="13.5">
      <c r="B236" s="234"/>
      <c r="C236" s="235"/>
      <c r="D236" s="236" t="s">
        <v>212</v>
      </c>
      <c r="E236" s="237" t="s">
        <v>50</v>
      </c>
      <c r="F236" s="238" t="s">
        <v>384</v>
      </c>
      <c r="G236" s="235"/>
      <c r="H236" s="239">
        <v>102.1</v>
      </c>
      <c r="I236" s="240"/>
      <c r="J236" s="235"/>
      <c r="K236" s="235"/>
      <c r="L236" s="241"/>
      <c r="M236" s="242"/>
      <c r="N236" s="243"/>
      <c r="O236" s="243"/>
      <c r="P236" s="243"/>
      <c r="Q236" s="243"/>
      <c r="R236" s="243"/>
      <c r="S236" s="243"/>
      <c r="T236" s="244"/>
      <c r="AT236" s="245" t="s">
        <v>212</v>
      </c>
      <c r="AU236" s="245" t="s">
        <v>93</v>
      </c>
      <c r="AV236" s="13" t="s">
        <v>93</v>
      </c>
      <c r="AW236" s="13" t="s">
        <v>48</v>
      </c>
      <c r="AX236" s="13" t="s">
        <v>85</v>
      </c>
      <c r="AY236" s="245" t="s">
        <v>199</v>
      </c>
    </row>
    <row r="237" spans="2:65" s="1" customFormat="1" ht="22.5" customHeight="1">
      <c r="B237" s="43"/>
      <c r="C237" s="207" t="s">
        <v>385</v>
      </c>
      <c r="D237" s="207" t="s">
        <v>202</v>
      </c>
      <c r="E237" s="208" t="s">
        <v>386</v>
      </c>
      <c r="F237" s="209" t="s">
        <v>387</v>
      </c>
      <c r="G237" s="210" t="s">
        <v>310</v>
      </c>
      <c r="H237" s="211">
        <v>68</v>
      </c>
      <c r="I237" s="212"/>
      <c r="J237" s="213">
        <f>ROUND(I237*H237,2)</f>
        <v>0</v>
      </c>
      <c r="K237" s="209" t="s">
        <v>206</v>
      </c>
      <c r="L237" s="63"/>
      <c r="M237" s="214" t="s">
        <v>50</v>
      </c>
      <c r="N237" s="215" t="s">
        <v>56</v>
      </c>
      <c r="O237" s="44"/>
      <c r="P237" s="216">
        <f>O237*H237</f>
        <v>0</v>
      </c>
      <c r="Q237" s="216">
        <v>8.9779999999999999E-2</v>
      </c>
      <c r="R237" s="216">
        <f>Q237*H237</f>
        <v>6.1050399999999998</v>
      </c>
      <c r="S237" s="216">
        <v>0</v>
      </c>
      <c r="T237" s="217">
        <f>S237*H237</f>
        <v>0</v>
      </c>
      <c r="AR237" s="25" t="s">
        <v>105</v>
      </c>
      <c r="AT237" s="25" t="s">
        <v>202</v>
      </c>
      <c r="AU237" s="25" t="s">
        <v>93</v>
      </c>
      <c r="AY237" s="25" t="s">
        <v>199</v>
      </c>
      <c r="BE237" s="218">
        <f>IF(N237="základní",J237,0)</f>
        <v>0</v>
      </c>
      <c r="BF237" s="218">
        <f>IF(N237="snížená",J237,0)</f>
        <v>0</v>
      </c>
      <c r="BG237" s="218">
        <f>IF(N237="zákl. přenesená",J237,0)</f>
        <v>0</v>
      </c>
      <c r="BH237" s="218">
        <f>IF(N237="sníž. přenesená",J237,0)</f>
        <v>0</v>
      </c>
      <c r="BI237" s="218">
        <f>IF(N237="nulová",J237,0)</f>
        <v>0</v>
      </c>
      <c r="BJ237" s="25" t="s">
        <v>25</v>
      </c>
      <c r="BK237" s="218">
        <f>ROUND(I237*H237,2)</f>
        <v>0</v>
      </c>
      <c r="BL237" s="25" t="s">
        <v>105</v>
      </c>
      <c r="BM237" s="25" t="s">
        <v>388</v>
      </c>
    </row>
    <row r="238" spans="2:65" s="1" customFormat="1" ht="40.5">
      <c r="B238" s="43"/>
      <c r="C238" s="65"/>
      <c r="D238" s="219" t="s">
        <v>208</v>
      </c>
      <c r="E238" s="65"/>
      <c r="F238" s="220" t="s">
        <v>389</v>
      </c>
      <c r="G238" s="65"/>
      <c r="H238" s="65"/>
      <c r="I238" s="175"/>
      <c r="J238" s="65"/>
      <c r="K238" s="65"/>
      <c r="L238" s="63"/>
      <c r="M238" s="221"/>
      <c r="N238" s="44"/>
      <c r="O238" s="44"/>
      <c r="P238" s="44"/>
      <c r="Q238" s="44"/>
      <c r="R238" s="44"/>
      <c r="S238" s="44"/>
      <c r="T238" s="80"/>
      <c r="AT238" s="25" t="s">
        <v>208</v>
      </c>
      <c r="AU238" s="25" t="s">
        <v>93</v>
      </c>
    </row>
    <row r="239" spans="2:65" s="1" customFormat="1" ht="135">
      <c r="B239" s="43"/>
      <c r="C239" s="65"/>
      <c r="D239" s="219" t="s">
        <v>210</v>
      </c>
      <c r="E239" s="65"/>
      <c r="F239" s="222" t="s">
        <v>390</v>
      </c>
      <c r="G239" s="65"/>
      <c r="H239" s="65"/>
      <c r="I239" s="175"/>
      <c r="J239" s="65"/>
      <c r="K239" s="65"/>
      <c r="L239" s="63"/>
      <c r="M239" s="221"/>
      <c r="N239" s="44"/>
      <c r="O239" s="44"/>
      <c r="P239" s="44"/>
      <c r="Q239" s="44"/>
      <c r="R239" s="44"/>
      <c r="S239" s="44"/>
      <c r="T239" s="80"/>
      <c r="AT239" s="25" t="s">
        <v>210</v>
      </c>
      <c r="AU239" s="25" t="s">
        <v>93</v>
      </c>
    </row>
    <row r="240" spans="2:65" s="12" customFormat="1" ht="13.5">
      <c r="B240" s="223"/>
      <c r="C240" s="224"/>
      <c r="D240" s="219" t="s">
        <v>212</v>
      </c>
      <c r="E240" s="225" t="s">
        <v>50</v>
      </c>
      <c r="F240" s="226" t="s">
        <v>391</v>
      </c>
      <c r="G240" s="224"/>
      <c r="H240" s="227" t="s">
        <v>50</v>
      </c>
      <c r="I240" s="228"/>
      <c r="J240" s="224"/>
      <c r="K240" s="224"/>
      <c r="L240" s="229"/>
      <c r="M240" s="230"/>
      <c r="N240" s="231"/>
      <c r="O240" s="231"/>
      <c r="P240" s="231"/>
      <c r="Q240" s="231"/>
      <c r="R240" s="231"/>
      <c r="S240" s="231"/>
      <c r="T240" s="232"/>
      <c r="AT240" s="233" t="s">
        <v>212</v>
      </c>
      <c r="AU240" s="233" t="s">
        <v>93</v>
      </c>
      <c r="AV240" s="12" t="s">
        <v>25</v>
      </c>
      <c r="AW240" s="12" t="s">
        <v>48</v>
      </c>
      <c r="AX240" s="12" t="s">
        <v>85</v>
      </c>
      <c r="AY240" s="233" t="s">
        <v>199</v>
      </c>
    </row>
    <row r="241" spans="2:65" s="13" customFormat="1" ht="13.5">
      <c r="B241" s="234"/>
      <c r="C241" s="235"/>
      <c r="D241" s="236" t="s">
        <v>212</v>
      </c>
      <c r="E241" s="237" t="s">
        <v>50</v>
      </c>
      <c r="F241" s="238" t="s">
        <v>392</v>
      </c>
      <c r="G241" s="235"/>
      <c r="H241" s="239">
        <v>68</v>
      </c>
      <c r="I241" s="240"/>
      <c r="J241" s="235"/>
      <c r="K241" s="235"/>
      <c r="L241" s="241"/>
      <c r="M241" s="242"/>
      <c r="N241" s="243"/>
      <c r="O241" s="243"/>
      <c r="P241" s="243"/>
      <c r="Q241" s="243"/>
      <c r="R241" s="243"/>
      <c r="S241" s="243"/>
      <c r="T241" s="244"/>
      <c r="AT241" s="245" t="s">
        <v>212</v>
      </c>
      <c r="AU241" s="245" t="s">
        <v>93</v>
      </c>
      <c r="AV241" s="13" t="s">
        <v>93</v>
      </c>
      <c r="AW241" s="13" t="s">
        <v>48</v>
      </c>
      <c r="AX241" s="13" t="s">
        <v>85</v>
      </c>
      <c r="AY241" s="245" t="s">
        <v>199</v>
      </c>
    </row>
    <row r="242" spans="2:65" s="1" customFormat="1" ht="22.5" customHeight="1">
      <c r="B242" s="43"/>
      <c r="C242" s="249" t="s">
        <v>393</v>
      </c>
      <c r="D242" s="249" t="s">
        <v>334</v>
      </c>
      <c r="E242" s="250" t="s">
        <v>394</v>
      </c>
      <c r="F242" s="251" t="s">
        <v>395</v>
      </c>
      <c r="G242" s="252" t="s">
        <v>256</v>
      </c>
      <c r="H242" s="253">
        <v>1.321</v>
      </c>
      <c r="I242" s="254"/>
      <c r="J242" s="255">
        <f>ROUND(I242*H242,2)</f>
        <v>0</v>
      </c>
      <c r="K242" s="251" t="s">
        <v>206</v>
      </c>
      <c r="L242" s="256"/>
      <c r="M242" s="257" t="s">
        <v>50</v>
      </c>
      <c r="N242" s="258" t="s">
        <v>56</v>
      </c>
      <c r="O242" s="44"/>
      <c r="P242" s="216">
        <f>O242*H242</f>
        <v>0</v>
      </c>
      <c r="Q242" s="216">
        <v>1</v>
      </c>
      <c r="R242" s="216">
        <f>Q242*H242</f>
        <v>1.321</v>
      </c>
      <c r="S242" s="216">
        <v>0</v>
      </c>
      <c r="T242" s="217">
        <f>S242*H242</f>
        <v>0</v>
      </c>
      <c r="AR242" s="25" t="s">
        <v>247</v>
      </c>
      <c r="AT242" s="25" t="s">
        <v>334</v>
      </c>
      <c r="AU242" s="25" t="s">
        <v>93</v>
      </c>
      <c r="AY242" s="25" t="s">
        <v>199</v>
      </c>
      <c r="BE242" s="218">
        <f>IF(N242="základní",J242,0)</f>
        <v>0</v>
      </c>
      <c r="BF242" s="218">
        <f>IF(N242="snížená",J242,0)</f>
        <v>0</v>
      </c>
      <c r="BG242" s="218">
        <f>IF(N242="zákl. přenesená",J242,0)</f>
        <v>0</v>
      </c>
      <c r="BH242" s="218">
        <f>IF(N242="sníž. přenesená",J242,0)</f>
        <v>0</v>
      </c>
      <c r="BI242" s="218">
        <f>IF(N242="nulová",J242,0)</f>
        <v>0</v>
      </c>
      <c r="BJ242" s="25" t="s">
        <v>25</v>
      </c>
      <c r="BK242" s="218">
        <f>ROUND(I242*H242,2)</f>
        <v>0</v>
      </c>
      <c r="BL242" s="25" t="s">
        <v>105</v>
      </c>
      <c r="BM242" s="25" t="s">
        <v>396</v>
      </c>
    </row>
    <row r="243" spans="2:65" s="1" customFormat="1" ht="27">
      <c r="B243" s="43"/>
      <c r="C243" s="65"/>
      <c r="D243" s="219" t="s">
        <v>208</v>
      </c>
      <c r="E243" s="65"/>
      <c r="F243" s="220" t="s">
        <v>397</v>
      </c>
      <c r="G243" s="65"/>
      <c r="H243" s="65"/>
      <c r="I243" s="175"/>
      <c r="J243" s="65"/>
      <c r="K243" s="65"/>
      <c r="L243" s="63"/>
      <c r="M243" s="221"/>
      <c r="N243" s="44"/>
      <c r="O243" s="44"/>
      <c r="P243" s="44"/>
      <c r="Q243" s="44"/>
      <c r="R243" s="44"/>
      <c r="S243" s="44"/>
      <c r="T243" s="80"/>
      <c r="AT243" s="25" t="s">
        <v>208</v>
      </c>
      <c r="AU243" s="25" t="s">
        <v>93</v>
      </c>
    </row>
    <row r="244" spans="2:65" s="12" customFormat="1" ht="13.5">
      <c r="B244" s="223"/>
      <c r="C244" s="224"/>
      <c r="D244" s="219" t="s">
        <v>212</v>
      </c>
      <c r="E244" s="225" t="s">
        <v>50</v>
      </c>
      <c r="F244" s="226" t="s">
        <v>298</v>
      </c>
      <c r="G244" s="224"/>
      <c r="H244" s="227" t="s">
        <v>50</v>
      </c>
      <c r="I244" s="228"/>
      <c r="J244" s="224"/>
      <c r="K244" s="224"/>
      <c r="L244" s="229"/>
      <c r="M244" s="230"/>
      <c r="N244" s="231"/>
      <c r="O244" s="231"/>
      <c r="P244" s="231"/>
      <c r="Q244" s="231"/>
      <c r="R244" s="231"/>
      <c r="S244" s="231"/>
      <c r="T244" s="232"/>
      <c r="AT244" s="233" t="s">
        <v>212</v>
      </c>
      <c r="AU244" s="233" t="s">
        <v>93</v>
      </c>
      <c r="AV244" s="12" t="s">
        <v>25</v>
      </c>
      <c r="AW244" s="12" t="s">
        <v>48</v>
      </c>
      <c r="AX244" s="12" t="s">
        <v>85</v>
      </c>
      <c r="AY244" s="233" t="s">
        <v>199</v>
      </c>
    </row>
    <row r="245" spans="2:65" s="13" customFormat="1" ht="13.5">
      <c r="B245" s="234"/>
      <c r="C245" s="235"/>
      <c r="D245" s="236" t="s">
        <v>212</v>
      </c>
      <c r="E245" s="237" t="s">
        <v>50</v>
      </c>
      <c r="F245" s="238" t="s">
        <v>398</v>
      </c>
      <c r="G245" s="235"/>
      <c r="H245" s="239">
        <v>1.321</v>
      </c>
      <c r="I245" s="240"/>
      <c r="J245" s="235"/>
      <c r="K245" s="235"/>
      <c r="L245" s="241"/>
      <c r="M245" s="242"/>
      <c r="N245" s="243"/>
      <c r="O245" s="243"/>
      <c r="P245" s="243"/>
      <c r="Q245" s="243"/>
      <c r="R245" s="243"/>
      <c r="S245" s="243"/>
      <c r="T245" s="244"/>
      <c r="AT245" s="245" t="s">
        <v>212</v>
      </c>
      <c r="AU245" s="245" t="s">
        <v>93</v>
      </c>
      <c r="AV245" s="13" t="s">
        <v>93</v>
      </c>
      <c r="AW245" s="13" t="s">
        <v>48</v>
      </c>
      <c r="AX245" s="13" t="s">
        <v>85</v>
      </c>
      <c r="AY245" s="245" t="s">
        <v>199</v>
      </c>
    </row>
    <row r="246" spans="2:65" s="1" customFormat="1" ht="31.5" customHeight="1">
      <c r="B246" s="43"/>
      <c r="C246" s="207" t="s">
        <v>399</v>
      </c>
      <c r="D246" s="207" t="s">
        <v>202</v>
      </c>
      <c r="E246" s="208" t="s">
        <v>400</v>
      </c>
      <c r="F246" s="209" t="s">
        <v>401</v>
      </c>
      <c r="G246" s="210" t="s">
        <v>310</v>
      </c>
      <c r="H246" s="211">
        <v>322</v>
      </c>
      <c r="I246" s="212"/>
      <c r="J246" s="213">
        <f>ROUND(I246*H246,2)</f>
        <v>0</v>
      </c>
      <c r="K246" s="209" t="s">
        <v>206</v>
      </c>
      <c r="L246" s="63"/>
      <c r="M246" s="214" t="s">
        <v>50</v>
      </c>
      <c r="N246" s="215" t="s">
        <v>56</v>
      </c>
      <c r="O246" s="44"/>
      <c r="P246" s="216">
        <f>O246*H246</f>
        <v>0</v>
      </c>
      <c r="Q246" s="216">
        <v>0.15540000000000001</v>
      </c>
      <c r="R246" s="216">
        <f>Q246*H246</f>
        <v>50.038800000000002</v>
      </c>
      <c r="S246" s="216">
        <v>0</v>
      </c>
      <c r="T246" s="217">
        <f>S246*H246</f>
        <v>0</v>
      </c>
      <c r="AR246" s="25" t="s">
        <v>105</v>
      </c>
      <c r="AT246" s="25" t="s">
        <v>202</v>
      </c>
      <c r="AU246" s="25" t="s">
        <v>93</v>
      </c>
      <c r="AY246" s="25" t="s">
        <v>199</v>
      </c>
      <c r="BE246" s="218">
        <f>IF(N246="základní",J246,0)</f>
        <v>0</v>
      </c>
      <c r="BF246" s="218">
        <f>IF(N246="snížená",J246,0)</f>
        <v>0</v>
      </c>
      <c r="BG246" s="218">
        <f>IF(N246="zákl. přenesená",J246,0)</f>
        <v>0</v>
      </c>
      <c r="BH246" s="218">
        <f>IF(N246="sníž. přenesená",J246,0)</f>
        <v>0</v>
      </c>
      <c r="BI246" s="218">
        <f>IF(N246="nulová",J246,0)</f>
        <v>0</v>
      </c>
      <c r="BJ246" s="25" t="s">
        <v>25</v>
      </c>
      <c r="BK246" s="218">
        <f>ROUND(I246*H246,2)</f>
        <v>0</v>
      </c>
      <c r="BL246" s="25" t="s">
        <v>105</v>
      </c>
      <c r="BM246" s="25" t="s">
        <v>402</v>
      </c>
    </row>
    <row r="247" spans="2:65" s="1" customFormat="1" ht="40.5">
      <c r="B247" s="43"/>
      <c r="C247" s="65"/>
      <c r="D247" s="219" t="s">
        <v>208</v>
      </c>
      <c r="E247" s="65"/>
      <c r="F247" s="220" t="s">
        <v>403</v>
      </c>
      <c r="G247" s="65"/>
      <c r="H247" s="65"/>
      <c r="I247" s="175"/>
      <c r="J247" s="65"/>
      <c r="K247" s="65"/>
      <c r="L247" s="63"/>
      <c r="M247" s="221"/>
      <c r="N247" s="44"/>
      <c r="O247" s="44"/>
      <c r="P247" s="44"/>
      <c r="Q247" s="44"/>
      <c r="R247" s="44"/>
      <c r="S247" s="44"/>
      <c r="T247" s="80"/>
      <c r="AT247" s="25" t="s">
        <v>208</v>
      </c>
      <c r="AU247" s="25" t="s">
        <v>93</v>
      </c>
    </row>
    <row r="248" spans="2:65" s="1" customFormat="1" ht="94.5">
      <c r="B248" s="43"/>
      <c r="C248" s="65"/>
      <c r="D248" s="219" t="s">
        <v>210</v>
      </c>
      <c r="E248" s="65"/>
      <c r="F248" s="222" t="s">
        <v>404</v>
      </c>
      <c r="G248" s="65"/>
      <c r="H248" s="65"/>
      <c r="I248" s="175"/>
      <c r="J248" s="65"/>
      <c r="K248" s="65"/>
      <c r="L248" s="63"/>
      <c r="M248" s="221"/>
      <c r="N248" s="44"/>
      <c r="O248" s="44"/>
      <c r="P248" s="44"/>
      <c r="Q248" s="44"/>
      <c r="R248" s="44"/>
      <c r="S248" s="44"/>
      <c r="T248" s="80"/>
      <c r="AT248" s="25" t="s">
        <v>210</v>
      </c>
      <c r="AU248" s="25" t="s">
        <v>93</v>
      </c>
    </row>
    <row r="249" spans="2:65" s="12" customFormat="1" ht="13.5">
      <c r="B249" s="223"/>
      <c r="C249" s="224"/>
      <c r="D249" s="219" t="s">
        <v>212</v>
      </c>
      <c r="E249" s="225" t="s">
        <v>50</v>
      </c>
      <c r="F249" s="226" t="s">
        <v>405</v>
      </c>
      <c r="G249" s="224"/>
      <c r="H249" s="227" t="s">
        <v>50</v>
      </c>
      <c r="I249" s="228"/>
      <c r="J249" s="224"/>
      <c r="K249" s="224"/>
      <c r="L249" s="229"/>
      <c r="M249" s="230"/>
      <c r="N249" s="231"/>
      <c r="O249" s="231"/>
      <c r="P249" s="231"/>
      <c r="Q249" s="231"/>
      <c r="R249" s="231"/>
      <c r="S249" s="231"/>
      <c r="T249" s="232"/>
      <c r="AT249" s="233" t="s">
        <v>212</v>
      </c>
      <c r="AU249" s="233" t="s">
        <v>93</v>
      </c>
      <c r="AV249" s="12" t="s">
        <v>25</v>
      </c>
      <c r="AW249" s="12" t="s">
        <v>48</v>
      </c>
      <c r="AX249" s="12" t="s">
        <v>85</v>
      </c>
      <c r="AY249" s="233" t="s">
        <v>199</v>
      </c>
    </row>
    <row r="250" spans="2:65" s="13" customFormat="1" ht="13.5">
      <c r="B250" s="234"/>
      <c r="C250" s="235"/>
      <c r="D250" s="219" t="s">
        <v>212</v>
      </c>
      <c r="E250" s="246" t="s">
        <v>50</v>
      </c>
      <c r="F250" s="247" t="s">
        <v>406</v>
      </c>
      <c r="G250" s="235"/>
      <c r="H250" s="248">
        <v>215</v>
      </c>
      <c r="I250" s="240"/>
      <c r="J250" s="235"/>
      <c r="K250" s="235"/>
      <c r="L250" s="241"/>
      <c r="M250" s="242"/>
      <c r="N250" s="243"/>
      <c r="O250" s="243"/>
      <c r="P250" s="243"/>
      <c r="Q250" s="243"/>
      <c r="R250" s="243"/>
      <c r="S250" s="243"/>
      <c r="T250" s="244"/>
      <c r="AT250" s="245" t="s">
        <v>212</v>
      </c>
      <c r="AU250" s="245" t="s">
        <v>93</v>
      </c>
      <c r="AV250" s="13" t="s">
        <v>93</v>
      </c>
      <c r="AW250" s="13" t="s">
        <v>48</v>
      </c>
      <c r="AX250" s="13" t="s">
        <v>85</v>
      </c>
      <c r="AY250" s="245" t="s">
        <v>199</v>
      </c>
    </row>
    <row r="251" spans="2:65" s="12" customFormat="1" ht="13.5">
      <c r="B251" s="223"/>
      <c r="C251" s="224"/>
      <c r="D251" s="219" t="s">
        <v>212</v>
      </c>
      <c r="E251" s="225" t="s">
        <v>50</v>
      </c>
      <c r="F251" s="226" t="s">
        <v>407</v>
      </c>
      <c r="G251" s="224"/>
      <c r="H251" s="227" t="s">
        <v>50</v>
      </c>
      <c r="I251" s="228"/>
      <c r="J251" s="224"/>
      <c r="K251" s="224"/>
      <c r="L251" s="229"/>
      <c r="M251" s="230"/>
      <c r="N251" s="231"/>
      <c r="O251" s="231"/>
      <c r="P251" s="231"/>
      <c r="Q251" s="231"/>
      <c r="R251" s="231"/>
      <c r="S251" s="231"/>
      <c r="T251" s="232"/>
      <c r="AT251" s="233" t="s">
        <v>212</v>
      </c>
      <c r="AU251" s="233" t="s">
        <v>93</v>
      </c>
      <c r="AV251" s="12" t="s">
        <v>25</v>
      </c>
      <c r="AW251" s="12" t="s">
        <v>48</v>
      </c>
      <c r="AX251" s="12" t="s">
        <v>85</v>
      </c>
      <c r="AY251" s="233" t="s">
        <v>199</v>
      </c>
    </row>
    <row r="252" spans="2:65" s="13" customFormat="1" ht="13.5">
      <c r="B252" s="234"/>
      <c r="C252" s="235"/>
      <c r="D252" s="219" t="s">
        <v>212</v>
      </c>
      <c r="E252" s="246" t="s">
        <v>50</v>
      </c>
      <c r="F252" s="247" t="s">
        <v>408</v>
      </c>
      <c r="G252" s="235"/>
      <c r="H252" s="248">
        <v>75</v>
      </c>
      <c r="I252" s="240"/>
      <c r="J252" s="235"/>
      <c r="K252" s="235"/>
      <c r="L252" s="241"/>
      <c r="M252" s="242"/>
      <c r="N252" s="243"/>
      <c r="O252" s="243"/>
      <c r="P252" s="243"/>
      <c r="Q252" s="243"/>
      <c r="R252" s="243"/>
      <c r="S252" s="243"/>
      <c r="T252" s="244"/>
      <c r="AT252" s="245" t="s">
        <v>212</v>
      </c>
      <c r="AU252" s="245" t="s">
        <v>93</v>
      </c>
      <c r="AV252" s="13" t="s">
        <v>93</v>
      </c>
      <c r="AW252" s="13" t="s">
        <v>48</v>
      </c>
      <c r="AX252" s="13" t="s">
        <v>85</v>
      </c>
      <c r="AY252" s="245" t="s">
        <v>199</v>
      </c>
    </row>
    <row r="253" spans="2:65" s="12" customFormat="1" ht="13.5">
      <c r="B253" s="223"/>
      <c r="C253" s="224"/>
      <c r="D253" s="219" t="s">
        <v>212</v>
      </c>
      <c r="E253" s="225" t="s">
        <v>50</v>
      </c>
      <c r="F253" s="226" t="s">
        <v>409</v>
      </c>
      <c r="G253" s="224"/>
      <c r="H253" s="227" t="s">
        <v>50</v>
      </c>
      <c r="I253" s="228"/>
      <c r="J253" s="224"/>
      <c r="K253" s="224"/>
      <c r="L253" s="229"/>
      <c r="M253" s="230"/>
      <c r="N253" s="231"/>
      <c r="O253" s="231"/>
      <c r="P253" s="231"/>
      <c r="Q253" s="231"/>
      <c r="R253" s="231"/>
      <c r="S253" s="231"/>
      <c r="T253" s="232"/>
      <c r="AT253" s="233" t="s">
        <v>212</v>
      </c>
      <c r="AU253" s="233" t="s">
        <v>93</v>
      </c>
      <c r="AV253" s="12" t="s">
        <v>25</v>
      </c>
      <c r="AW253" s="12" t="s">
        <v>48</v>
      </c>
      <c r="AX253" s="12" t="s">
        <v>85</v>
      </c>
      <c r="AY253" s="233" t="s">
        <v>199</v>
      </c>
    </row>
    <row r="254" spans="2:65" s="13" customFormat="1" ht="13.5">
      <c r="B254" s="234"/>
      <c r="C254" s="235"/>
      <c r="D254" s="219" t="s">
        <v>212</v>
      </c>
      <c r="E254" s="246" t="s">
        <v>50</v>
      </c>
      <c r="F254" s="247" t="s">
        <v>410</v>
      </c>
      <c r="G254" s="235"/>
      <c r="H254" s="248">
        <v>20</v>
      </c>
      <c r="I254" s="240"/>
      <c r="J254" s="235"/>
      <c r="K254" s="235"/>
      <c r="L254" s="241"/>
      <c r="M254" s="242"/>
      <c r="N254" s="243"/>
      <c r="O254" s="243"/>
      <c r="P254" s="243"/>
      <c r="Q254" s="243"/>
      <c r="R254" s="243"/>
      <c r="S254" s="243"/>
      <c r="T254" s="244"/>
      <c r="AT254" s="245" t="s">
        <v>212</v>
      </c>
      <c r="AU254" s="245" t="s">
        <v>93</v>
      </c>
      <c r="AV254" s="13" t="s">
        <v>93</v>
      </c>
      <c r="AW254" s="13" t="s">
        <v>48</v>
      </c>
      <c r="AX254" s="13" t="s">
        <v>85</v>
      </c>
      <c r="AY254" s="245" t="s">
        <v>199</v>
      </c>
    </row>
    <row r="255" spans="2:65" s="12" customFormat="1" ht="13.5">
      <c r="B255" s="223"/>
      <c r="C255" s="224"/>
      <c r="D255" s="219" t="s">
        <v>212</v>
      </c>
      <c r="E255" s="225" t="s">
        <v>50</v>
      </c>
      <c r="F255" s="226" t="s">
        <v>411</v>
      </c>
      <c r="G255" s="224"/>
      <c r="H255" s="227" t="s">
        <v>50</v>
      </c>
      <c r="I255" s="228"/>
      <c r="J255" s="224"/>
      <c r="K255" s="224"/>
      <c r="L255" s="229"/>
      <c r="M255" s="230"/>
      <c r="N255" s="231"/>
      <c r="O255" s="231"/>
      <c r="P255" s="231"/>
      <c r="Q255" s="231"/>
      <c r="R255" s="231"/>
      <c r="S255" s="231"/>
      <c r="T255" s="232"/>
      <c r="AT255" s="233" t="s">
        <v>212</v>
      </c>
      <c r="AU255" s="233" t="s">
        <v>93</v>
      </c>
      <c r="AV255" s="12" t="s">
        <v>25</v>
      </c>
      <c r="AW255" s="12" t="s">
        <v>48</v>
      </c>
      <c r="AX255" s="12" t="s">
        <v>85</v>
      </c>
      <c r="AY255" s="233" t="s">
        <v>199</v>
      </c>
    </row>
    <row r="256" spans="2:65" s="13" customFormat="1" ht="13.5">
      <c r="B256" s="234"/>
      <c r="C256" s="235"/>
      <c r="D256" s="219" t="s">
        <v>212</v>
      </c>
      <c r="E256" s="246" t="s">
        <v>50</v>
      </c>
      <c r="F256" s="247" t="s">
        <v>412</v>
      </c>
      <c r="G256" s="235"/>
      <c r="H256" s="248">
        <v>7.2</v>
      </c>
      <c r="I256" s="240"/>
      <c r="J256" s="235"/>
      <c r="K256" s="235"/>
      <c r="L256" s="241"/>
      <c r="M256" s="242"/>
      <c r="N256" s="243"/>
      <c r="O256" s="243"/>
      <c r="P256" s="243"/>
      <c r="Q256" s="243"/>
      <c r="R256" s="243"/>
      <c r="S256" s="243"/>
      <c r="T256" s="244"/>
      <c r="AT256" s="245" t="s">
        <v>212</v>
      </c>
      <c r="AU256" s="245" t="s">
        <v>93</v>
      </c>
      <c r="AV256" s="13" t="s">
        <v>93</v>
      </c>
      <c r="AW256" s="13" t="s">
        <v>48</v>
      </c>
      <c r="AX256" s="13" t="s">
        <v>85</v>
      </c>
      <c r="AY256" s="245" t="s">
        <v>199</v>
      </c>
    </row>
    <row r="257" spans="2:65" s="12" customFormat="1" ht="13.5">
      <c r="B257" s="223"/>
      <c r="C257" s="224"/>
      <c r="D257" s="219" t="s">
        <v>212</v>
      </c>
      <c r="E257" s="225" t="s">
        <v>50</v>
      </c>
      <c r="F257" s="226" t="s">
        <v>413</v>
      </c>
      <c r="G257" s="224"/>
      <c r="H257" s="227" t="s">
        <v>50</v>
      </c>
      <c r="I257" s="228"/>
      <c r="J257" s="224"/>
      <c r="K257" s="224"/>
      <c r="L257" s="229"/>
      <c r="M257" s="230"/>
      <c r="N257" s="231"/>
      <c r="O257" s="231"/>
      <c r="P257" s="231"/>
      <c r="Q257" s="231"/>
      <c r="R257" s="231"/>
      <c r="S257" s="231"/>
      <c r="T257" s="232"/>
      <c r="AT257" s="233" t="s">
        <v>212</v>
      </c>
      <c r="AU257" s="233" t="s">
        <v>93</v>
      </c>
      <c r="AV257" s="12" t="s">
        <v>25</v>
      </c>
      <c r="AW257" s="12" t="s">
        <v>48</v>
      </c>
      <c r="AX257" s="12" t="s">
        <v>85</v>
      </c>
      <c r="AY257" s="233" t="s">
        <v>199</v>
      </c>
    </row>
    <row r="258" spans="2:65" s="13" customFormat="1" ht="13.5">
      <c r="B258" s="234"/>
      <c r="C258" s="235"/>
      <c r="D258" s="236" t="s">
        <v>212</v>
      </c>
      <c r="E258" s="237" t="s">
        <v>50</v>
      </c>
      <c r="F258" s="238" t="s">
        <v>414</v>
      </c>
      <c r="G258" s="235"/>
      <c r="H258" s="239">
        <v>4.8</v>
      </c>
      <c r="I258" s="240"/>
      <c r="J258" s="235"/>
      <c r="K258" s="235"/>
      <c r="L258" s="241"/>
      <c r="M258" s="242"/>
      <c r="N258" s="243"/>
      <c r="O258" s="243"/>
      <c r="P258" s="243"/>
      <c r="Q258" s="243"/>
      <c r="R258" s="243"/>
      <c r="S258" s="243"/>
      <c r="T258" s="244"/>
      <c r="AT258" s="245" t="s">
        <v>212</v>
      </c>
      <c r="AU258" s="245" t="s">
        <v>93</v>
      </c>
      <c r="AV258" s="13" t="s">
        <v>93</v>
      </c>
      <c r="AW258" s="13" t="s">
        <v>48</v>
      </c>
      <c r="AX258" s="13" t="s">
        <v>85</v>
      </c>
      <c r="AY258" s="245" t="s">
        <v>199</v>
      </c>
    </row>
    <row r="259" spans="2:65" s="1" customFormat="1" ht="22.5" customHeight="1">
      <c r="B259" s="43"/>
      <c r="C259" s="249" t="s">
        <v>415</v>
      </c>
      <c r="D259" s="249" t="s">
        <v>334</v>
      </c>
      <c r="E259" s="250" t="s">
        <v>416</v>
      </c>
      <c r="F259" s="251" t="s">
        <v>417</v>
      </c>
      <c r="G259" s="252" t="s">
        <v>418</v>
      </c>
      <c r="H259" s="253">
        <v>217.15</v>
      </c>
      <c r="I259" s="254"/>
      <c r="J259" s="255">
        <f>ROUND(I259*H259,2)</f>
        <v>0</v>
      </c>
      <c r="K259" s="251" t="s">
        <v>206</v>
      </c>
      <c r="L259" s="256"/>
      <c r="M259" s="257" t="s">
        <v>50</v>
      </c>
      <c r="N259" s="258" t="s">
        <v>56</v>
      </c>
      <c r="O259" s="44"/>
      <c r="P259" s="216">
        <f>O259*H259</f>
        <v>0</v>
      </c>
      <c r="Q259" s="216">
        <v>8.2100000000000006E-2</v>
      </c>
      <c r="R259" s="216">
        <f>Q259*H259</f>
        <v>17.828015000000001</v>
      </c>
      <c r="S259" s="216">
        <v>0</v>
      </c>
      <c r="T259" s="217">
        <f>S259*H259</f>
        <v>0</v>
      </c>
      <c r="AR259" s="25" t="s">
        <v>247</v>
      </c>
      <c r="AT259" s="25" t="s">
        <v>334</v>
      </c>
      <c r="AU259" s="25" t="s">
        <v>93</v>
      </c>
      <c r="AY259" s="25" t="s">
        <v>199</v>
      </c>
      <c r="BE259" s="218">
        <f>IF(N259="základní",J259,0)</f>
        <v>0</v>
      </c>
      <c r="BF259" s="218">
        <f>IF(N259="snížená",J259,0)</f>
        <v>0</v>
      </c>
      <c r="BG259" s="218">
        <f>IF(N259="zákl. přenesená",J259,0)</f>
        <v>0</v>
      </c>
      <c r="BH259" s="218">
        <f>IF(N259="sníž. přenesená",J259,0)</f>
        <v>0</v>
      </c>
      <c r="BI259" s="218">
        <f>IF(N259="nulová",J259,0)</f>
        <v>0</v>
      </c>
      <c r="BJ259" s="25" t="s">
        <v>25</v>
      </c>
      <c r="BK259" s="218">
        <f>ROUND(I259*H259,2)</f>
        <v>0</v>
      </c>
      <c r="BL259" s="25" t="s">
        <v>105</v>
      </c>
      <c r="BM259" s="25" t="s">
        <v>419</v>
      </c>
    </row>
    <row r="260" spans="2:65" s="1" customFormat="1" ht="13.5">
      <c r="B260" s="43"/>
      <c r="C260" s="65"/>
      <c r="D260" s="219" t="s">
        <v>208</v>
      </c>
      <c r="E260" s="65"/>
      <c r="F260" s="220" t="s">
        <v>420</v>
      </c>
      <c r="G260" s="65"/>
      <c r="H260" s="65"/>
      <c r="I260" s="175"/>
      <c r="J260" s="65"/>
      <c r="K260" s="65"/>
      <c r="L260" s="63"/>
      <c r="M260" s="221"/>
      <c r="N260" s="44"/>
      <c r="O260" s="44"/>
      <c r="P260" s="44"/>
      <c r="Q260" s="44"/>
      <c r="R260" s="44"/>
      <c r="S260" s="44"/>
      <c r="T260" s="80"/>
      <c r="AT260" s="25" t="s">
        <v>208</v>
      </c>
      <c r="AU260" s="25" t="s">
        <v>93</v>
      </c>
    </row>
    <row r="261" spans="2:65" s="12" customFormat="1" ht="13.5">
      <c r="B261" s="223"/>
      <c r="C261" s="224"/>
      <c r="D261" s="219" t="s">
        <v>212</v>
      </c>
      <c r="E261" s="225" t="s">
        <v>50</v>
      </c>
      <c r="F261" s="226" t="s">
        <v>405</v>
      </c>
      <c r="G261" s="224"/>
      <c r="H261" s="227" t="s">
        <v>50</v>
      </c>
      <c r="I261" s="228"/>
      <c r="J261" s="224"/>
      <c r="K261" s="224"/>
      <c r="L261" s="229"/>
      <c r="M261" s="230"/>
      <c r="N261" s="231"/>
      <c r="O261" s="231"/>
      <c r="P261" s="231"/>
      <c r="Q261" s="231"/>
      <c r="R261" s="231"/>
      <c r="S261" s="231"/>
      <c r="T261" s="232"/>
      <c r="AT261" s="233" t="s">
        <v>212</v>
      </c>
      <c r="AU261" s="233" t="s">
        <v>93</v>
      </c>
      <c r="AV261" s="12" t="s">
        <v>25</v>
      </c>
      <c r="AW261" s="12" t="s">
        <v>48</v>
      </c>
      <c r="AX261" s="12" t="s">
        <v>85</v>
      </c>
      <c r="AY261" s="233" t="s">
        <v>199</v>
      </c>
    </row>
    <row r="262" spans="2:65" s="13" customFormat="1" ht="13.5">
      <c r="B262" s="234"/>
      <c r="C262" s="235"/>
      <c r="D262" s="236" t="s">
        <v>212</v>
      </c>
      <c r="E262" s="237" t="s">
        <v>50</v>
      </c>
      <c r="F262" s="238" t="s">
        <v>421</v>
      </c>
      <c r="G262" s="235"/>
      <c r="H262" s="239">
        <v>217.15</v>
      </c>
      <c r="I262" s="240"/>
      <c r="J262" s="235"/>
      <c r="K262" s="235"/>
      <c r="L262" s="241"/>
      <c r="M262" s="242"/>
      <c r="N262" s="243"/>
      <c r="O262" s="243"/>
      <c r="P262" s="243"/>
      <c r="Q262" s="243"/>
      <c r="R262" s="243"/>
      <c r="S262" s="243"/>
      <c r="T262" s="244"/>
      <c r="AT262" s="245" t="s">
        <v>212</v>
      </c>
      <c r="AU262" s="245" t="s">
        <v>93</v>
      </c>
      <c r="AV262" s="13" t="s">
        <v>93</v>
      </c>
      <c r="AW262" s="13" t="s">
        <v>48</v>
      </c>
      <c r="AX262" s="13" t="s">
        <v>85</v>
      </c>
      <c r="AY262" s="245" t="s">
        <v>199</v>
      </c>
    </row>
    <row r="263" spans="2:65" s="1" customFormat="1" ht="22.5" customHeight="1">
      <c r="B263" s="43"/>
      <c r="C263" s="249" t="s">
        <v>422</v>
      </c>
      <c r="D263" s="249" t="s">
        <v>334</v>
      </c>
      <c r="E263" s="250" t="s">
        <v>423</v>
      </c>
      <c r="F263" s="251" t="s">
        <v>424</v>
      </c>
      <c r="G263" s="252" t="s">
        <v>418</v>
      </c>
      <c r="H263" s="253">
        <v>75.75</v>
      </c>
      <c r="I263" s="254"/>
      <c r="J263" s="255">
        <f>ROUND(I263*H263,2)</f>
        <v>0</v>
      </c>
      <c r="K263" s="251" t="s">
        <v>206</v>
      </c>
      <c r="L263" s="256"/>
      <c r="M263" s="257" t="s">
        <v>50</v>
      </c>
      <c r="N263" s="258" t="s">
        <v>56</v>
      </c>
      <c r="O263" s="44"/>
      <c r="P263" s="216">
        <f>O263*H263</f>
        <v>0</v>
      </c>
      <c r="Q263" s="216">
        <v>4.8300000000000003E-2</v>
      </c>
      <c r="R263" s="216">
        <f>Q263*H263</f>
        <v>3.658725</v>
      </c>
      <c r="S263" s="216">
        <v>0</v>
      </c>
      <c r="T263" s="217">
        <f>S263*H263</f>
        <v>0</v>
      </c>
      <c r="AR263" s="25" t="s">
        <v>247</v>
      </c>
      <c r="AT263" s="25" t="s">
        <v>334</v>
      </c>
      <c r="AU263" s="25" t="s">
        <v>93</v>
      </c>
      <c r="AY263" s="25" t="s">
        <v>199</v>
      </c>
      <c r="BE263" s="218">
        <f>IF(N263="základní",J263,0)</f>
        <v>0</v>
      </c>
      <c r="BF263" s="218">
        <f>IF(N263="snížená",J263,0)</f>
        <v>0</v>
      </c>
      <c r="BG263" s="218">
        <f>IF(N263="zákl. přenesená",J263,0)</f>
        <v>0</v>
      </c>
      <c r="BH263" s="218">
        <f>IF(N263="sníž. přenesená",J263,0)</f>
        <v>0</v>
      </c>
      <c r="BI263" s="218">
        <f>IF(N263="nulová",J263,0)</f>
        <v>0</v>
      </c>
      <c r="BJ263" s="25" t="s">
        <v>25</v>
      </c>
      <c r="BK263" s="218">
        <f>ROUND(I263*H263,2)</f>
        <v>0</v>
      </c>
      <c r="BL263" s="25" t="s">
        <v>105</v>
      </c>
      <c r="BM263" s="25" t="s">
        <v>425</v>
      </c>
    </row>
    <row r="264" spans="2:65" s="1" customFormat="1" ht="13.5">
      <c r="B264" s="43"/>
      <c r="C264" s="65"/>
      <c r="D264" s="219" t="s">
        <v>208</v>
      </c>
      <c r="E264" s="65"/>
      <c r="F264" s="220" t="s">
        <v>426</v>
      </c>
      <c r="G264" s="65"/>
      <c r="H264" s="65"/>
      <c r="I264" s="175"/>
      <c r="J264" s="65"/>
      <c r="K264" s="65"/>
      <c r="L264" s="63"/>
      <c r="M264" s="221"/>
      <c r="N264" s="44"/>
      <c r="O264" s="44"/>
      <c r="P264" s="44"/>
      <c r="Q264" s="44"/>
      <c r="R264" s="44"/>
      <c r="S264" s="44"/>
      <c r="T264" s="80"/>
      <c r="AT264" s="25" t="s">
        <v>208</v>
      </c>
      <c r="AU264" s="25" t="s">
        <v>93</v>
      </c>
    </row>
    <row r="265" spans="2:65" s="12" customFormat="1" ht="13.5">
      <c r="B265" s="223"/>
      <c r="C265" s="224"/>
      <c r="D265" s="219" t="s">
        <v>212</v>
      </c>
      <c r="E265" s="225" t="s">
        <v>50</v>
      </c>
      <c r="F265" s="226" t="s">
        <v>407</v>
      </c>
      <c r="G265" s="224"/>
      <c r="H265" s="227" t="s">
        <v>50</v>
      </c>
      <c r="I265" s="228"/>
      <c r="J265" s="224"/>
      <c r="K265" s="224"/>
      <c r="L265" s="229"/>
      <c r="M265" s="230"/>
      <c r="N265" s="231"/>
      <c r="O265" s="231"/>
      <c r="P265" s="231"/>
      <c r="Q265" s="231"/>
      <c r="R265" s="231"/>
      <c r="S265" s="231"/>
      <c r="T265" s="232"/>
      <c r="AT265" s="233" t="s">
        <v>212</v>
      </c>
      <c r="AU265" s="233" t="s">
        <v>93</v>
      </c>
      <c r="AV265" s="12" t="s">
        <v>25</v>
      </c>
      <c r="AW265" s="12" t="s">
        <v>48</v>
      </c>
      <c r="AX265" s="12" t="s">
        <v>85</v>
      </c>
      <c r="AY265" s="233" t="s">
        <v>199</v>
      </c>
    </row>
    <row r="266" spans="2:65" s="13" customFormat="1" ht="13.5">
      <c r="B266" s="234"/>
      <c r="C266" s="235"/>
      <c r="D266" s="236" t="s">
        <v>212</v>
      </c>
      <c r="E266" s="237" t="s">
        <v>50</v>
      </c>
      <c r="F266" s="238" t="s">
        <v>427</v>
      </c>
      <c r="G266" s="235"/>
      <c r="H266" s="239">
        <v>75.75</v>
      </c>
      <c r="I266" s="240"/>
      <c r="J266" s="235"/>
      <c r="K266" s="235"/>
      <c r="L266" s="241"/>
      <c r="M266" s="242"/>
      <c r="N266" s="243"/>
      <c r="O266" s="243"/>
      <c r="P266" s="243"/>
      <c r="Q266" s="243"/>
      <c r="R266" s="243"/>
      <c r="S266" s="243"/>
      <c r="T266" s="244"/>
      <c r="AT266" s="245" t="s">
        <v>212</v>
      </c>
      <c r="AU266" s="245" t="s">
        <v>93</v>
      </c>
      <c r="AV266" s="13" t="s">
        <v>93</v>
      </c>
      <c r="AW266" s="13" t="s">
        <v>48</v>
      </c>
      <c r="AX266" s="13" t="s">
        <v>85</v>
      </c>
      <c r="AY266" s="245" t="s">
        <v>199</v>
      </c>
    </row>
    <row r="267" spans="2:65" s="1" customFormat="1" ht="22.5" customHeight="1">
      <c r="B267" s="43"/>
      <c r="C267" s="249" t="s">
        <v>428</v>
      </c>
      <c r="D267" s="249" t="s">
        <v>334</v>
      </c>
      <c r="E267" s="250" t="s">
        <v>429</v>
      </c>
      <c r="F267" s="251" t="s">
        <v>430</v>
      </c>
      <c r="G267" s="252" t="s">
        <v>418</v>
      </c>
      <c r="H267" s="253">
        <v>20.2</v>
      </c>
      <c r="I267" s="254"/>
      <c r="J267" s="255">
        <f>ROUND(I267*H267,2)</f>
        <v>0</v>
      </c>
      <c r="K267" s="251" t="s">
        <v>206</v>
      </c>
      <c r="L267" s="256"/>
      <c r="M267" s="257" t="s">
        <v>50</v>
      </c>
      <c r="N267" s="258" t="s">
        <v>56</v>
      </c>
      <c r="O267" s="44"/>
      <c r="P267" s="216">
        <f>O267*H267</f>
        <v>0</v>
      </c>
      <c r="Q267" s="216">
        <v>6.4000000000000001E-2</v>
      </c>
      <c r="R267" s="216">
        <f>Q267*H267</f>
        <v>1.2927999999999999</v>
      </c>
      <c r="S267" s="216">
        <v>0</v>
      </c>
      <c r="T267" s="217">
        <f>S267*H267</f>
        <v>0</v>
      </c>
      <c r="AR267" s="25" t="s">
        <v>247</v>
      </c>
      <c r="AT267" s="25" t="s">
        <v>334</v>
      </c>
      <c r="AU267" s="25" t="s">
        <v>93</v>
      </c>
      <c r="AY267" s="25" t="s">
        <v>199</v>
      </c>
      <c r="BE267" s="218">
        <f>IF(N267="základní",J267,0)</f>
        <v>0</v>
      </c>
      <c r="BF267" s="218">
        <f>IF(N267="snížená",J267,0)</f>
        <v>0</v>
      </c>
      <c r="BG267" s="218">
        <f>IF(N267="zákl. přenesená",J267,0)</f>
        <v>0</v>
      </c>
      <c r="BH267" s="218">
        <f>IF(N267="sníž. přenesená",J267,0)</f>
        <v>0</v>
      </c>
      <c r="BI267" s="218">
        <f>IF(N267="nulová",J267,0)</f>
        <v>0</v>
      </c>
      <c r="BJ267" s="25" t="s">
        <v>25</v>
      </c>
      <c r="BK267" s="218">
        <f>ROUND(I267*H267,2)</f>
        <v>0</v>
      </c>
      <c r="BL267" s="25" t="s">
        <v>105</v>
      </c>
      <c r="BM267" s="25" t="s">
        <v>431</v>
      </c>
    </row>
    <row r="268" spans="2:65" s="1" customFormat="1" ht="27">
      <c r="B268" s="43"/>
      <c r="C268" s="65"/>
      <c r="D268" s="219" t="s">
        <v>208</v>
      </c>
      <c r="E268" s="65"/>
      <c r="F268" s="220" t="s">
        <v>432</v>
      </c>
      <c r="G268" s="65"/>
      <c r="H268" s="65"/>
      <c r="I268" s="175"/>
      <c r="J268" s="65"/>
      <c r="K268" s="65"/>
      <c r="L268" s="63"/>
      <c r="M268" s="221"/>
      <c r="N268" s="44"/>
      <c r="O268" s="44"/>
      <c r="P268" s="44"/>
      <c r="Q268" s="44"/>
      <c r="R268" s="44"/>
      <c r="S268" s="44"/>
      <c r="T268" s="80"/>
      <c r="AT268" s="25" t="s">
        <v>208</v>
      </c>
      <c r="AU268" s="25" t="s">
        <v>93</v>
      </c>
    </row>
    <row r="269" spans="2:65" s="12" customFormat="1" ht="13.5">
      <c r="B269" s="223"/>
      <c r="C269" s="224"/>
      <c r="D269" s="219" t="s">
        <v>212</v>
      </c>
      <c r="E269" s="225" t="s">
        <v>50</v>
      </c>
      <c r="F269" s="226" t="s">
        <v>409</v>
      </c>
      <c r="G269" s="224"/>
      <c r="H269" s="227" t="s">
        <v>50</v>
      </c>
      <c r="I269" s="228"/>
      <c r="J269" s="224"/>
      <c r="K269" s="224"/>
      <c r="L269" s="229"/>
      <c r="M269" s="230"/>
      <c r="N269" s="231"/>
      <c r="O269" s="231"/>
      <c r="P269" s="231"/>
      <c r="Q269" s="231"/>
      <c r="R269" s="231"/>
      <c r="S269" s="231"/>
      <c r="T269" s="232"/>
      <c r="AT269" s="233" t="s">
        <v>212</v>
      </c>
      <c r="AU269" s="233" t="s">
        <v>93</v>
      </c>
      <c r="AV269" s="12" t="s">
        <v>25</v>
      </c>
      <c r="AW269" s="12" t="s">
        <v>48</v>
      </c>
      <c r="AX269" s="12" t="s">
        <v>85</v>
      </c>
      <c r="AY269" s="233" t="s">
        <v>199</v>
      </c>
    </row>
    <row r="270" spans="2:65" s="13" customFormat="1" ht="13.5">
      <c r="B270" s="234"/>
      <c r="C270" s="235"/>
      <c r="D270" s="236" t="s">
        <v>212</v>
      </c>
      <c r="E270" s="237" t="s">
        <v>50</v>
      </c>
      <c r="F270" s="238" t="s">
        <v>433</v>
      </c>
      <c r="G270" s="235"/>
      <c r="H270" s="239">
        <v>20.2</v>
      </c>
      <c r="I270" s="240"/>
      <c r="J270" s="235"/>
      <c r="K270" s="235"/>
      <c r="L270" s="241"/>
      <c r="M270" s="242"/>
      <c r="N270" s="243"/>
      <c r="O270" s="243"/>
      <c r="P270" s="243"/>
      <c r="Q270" s="243"/>
      <c r="R270" s="243"/>
      <c r="S270" s="243"/>
      <c r="T270" s="244"/>
      <c r="AT270" s="245" t="s">
        <v>212</v>
      </c>
      <c r="AU270" s="245" t="s">
        <v>93</v>
      </c>
      <c r="AV270" s="13" t="s">
        <v>93</v>
      </c>
      <c r="AW270" s="13" t="s">
        <v>48</v>
      </c>
      <c r="AX270" s="13" t="s">
        <v>85</v>
      </c>
      <c r="AY270" s="245" t="s">
        <v>199</v>
      </c>
    </row>
    <row r="271" spans="2:65" s="1" customFormat="1" ht="22.5" customHeight="1">
      <c r="B271" s="43"/>
      <c r="C271" s="249" t="s">
        <v>434</v>
      </c>
      <c r="D271" s="249" t="s">
        <v>334</v>
      </c>
      <c r="E271" s="250" t="s">
        <v>435</v>
      </c>
      <c r="F271" s="251" t="s">
        <v>436</v>
      </c>
      <c r="G271" s="252" t="s">
        <v>418</v>
      </c>
      <c r="H271" s="253">
        <v>9.09</v>
      </c>
      <c r="I271" s="254"/>
      <c r="J271" s="255">
        <f>ROUND(I271*H271,2)</f>
        <v>0</v>
      </c>
      <c r="K271" s="251" t="s">
        <v>50</v>
      </c>
      <c r="L271" s="256"/>
      <c r="M271" s="257" t="s">
        <v>50</v>
      </c>
      <c r="N271" s="258" t="s">
        <v>56</v>
      </c>
      <c r="O271" s="44"/>
      <c r="P271" s="216">
        <f>O271*H271</f>
        <v>0</v>
      </c>
      <c r="Q271" s="216">
        <v>6.4000000000000001E-2</v>
      </c>
      <c r="R271" s="216">
        <f>Q271*H271</f>
        <v>0.58176000000000005</v>
      </c>
      <c r="S271" s="216">
        <v>0</v>
      </c>
      <c r="T271" s="217">
        <f>S271*H271</f>
        <v>0</v>
      </c>
      <c r="AR271" s="25" t="s">
        <v>247</v>
      </c>
      <c r="AT271" s="25" t="s">
        <v>334</v>
      </c>
      <c r="AU271" s="25" t="s">
        <v>93</v>
      </c>
      <c r="AY271" s="25" t="s">
        <v>199</v>
      </c>
      <c r="BE271" s="218">
        <f>IF(N271="základní",J271,0)</f>
        <v>0</v>
      </c>
      <c r="BF271" s="218">
        <f>IF(N271="snížená",J271,0)</f>
        <v>0</v>
      </c>
      <c r="BG271" s="218">
        <f>IF(N271="zákl. přenesená",J271,0)</f>
        <v>0</v>
      </c>
      <c r="BH271" s="218">
        <f>IF(N271="sníž. přenesená",J271,0)</f>
        <v>0</v>
      </c>
      <c r="BI271" s="218">
        <f>IF(N271="nulová",J271,0)</f>
        <v>0</v>
      </c>
      <c r="BJ271" s="25" t="s">
        <v>25</v>
      </c>
      <c r="BK271" s="218">
        <f>ROUND(I271*H271,2)</f>
        <v>0</v>
      </c>
      <c r="BL271" s="25" t="s">
        <v>105</v>
      </c>
      <c r="BM271" s="25" t="s">
        <v>437</v>
      </c>
    </row>
    <row r="272" spans="2:65" s="1" customFormat="1" ht="27">
      <c r="B272" s="43"/>
      <c r="C272" s="65"/>
      <c r="D272" s="219" t="s">
        <v>208</v>
      </c>
      <c r="E272" s="65"/>
      <c r="F272" s="220" t="s">
        <v>438</v>
      </c>
      <c r="G272" s="65"/>
      <c r="H272" s="65"/>
      <c r="I272" s="175"/>
      <c r="J272" s="65"/>
      <c r="K272" s="65"/>
      <c r="L272" s="63"/>
      <c r="M272" s="221"/>
      <c r="N272" s="44"/>
      <c r="O272" s="44"/>
      <c r="P272" s="44"/>
      <c r="Q272" s="44"/>
      <c r="R272" s="44"/>
      <c r="S272" s="44"/>
      <c r="T272" s="80"/>
      <c r="AT272" s="25" t="s">
        <v>208</v>
      </c>
      <c r="AU272" s="25" t="s">
        <v>93</v>
      </c>
    </row>
    <row r="273" spans="2:65" s="12" customFormat="1" ht="13.5">
      <c r="B273" s="223"/>
      <c r="C273" s="224"/>
      <c r="D273" s="219" t="s">
        <v>212</v>
      </c>
      <c r="E273" s="225" t="s">
        <v>50</v>
      </c>
      <c r="F273" s="226" t="s">
        <v>411</v>
      </c>
      <c r="G273" s="224"/>
      <c r="H273" s="227" t="s">
        <v>50</v>
      </c>
      <c r="I273" s="228"/>
      <c r="J273" s="224"/>
      <c r="K273" s="224"/>
      <c r="L273" s="229"/>
      <c r="M273" s="230"/>
      <c r="N273" s="231"/>
      <c r="O273" s="231"/>
      <c r="P273" s="231"/>
      <c r="Q273" s="231"/>
      <c r="R273" s="231"/>
      <c r="S273" s="231"/>
      <c r="T273" s="232"/>
      <c r="AT273" s="233" t="s">
        <v>212</v>
      </c>
      <c r="AU273" s="233" t="s">
        <v>93</v>
      </c>
      <c r="AV273" s="12" t="s">
        <v>25</v>
      </c>
      <c r="AW273" s="12" t="s">
        <v>48</v>
      </c>
      <c r="AX273" s="12" t="s">
        <v>85</v>
      </c>
      <c r="AY273" s="233" t="s">
        <v>199</v>
      </c>
    </row>
    <row r="274" spans="2:65" s="13" customFormat="1" ht="13.5">
      <c r="B274" s="234"/>
      <c r="C274" s="235"/>
      <c r="D274" s="219" t="s">
        <v>212</v>
      </c>
      <c r="E274" s="246" t="s">
        <v>50</v>
      </c>
      <c r="F274" s="247" t="s">
        <v>439</v>
      </c>
      <c r="G274" s="235"/>
      <c r="H274" s="248">
        <v>9.09</v>
      </c>
      <c r="I274" s="240"/>
      <c r="J274" s="235"/>
      <c r="K274" s="235"/>
      <c r="L274" s="241"/>
      <c r="M274" s="242"/>
      <c r="N274" s="243"/>
      <c r="O274" s="243"/>
      <c r="P274" s="243"/>
      <c r="Q274" s="243"/>
      <c r="R274" s="243"/>
      <c r="S274" s="243"/>
      <c r="T274" s="244"/>
      <c r="AT274" s="245" t="s">
        <v>212</v>
      </c>
      <c r="AU274" s="245" t="s">
        <v>93</v>
      </c>
      <c r="AV274" s="13" t="s">
        <v>93</v>
      </c>
      <c r="AW274" s="13" t="s">
        <v>48</v>
      </c>
      <c r="AX274" s="13" t="s">
        <v>85</v>
      </c>
      <c r="AY274" s="245" t="s">
        <v>199</v>
      </c>
    </row>
    <row r="275" spans="2:65" s="12" customFormat="1" ht="27">
      <c r="B275" s="223"/>
      <c r="C275" s="224"/>
      <c r="D275" s="236" t="s">
        <v>212</v>
      </c>
      <c r="E275" s="259" t="s">
        <v>50</v>
      </c>
      <c r="F275" s="260" t="s">
        <v>339</v>
      </c>
      <c r="G275" s="224"/>
      <c r="H275" s="261" t="s">
        <v>50</v>
      </c>
      <c r="I275" s="228"/>
      <c r="J275" s="224"/>
      <c r="K275" s="224"/>
      <c r="L275" s="229"/>
      <c r="M275" s="230"/>
      <c r="N275" s="231"/>
      <c r="O275" s="231"/>
      <c r="P275" s="231"/>
      <c r="Q275" s="231"/>
      <c r="R275" s="231"/>
      <c r="S275" s="231"/>
      <c r="T275" s="232"/>
      <c r="AT275" s="233" t="s">
        <v>212</v>
      </c>
      <c r="AU275" s="233" t="s">
        <v>93</v>
      </c>
      <c r="AV275" s="12" t="s">
        <v>25</v>
      </c>
      <c r="AW275" s="12" t="s">
        <v>48</v>
      </c>
      <c r="AX275" s="12" t="s">
        <v>85</v>
      </c>
      <c r="AY275" s="233" t="s">
        <v>199</v>
      </c>
    </row>
    <row r="276" spans="2:65" s="1" customFormat="1" ht="22.5" customHeight="1">
      <c r="B276" s="43"/>
      <c r="C276" s="249" t="s">
        <v>440</v>
      </c>
      <c r="D276" s="249" t="s">
        <v>334</v>
      </c>
      <c r="E276" s="250" t="s">
        <v>441</v>
      </c>
      <c r="F276" s="251" t="s">
        <v>442</v>
      </c>
      <c r="G276" s="252" t="s">
        <v>418</v>
      </c>
      <c r="H276" s="253">
        <v>6.06</v>
      </c>
      <c r="I276" s="254"/>
      <c r="J276" s="255">
        <f>ROUND(I276*H276,2)</f>
        <v>0</v>
      </c>
      <c r="K276" s="251" t="s">
        <v>50</v>
      </c>
      <c r="L276" s="256"/>
      <c r="M276" s="257" t="s">
        <v>50</v>
      </c>
      <c r="N276" s="258" t="s">
        <v>56</v>
      </c>
      <c r="O276" s="44"/>
      <c r="P276" s="216">
        <f>O276*H276</f>
        <v>0</v>
      </c>
      <c r="Q276" s="216">
        <v>6.4000000000000001E-2</v>
      </c>
      <c r="R276" s="216">
        <f>Q276*H276</f>
        <v>0.38783999999999996</v>
      </c>
      <c r="S276" s="216">
        <v>0</v>
      </c>
      <c r="T276" s="217">
        <f>S276*H276</f>
        <v>0</v>
      </c>
      <c r="AR276" s="25" t="s">
        <v>247</v>
      </c>
      <c r="AT276" s="25" t="s">
        <v>334</v>
      </c>
      <c r="AU276" s="25" t="s">
        <v>93</v>
      </c>
      <c r="AY276" s="25" t="s">
        <v>199</v>
      </c>
      <c r="BE276" s="218">
        <f>IF(N276="základní",J276,0)</f>
        <v>0</v>
      </c>
      <c r="BF276" s="218">
        <f>IF(N276="snížená",J276,0)</f>
        <v>0</v>
      </c>
      <c r="BG276" s="218">
        <f>IF(N276="zákl. přenesená",J276,0)</f>
        <v>0</v>
      </c>
      <c r="BH276" s="218">
        <f>IF(N276="sníž. přenesená",J276,0)</f>
        <v>0</v>
      </c>
      <c r="BI276" s="218">
        <f>IF(N276="nulová",J276,0)</f>
        <v>0</v>
      </c>
      <c r="BJ276" s="25" t="s">
        <v>25</v>
      </c>
      <c r="BK276" s="218">
        <f>ROUND(I276*H276,2)</f>
        <v>0</v>
      </c>
      <c r="BL276" s="25" t="s">
        <v>105</v>
      </c>
      <c r="BM276" s="25" t="s">
        <v>443</v>
      </c>
    </row>
    <row r="277" spans="2:65" s="1" customFormat="1" ht="27">
      <c r="B277" s="43"/>
      <c r="C277" s="65"/>
      <c r="D277" s="219" t="s">
        <v>208</v>
      </c>
      <c r="E277" s="65"/>
      <c r="F277" s="220" t="s">
        <v>444</v>
      </c>
      <c r="G277" s="65"/>
      <c r="H277" s="65"/>
      <c r="I277" s="175"/>
      <c r="J277" s="65"/>
      <c r="K277" s="65"/>
      <c r="L277" s="63"/>
      <c r="M277" s="221"/>
      <c r="N277" s="44"/>
      <c r="O277" s="44"/>
      <c r="P277" s="44"/>
      <c r="Q277" s="44"/>
      <c r="R277" s="44"/>
      <c r="S277" s="44"/>
      <c r="T277" s="80"/>
      <c r="AT277" s="25" t="s">
        <v>208</v>
      </c>
      <c r="AU277" s="25" t="s">
        <v>93</v>
      </c>
    </row>
    <row r="278" spans="2:65" s="12" customFormat="1" ht="13.5">
      <c r="B278" s="223"/>
      <c r="C278" s="224"/>
      <c r="D278" s="219" t="s">
        <v>212</v>
      </c>
      <c r="E278" s="225" t="s">
        <v>50</v>
      </c>
      <c r="F278" s="226" t="s">
        <v>413</v>
      </c>
      <c r="G278" s="224"/>
      <c r="H278" s="227" t="s">
        <v>50</v>
      </c>
      <c r="I278" s="228"/>
      <c r="J278" s="224"/>
      <c r="K278" s="224"/>
      <c r="L278" s="229"/>
      <c r="M278" s="230"/>
      <c r="N278" s="231"/>
      <c r="O278" s="231"/>
      <c r="P278" s="231"/>
      <c r="Q278" s="231"/>
      <c r="R278" s="231"/>
      <c r="S278" s="231"/>
      <c r="T278" s="232"/>
      <c r="AT278" s="233" t="s">
        <v>212</v>
      </c>
      <c r="AU278" s="233" t="s">
        <v>93</v>
      </c>
      <c r="AV278" s="12" t="s">
        <v>25</v>
      </c>
      <c r="AW278" s="12" t="s">
        <v>48</v>
      </c>
      <c r="AX278" s="12" t="s">
        <v>85</v>
      </c>
      <c r="AY278" s="233" t="s">
        <v>199</v>
      </c>
    </row>
    <row r="279" spans="2:65" s="13" customFormat="1" ht="13.5">
      <c r="B279" s="234"/>
      <c r="C279" s="235"/>
      <c r="D279" s="219" t="s">
        <v>212</v>
      </c>
      <c r="E279" s="246" t="s">
        <v>50</v>
      </c>
      <c r="F279" s="247" t="s">
        <v>445</v>
      </c>
      <c r="G279" s="235"/>
      <c r="H279" s="248">
        <v>6.06</v>
      </c>
      <c r="I279" s="240"/>
      <c r="J279" s="235"/>
      <c r="K279" s="235"/>
      <c r="L279" s="241"/>
      <c r="M279" s="242"/>
      <c r="N279" s="243"/>
      <c r="O279" s="243"/>
      <c r="P279" s="243"/>
      <c r="Q279" s="243"/>
      <c r="R279" s="243"/>
      <c r="S279" s="243"/>
      <c r="T279" s="244"/>
      <c r="AT279" s="245" t="s">
        <v>212</v>
      </c>
      <c r="AU279" s="245" t="s">
        <v>93</v>
      </c>
      <c r="AV279" s="13" t="s">
        <v>93</v>
      </c>
      <c r="AW279" s="13" t="s">
        <v>48</v>
      </c>
      <c r="AX279" s="13" t="s">
        <v>85</v>
      </c>
      <c r="AY279" s="245" t="s">
        <v>199</v>
      </c>
    </row>
    <row r="280" spans="2:65" s="12" customFormat="1" ht="27">
      <c r="B280" s="223"/>
      <c r="C280" s="224"/>
      <c r="D280" s="236" t="s">
        <v>212</v>
      </c>
      <c r="E280" s="259" t="s">
        <v>50</v>
      </c>
      <c r="F280" s="260" t="s">
        <v>339</v>
      </c>
      <c r="G280" s="224"/>
      <c r="H280" s="261" t="s">
        <v>50</v>
      </c>
      <c r="I280" s="228"/>
      <c r="J280" s="224"/>
      <c r="K280" s="224"/>
      <c r="L280" s="229"/>
      <c r="M280" s="230"/>
      <c r="N280" s="231"/>
      <c r="O280" s="231"/>
      <c r="P280" s="231"/>
      <c r="Q280" s="231"/>
      <c r="R280" s="231"/>
      <c r="S280" s="231"/>
      <c r="T280" s="232"/>
      <c r="AT280" s="233" t="s">
        <v>212</v>
      </c>
      <c r="AU280" s="233" t="s">
        <v>93</v>
      </c>
      <c r="AV280" s="12" t="s">
        <v>25</v>
      </c>
      <c r="AW280" s="12" t="s">
        <v>48</v>
      </c>
      <c r="AX280" s="12" t="s">
        <v>85</v>
      </c>
      <c r="AY280" s="233" t="s">
        <v>199</v>
      </c>
    </row>
    <row r="281" spans="2:65" s="1" customFormat="1" ht="31.5" customHeight="1">
      <c r="B281" s="43"/>
      <c r="C281" s="207" t="s">
        <v>446</v>
      </c>
      <c r="D281" s="207" t="s">
        <v>202</v>
      </c>
      <c r="E281" s="208" t="s">
        <v>447</v>
      </c>
      <c r="F281" s="209" t="s">
        <v>448</v>
      </c>
      <c r="G281" s="210" t="s">
        <v>310</v>
      </c>
      <c r="H281" s="211">
        <v>1387</v>
      </c>
      <c r="I281" s="212"/>
      <c r="J281" s="213">
        <f>ROUND(I281*H281,2)</f>
        <v>0</v>
      </c>
      <c r="K281" s="209" t="s">
        <v>206</v>
      </c>
      <c r="L281" s="63"/>
      <c r="M281" s="214" t="s">
        <v>50</v>
      </c>
      <c r="N281" s="215" t="s">
        <v>56</v>
      </c>
      <c r="O281" s="44"/>
      <c r="P281" s="216">
        <f>O281*H281</f>
        <v>0</v>
      </c>
      <c r="Q281" s="216">
        <v>0.1295</v>
      </c>
      <c r="R281" s="216">
        <f>Q281*H281</f>
        <v>179.6165</v>
      </c>
      <c r="S281" s="216">
        <v>0</v>
      </c>
      <c r="T281" s="217">
        <f>S281*H281</f>
        <v>0</v>
      </c>
      <c r="AR281" s="25" t="s">
        <v>105</v>
      </c>
      <c r="AT281" s="25" t="s">
        <v>202</v>
      </c>
      <c r="AU281" s="25" t="s">
        <v>93</v>
      </c>
      <c r="AY281" s="25" t="s">
        <v>199</v>
      </c>
      <c r="BE281" s="218">
        <f>IF(N281="základní",J281,0)</f>
        <v>0</v>
      </c>
      <c r="BF281" s="218">
        <f>IF(N281="snížená",J281,0)</f>
        <v>0</v>
      </c>
      <c r="BG281" s="218">
        <f>IF(N281="zákl. přenesená",J281,0)</f>
        <v>0</v>
      </c>
      <c r="BH281" s="218">
        <f>IF(N281="sníž. přenesená",J281,0)</f>
        <v>0</v>
      </c>
      <c r="BI281" s="218">
        <f>IF(N281="nulová",J281,0)</f>
        <v>0</v>
      </c>
      <c r="BJ281" s="25" t="s">
        <v>25</v>
      </c>
      <c r="BK281" s="218">
        <f>ROUND(I281*H281,2)</f>
        <v>0</v>
      </c>
      <c r="BL281" s="25" t="s">
        <v>105</v>
      </c>
      <c r="BM281" s="25" t="s">
        <v>449</v>
      </c>
    </row>
    <row r="282" spans="2:65" s="1" customFormat="1" ht="40.5">
      <c r="B282" s="43"/>
      <c r="C282" s="65"/>
      <c r="D282" s="219" t="s">
        <v>208</v>
      </c>
      <c r="E282" s="65"/>
      <c r="F282" s="220" t="s">
        <v>450</v>
      </c>
      <c r="G282" s="65"/>
      <c r="H282" s="65"/>
      <c r="I282" s="175"/>
      <c r="J282" s="65"/>
      <c r="K282" s="65"/>
      <c r="L282" s="63"/>
      <c r="M282" s="221"/>
      <c r="N282" s="44"/>
      <c r="O282" s="44"/>
      <c r="P282" s="44"/>
      <c r="Q282" s="44"/>
      <c r="R282" s="44"/>
      <c r="S282" s="44"/>
      <c r="T282" s="80"/>
      <c r="AT282" s="25" t="s">
        <v>208</v>
      </c>
      <c r="AU282" s="25" t="s">
        <v>93</v>
      </c>
    </row>
    <row r="283" spans="2:65" s="1" customFormat="1" ht="94.5">
      <c r="B283" s="43"/>
      <c r="C283" s="65"/>
      <c r="D283" s="219" t="s">
        <v>210</v>
      </c>
      <c r="E283" s="65"/>
      <c r="F283" s="222" t="s">
        <v>451</v>
      </c>
      <c r="G283" s="65"/>
      <c r="H283" s="65"/>
      <c r="I283" s="175"/>
      <c r="J283" s="65"/>
      <c r="K283" s="65"/>
      <c r="L283" s="63"/>
      <c r="M283" s="221"/>
      <c r="N283" s="44"/>
      <c r="O283" s="44"/>
      <c r="P283" s="44"/>
      <c r="Q283" s="44"/>
      <c r="R283" s="44"/>
      <c r="S283" s="44"/>
      <c r="T283" s="80"/>
      <c r="AT283" s="25" t="s">
        <v>210</v>
      </c>
      <c r="AU283" s="25" t="s">
        <v>93</v>
      </c>
    </row>
    <row r="284" spans="2:65" s="12" customFormat="1" ht="13.5">
      <c r="B284" s="223"/>
      <c r="C284" s="224"/>
      <c r="D284" s="219" t="s">
        <v>212</v>
      </c>
      <c r="E284" s="225" t="s">
        <v>50</v>
      </c>
      <c r="F284" s="226" t="s">
        <v>452</v>
      </c>
      <c r="G284" s="224"/>
      <c r="H284" s="227" t="s">
        <v>50</v>
      </c>
      <c r="I284" s="228"/>
      <c r="J284" s="224"/>
      <c r="K284" s="224"/>
      <c r="L284" s="229"/>
      <c r="M284" s="230"/>
      <c r="N284" s="231"/>
      <c r="O284" s="231"/>
      <c r="P284" s="231"/>
      <c r="Q284" s="231"/>
      <c r="R284" s="231"/>
      <c r="S284" s="231"/>
      <c r="T284" s="232"/>
      <c r="AT284" s="233" t="s">
        <v>212</v>
      </c>
      <c r="AU284" s="233" t="s">
        <v>93</v>
      </c>
      <c r="AV284" s="12" t="s">
        <v>25</v>
      </c>
      <c r="AW284" s="12" t="s">
        <v>48</v>
      </c>
      <c r="AX284" s="12" t="s">
        <v>85</v>
      </c>
      <c r="AY284" s="233" t="s">
        <v>199</v>
      </c>
    </row>
    <row r="285" spans="2:65" s="13" customFormat="1" ht="13.5">
      <c r="B285" s="234"/>
      <c r="C285" s="235"/>
      <c r="D285" s="219" t="s">
        <v>212</v>
      </c>
      <c r="E285" s="246" t="s">
        <v>50</v>
      </c>
      <c r="F285" s="247" t="s">
        <v>453</v>
      </c>
      <c r="G285" s="235"/>
      <c r="H285" s="248">
        <v>1367</v>
      </c>
      <c r="I285" s="240"/>
      <c r="J285" s="235"/>
      <c r="K285" s="235"/>
      <c r="L285" s="241"/>
      <c r="M285" s="242"/>
      <c r="N285" s="243"/>
      <c r="O285" s="243"/>
      <c r="P285" s="243"/>
      <c r="Q285" s="243"/>
      <c r="R285" s="243"/>
      <c r="S285" s="243"/>
      <c r="T285" s="244"/>
      <c r="AT285" s="245" t="s">
        <v>212</v>
      </c>
      <c r="AU285" s="245" t="s">
        <v>93</v>
      </c>
      <c r="AV285" s="13" t="s">
        <v>93</v>
      </c>
      <c r="AW285" s="13" t="s">
        <v>48</v>
      </c>
      <c r="AX285" s="13" t="s">
        <v>85</v>
      </c>
      <c r="AY285" s="245" t="s">
        <v>199</v>
      </c>
    </row>
    <row r="286" spans="2:65" s="12" customFormat="1" ht="13.5">
      <c r="B286" s="223"/>
      <c r="C286" s="224"/>
      <c r="D286" s="219" t="s">
        <v>212</v>
      </c>
      <c r="E286" s="225" t="s">
        <v>50</v>
      </c>
      <c r="F286" s="226" t="s">
        <v>454</v>
      </c>
      <c r="G286" s="224"/>
      <c r="H286" s="227" t="s">
        <v>50</v>
      </c>
      <c r="I286" s="228"/>
      <c r="J286" s="224"/>
      <c r="K286" s="224"/>
      <c r="L286" s="229"/>
      <c r="M286" s="230"/>
      <c r="N286" s="231"/>
      <c r="O286" s="231"/>
      <c r="P286" s="231"/>
      <c r="Q286" s="231"/>
      <c r="R286" s="231"/>
      <c r="S286" s="231"/>
      <c r="T286" s="232"/>
      <c r="AT286" s="233" t="s">
        <v>212</v>
      </c>
      <c r="AU286" s="233" t="s">
        <v>93</v>
      </c>
      <c r="AV286" s="12" t="s">
        <v>25</v>
      </c>
      <c r="AW286" s="12" t="s">
        <v>48</v>
      </c>
      <c r="AX286" s="12" t="s">
        <v>85</v>
      </c>
      <c r="AY286" s="233" t="s">
        <v>199</v>
      </c>
    </row>
    <row r="287" spans="2:65" s="13" customFormat="1" ht="13.5">
      <c r="B287" s="234"/>
      <c r="C287" s="235"/>
      <c r="D287" s="219" t="s">
        <v>212</v>
      </c>
      <c r="E287" s="246" t="s">
        <v>50</v>
      </c>
      <c r="F287" s="247" t="s">
        <v>99</v>
      </c>
      <c r="G287" s="235"/>
      <c r="H287" s="248">
        <v>3</v>
      </c>
      <c r="I287" s="240"/>
      <c r="J287" s="235"/>
      <c r="K287" s="235"/>
      <c r="L287" s="241"/>
      <c r="M287" s="242"/>
      <c r="N287" s="243"/>
      <c r="O287" s="243"/>
      <c r="P287" s="243"/>
      <c r="Q287" s="243"/>
      <c r="R287" s="243"/>
      <c r="S287" s="243"/>
      <c r="T287" s="244"/>
      <c r="AT287" s="245" t="s">
        <v>212</v>
      </c>
      <c r="AU287" s="245" t="s">
        <v>93</v>
      </c>
      <c r="AV287" s="13" t="s">
        <v>93</v>
      </c>
      <c r="AW287" s="13" t="s">
        <v>48</v>
      </c>
      <c r="AX287" s="13" t="s">
        <v>85</v>
      </c>
      <c r="AY287" s="245" t="s">
        <v>199</v>
      </c>
    </row>
    <row r="288" spans="2:65" s="12" customFormat="1" ht="13.5">
      <c r="B288" s="223"/>
      <c r="C288" s="224"/>
      <c r="D288" s="219" t="s">
        <v>212</v>
      </c>
      <c r="E288" s="225" t="s">
        <v>50</v>
      </c>
      <c r="F288" s="226" t="s">
        <v>455</v>
      </c>
      <c r="G288" s="224"/>
      <c r="H288" s="227" t="s">
        <v>50</v>
      </c>
      <c r="I288" s="228"/>
      <c r="J288" s="224"/>
      <c r="K288" s="224"/>
      <c r="L288" s="229"/>
      <c r="M288" s="230"/>
      <c r="N288" s="231"/>
      <c r="O288" s="231"/>
      <c r="P288" s="231"/>
      <c r="Q288" s="231"/>
      <c r="R288" s="231"/>
      <c r="S288" s="231"/>
      <c r="T288" s="232"/>
      <c r="AT288" s="233" t="s">
        <v>212</v>
      </c>
      <c r="AU288" s="233" t="s">
        <v>93</v>
      </c>
      <c r="AV288" s="12" t="s">
        <v>25</v>
      </c>
      <c r="AW288" s="12" t="s">
        <v>48</v>
      </c>
      <c r="AX288" s="12" t="s">
        <v>85</v>
      </c>
      <c r="AY288" s="233" t="s">
        <v>199</v>
      </c>
    </row>
    <row r="289" spans="2:65" s="13" customFormat="1" ht="13.5">
      <c r="B289" s="234"/>
      <c r="C289" s="235"/>
      <c r="D289" s="236" t="s">
        <v>212</v>
      </c>
      <c r="E289" s="237" t="s">
        <v>50</v>
      </c>
      <c r="F289" s="238" t="s">
        <v>324</v>
      </c>
      <c r="G289" s="235"/>
      <c r="H289" s="239">
        <v>17</v>
      </c>
      <c r="I289" s="240"/>
      <c r="J289" s="235"/>
      <c r="K289" s="235"/>
      <c r="L289" s="241"/>
      <c r="M289" s="242"/>
      <c r="N289" s="243"/>
      <c r="O289" s="243"/>
      <c r="P289" s="243"/>
      <c r="Q289" s="243"/>
      <c r="R289" s="243"/>
      <c r="S289" s="243"/>
      <c r="T289" s="244"/>
      <c r="AT289" s="245" t="s">
        <v>212</v>
      </c>
      <c r="AU289" s="245" t="s">
        <v>93</v>
      </c>
      <c r="AV289" s="13" t="s">
        <v>93</v>
      </c>
      <c r="AW289" s="13" t="s">
        <v>48</v>
      </c>
      <c r="AX289" s="13" t="s">
        <v>85</v>
      </c>
      <c r="AY289" s="245" t="s">
        <v>199</v>
      </c>
    </row>
    <row r="290" spans="2:65" s="1" customFormat="1" ht="22.5" customHeight="1">
      <c r="B290" s="43"/>
      <c r="C290" s="249" t="s">
        <v>456</v>
      </c>
      <c r="D290" s="249" t="s">
        <v>334</v>
      </c>
      <c r="E290" s="250" t="s">
        <v>457</v>
      </c>
      <c r="F290" s="251" t="s">
        <v>458</v>
      </c>
      <c r="G290" s="252" t="s">
        <v>418</v>
      </c>
      <c r="H290" s="253">
        <v>1380.67</v>
      </c>
      <c r="I290" s="254"/>
      <c r="J290" s="255">
        <f>ROUND(I290*H290,2)</f>
        <v>0</v>
      </c>
      <c r="K290" s="251" t="s">
        <v>50</v>
      </c>
      <c r="L290" s="256"/>
      <c r="M290" s="257" t="s">
        <v>50</v>
      </c>
      <c r="N290" s="258" t="s">
        <v>56</v>
      </c>
      <c r="O290" s="44"/>
      <c r="P290" s="216">
        <f>O290*H290</f>
        <v>0</v>
      </c>
      <c r="Q290" s="216">
        <v>4.5999999999999999E-2</v>
      </c>
      <c r="R290" s="216">
        <f>Q290*H290</f>
        <v>63.510820000000002</v>
      </c>
      <c r="S290" s="216">
        <v>0</v>
      </c>
      <c r="T290" s="217">
        <f>S290*H290</f>
        <v>0</v>
      </c>
      <c r="AR290" s="25" t="s">
        <v>247</v>
      </c>
      <c r="AT290" s="25" t="s">
        <v>334</v>
      </c>
      <c r="AU290" s="25" t="s">
        <v>93</v>
      </c>
      <c r="AY290" s="25" t="s">
        <v>199</v>
      </c>
      <c r="BE290" s="218">
        <f>IF(N290="základní",J290,0)</f>
        <v>0</v>
      </c>
      <c r="BF290" s="218">
        <f>IF(N290="snížená",J290,0)</f>
        <v>0</v>
      </c>
      <c r="BG290" s="218">
        <f>IF(N290="zákl. přenesená",J290,0)</f>
        <v>0</v>
      </c>
      <c r="BH290" s="218">
        <f>IF(N290="sníž. přenesená",J290,0)</f>
        <v>0</v>
      </c>
      <c r="BI290" s="218">
        <f>IF(N290="nulová",J290,0)</f>
        <v>0</v>
      </c>
      <c r="BJ290" s="25" t="s">
        <v>25</v>
      </c>
      <c r="BK290" s="218">
        <f>ROUND(I290*H290,2)</f>
        <v>0</v>
      </c>
      <c r="BL290" s="25" t="s">
        <v>105</v>
      </c>
      <c r="BM290" s="25" t="s">
        <v>459</v>
      </c>
    </row>
    <row r="291" spans="2:65" s="1" customFormat="1" ht="13.5">
      <c r="B291" s="43"/>
      <c r="C291" s="65"/>
      <c r="D291" s="219" t="s">
        <v>208</v>
      </c>
      <c r="E291" s="65"/>
      <c r="F291" s="220" t="s">
        <v>460</v>
      </c>
      <c r="G291" s="65"/>
      <c r="H291" s="65"/>
      <c r="I291" s="175"/>
      <c r="J291" s="65"/>
      <c r="K291" s="65"/>
      <c r="L291" s="63"/>
      <c r="M291" s="221"/>
      <c r="N291" s="44"/>
      <c r="O291" s="44"/>
      <c r="P291" s="44"/>
      <c r="Q291" s="44"/>
      <c r="R291" s="44"/>
      <c r="S291" s="44"/>
      <c r="T291" s="80"/>
      <c r="AT291" s="25" t="s">
        <v>208</v>
      </c>
      <c r="AU291" s="25" t="s">
        <v>93</v>
      </c>
    </row>
    <row r="292" spans="2:65" s="12" customFormat="1" ht="13.5">
      <c r="B292" s="223"/>
      <c r="C292" s="224"/>
      <c r="D292" s="219" t="s">
        <v>212</v>
      </c>
      <c r="E292" s="225" t="s">
        <v>50</v>
      </c>
      <c r="F292" s="226" t="s">
        <v>452</v>
      </c>
      <c r="G292" s="224"/>
      <c r="H292" s="227" t="s">
        <v>50</v>
      </c>
      <c r="I292" s="228"/>
      <c r="J292" s="224"/>
      <c r="K292" s="224"/>
      <c r="L292" s="229"/>
      <c r="M292" s="230"/>
      <c r="N292" s="231"/>
      <c r="O292" s="231"/>
      <c r="P292" s="231"/>
      <c r="Q292" s="231"/>
      <c r="R292" s="231"/>
      <c r="S292" s="231"/>
      <c r="T292" s="232"/>
      <c r="AT292" s="233" t="s">
        <v>212</v>
      </c>
      <c r="AU292" s="233" t="s">
        <v>93</v>
      </c>
      <c r="AV292" s="12" t="s">
        <v>25</v>
      </c>
      <c r="AW292" s="12" t="s">
        <v>48</v>
      </c>
      <c r="AX292" s="12" t="s">
        <v>85</v>
      </c>
      <c r="AY292" s="233" t="s">
        <v>199</v>
      </c>
    </row>
    <row r="293" spans="2:65" s="13" customFormat="1" ht="13.5">
      <c r="B293" s="234"/>
      <c r="C293" s="235"/>
      <c r="D293" s="219" t="s">
        <v>212</v>
      </c>
      <c r="E293" s="246" t="s">
        <v>50</v>
      </c>
      <c r="F293" s="247" t="s">
        <v>461</v>
      </c>
      <c r="G293" s="235"/>
      <c r="H293" s="248">
        <v>1380.67</v>
      </c>
      <c r="I293" s="240"/>
      <c r="J293" s="235"/>
      <c r="K293" s="235"/>
      <c r="L293" s="241"/>
      <c r="M293" s="242"/>
      <c r="N293" s="243"/>
      <c r="O293" s="243"/>
      <c r="P293" s="243"/>
      <c r="Q293" s="243"/>
      <c r="R293" s="243"/>
      <c r="S293" s="243"/>
      <c r="T293" s="244"/>
      <c r="AT293" s="245" t="s">
        <v>212</v>
      </c>
      <c r="AU293" s="245" t="s">
        <v>93</v>
      </c>
      <c r="AV293" s="13" t="s">
        <v>93</v>
      </c>
      <c r="AW293" s="13" t="s">
        <v>48</v>
      </c>
      <c r="AX293" s="13" t="s">
        <v>85</v>
      </c>
      <c r="AY293" s="245" t="s">
        <v>199</v>
      </c>
    </row>
    <row r="294" spans="2:65" s="12" customFormat="1" ht="27">
      <c r="B294" s="223"/>
      <c r="C294" s="224"/>
      <c r="D294" s="236" t="s">
        <v>212</v>
      </c>
      <c r="E294" s="259" t="s">
        <v>50</v>
      </c>
      <c r="F294" s="260" t="s">
        <v>339</v>
      </c>
      <c r="G294" s="224"/>
      <c r="H294" s="261" t="s">
        <v>50</v>
      </c>
      <c r="I294" s="228"/>
      <c r="J294" s="224"/>
      <c r="K294" s="224"/>
      <c r="L294" s="229"/>
      <c r="M294" s="230"/>
      <c r="N294" s="231"/>
      <c r="O294" s="231"/>
      <c r="P294" s="231"/>
      <c r="Q294" s="231"/>
      <c r="R294" s="231"/>
      <c r="S294" s="231"/>
      <c r="T294" s="232"/>
      <c r="AT294" s="233" t="s">
        <v>212</v>
      </c>
      <c r="AU294" s="233" t="s">
        <v>93</v>
      </c>
      <c r="AV294" s="12" t="s">
        <v>25</v>
      </c>
      <c r="AW294" s="12" t="s">
        <v>48</v>
      </c>
      <c r="AX294" s="12" t="s">
        <v>85</v>
      </c>
      <c r="AY294" s="233" t="s">
        <v>199</v>
      </c>
    </row>
    <row r="295" spans="2:65" s="1" customFormat="1" ht="22.5" customHeight="1">
      <c r="B295" s="43"/>
      <c r="C295" s="249" t="s">
        <v>462</v>
      </c>
      <c r="D295" s="249" t="s">
        <v>334</v>
      </c>
      <c r="E295" s="250" t="s">
        <v>463</v>
      </c>
      <c r="F295" s="251" t="s">
        <v>464</v>
      </c>
      <c r="G295" s="252" t="s">
        <v>418</v>
      </c>
      <c r="H295" s="253">
        <v>17.170000000000002</v>
      </c>
      <c r="I295" s="254"/>
      <c r="J295" s="255">
        <f>ROUND(I295*H295,2)</f>
        <v>0</v>
      </c>
      <c r="K295" s="251" t="s">
        <v>206</v>
      </c>
      <c r="L295" s="256"/>
      <c r="M295" s="257" t="s">
        <v>50</v>
      </c>
      <c r="N295" s="258" t="s">
        <v>56</v>
      </c>
      <c r="O295" s="44"/>
      <c r="P295" s="216">
        <f>O295*H295</f>
        <v>0</v>
      </c>
      <c r="Q295" s="216">
        <v>5.1499999999999997E-2</v>
      </c>
      <c r="R295" s="216">
        <f>Q295*H295</f>
        <v>0.88425500000000001</v>
      </c>
      <c r="S295" s="216">
        <v>0</v>
      </c>
      <c r="T295" s="217">
        <f>S295*H295</f>
        <v>0</v>
      </c>
      <c r="AR295" s="25" t="s">
        <v>247</v>
      </c>
      <c r="AT295" s="25" t="s">
        <v>334</v>
      </c>
      <c r="AU295" s="25" t="s">
        <v>93</v>
      </c>
      <c r="AY295" s="25" t="s">
        <v>199</v>
      </c>
      <c r="BE295" s="218">
        <f>IF(N295="základní",J295,0)</f>
        <v>0</v>
      </c>
      <c r="BF295" s="218">
        <f>IF(N295="snížená",J295,0)</f>
        <v>0</v>
      </c>
      <c r="BG295" s="218">
        <f>IF(N295="zákl. přenesená",J295,0)</f>
        <v>0</v>
      </c>
      <c r="BH295" s="218">
        <f>IF(N295="sníž. přenesená",J295,0)</f>
        <v>0</v>
      </c>
      <c r="BI295" s="218">
        <f>IF(N295="nulová",J295,0)</f>
        <v>0</v>
      </c>
      <c r="BJ295" s="25" t="s">
        <v>25</v>
      </c>
      <c r="BK295" s="218">
        <f>ROUND(I295*H295,2)</f>
        <v>0</v>
      </c>
      <c r="BL295" s="25" t="s">
        <v>105</v>
      </c>
      <c r="BM295" s="25" t="s">
        <v>465</v>
      </c>
    </row>
    <row r="296" spans="2:65" s="1" customFormat="1" ht="13.5">
      <c r="B296" s="43"/>
      <c r="C296" s="65"/>
      <c r="D296" s="219" t="s">
        <v>208</v>
      </c>
      <c r="E296" s="65"/>
      <c r="F296" s="220" t="s">
        <v>466</v>
      </c>
      <c r="G296" s="65"/>
      <c r="H296" s="65"/>
      <c r="I296" s="175"/>
      <c r="J296" s="65"/>
      <c r="K296" s="65"/>
      <c r="L296" s="63"/>
      <c r="M296" s="221"/>
      <c r="N296" s="44"/>
      <c r="O296" s="44"/>
      <c r="P296" s="44"/>
      <c r="Q296" s="44"/>
      <c r="R296" s="44"/>
      <c r="S296" s="44"/>
      <c r="T296" s="80"/>
      <c r="AT296" s="25" t="s">
        <v>208</v>
      </c>
      <c r="AU296" s="25" t="s">
        <v>93</v>
      </c>
    </row>
    <row r="297" spans="2:65" s="12" customFormat="1" ht="13.5">
      <c r="B297" s="223"/>
      <c r="C297" s="224"/>
      <c r="D297" s="219" t="s">
        <v>212</v>
      </c>
      <c r="E297" s="225" t="s">
        <v>50</v>
      </c>
      <c r="F297" s="226" t="s">
        <v>455</v>
      </c>
      <c r="G297" s="224"/>
      <c r="H297" s="227" t="s">
        <v>50</v>
      </c>
      <c r="I297" s="228"/>
      <c r="J297" s="224"/>
      <c r="K297" s="224"/>
      <c r="L297" s="229"/>
      <c r="M297" s="230"/>
      <c r="N297" s="231"/>
      <c r="O297" s="231"/>
      <c r="P297" s="231"/>
      <c r="Q297" s="231"/>
      <c r="R297" s="231"/>
      <c r="S297" s="231"/>
      <c r="T297" s="232"/>
      <c r="AT297" s="233" t="s">
        <v>212</v>
      </c>
      <c r="AU297" s="233" t="s">
        <v>93</v>
      </c>
      <c r="AV297" s="12" t="s">
        <v>25</v>
      </c>
      <c r="AW297" s="12" t="s">
        <v>48</v>
      </c>
      <c r="AX297" s="12" t="s">
        <v>85</v>
      </c>
      <c r="AY297" s="233" t="s">
        <v>199</v>
      </c>
    </row>
    <row r="298" spans="2:65" s="13" customFormat="1" ht="13.5">
      <c r="B298" s="234"/>
      <c r="C298" s="235"/>
      <c r="D298" s="236" t="s">
        <v>212</v>
      </c>
      <c r="E298" s="237" t="s">
        <v>50</v>
      </c>
      <c r="F298" s="238" t="s">
        <v>467</v>
      </c>
      <c r="G298" s="235"/>
      <c r="H298" s="239">
        <v>17.170000000000002</v>
      </c>
      <c r="I298" s="240"/>
      <c r="J298" s="235"/>
      <c r="K298" s="235"/>
      <c r="L298" s="241"/>
      <c r="M298" s="242"/>
      <c r="N298" s="243"/>
      <c r="O298" s="243"/>
      <c r="P298" s="243"/>
      <c r="Q298" s="243"/>
      <c r="R298" s="243"/>
      <c r="S298" s="243"/>
      <c r="T298" s="244"/>
      <c r="AT298" s="245" t="s">
        <v>212</v>
      </c>
      <c r="AU298" s="245" t="s">
        <v>93</v>
      </c>
      <c r="AV298" s="13" t="s">
        <v>93</v>
      </c>
      <c r="AW298" s="13" t="s">
        <v>48</v>
      </c>
      <c r="AX298" s="13" t="s">
        <v>85</v>
      </c>
      <c r="AY298" s="245" t="s">
        <v>199</v>
      </c>
    </row>
    <row r="299" spans="2:65" s="1" customFormat="1" ht="22.5" customHeight="1">
      <c r="B299" s="43"/>
      <c r="C299" s="249" t="s">
        <v>468</v>
      </c>
      <c r="D299" s="249" t="s">
        <v>334</v>
      </c>
      <c r="E299" s="250" t="s">
        <v>469</v>
      </c>
      <c r="F299" s="251" t="s">
        <v>470</v>
      </c>
      <c r="G299" s="252" t="s">
        <v>418</v>
      </c>
      <c r="H299" s="253">
        <v>4.04</v>
      </c>
      <c r="I299" s="254"/>
      <c r="J299" s="255">
        <f>ROUND(I299*H299,2)</f>
        <v>0</v>
      </c>
      <c r="K299" s="251" t="s">
        <v>50</v>
      </c>
      <c r="L299" s="256"/>
      <c r="M299" s="257" t="s">
        <v>50</v>
      </c>
      <c r="N299" s="258" t="s">
        <v>56</v>
      </c>
      <c r="O299" s="44"/>
      <c r="P299" s="216">
        <f>O299*H299</f>
        <v>0</v>
      </c>
      <c r="Q299" s="216">
        <v>6.4000000000000001E-2</v>
      </c>
      <c r="R299" s="216">
        <f>Q299*H299</f>
        <v>0.25856000000000001</v>
      </c>
      <c r="S299" s="216">
        <v>0</v>
      </c>
      <c r="T299" s="217">
        <f>S299*H299</f>
        <v>0</v>
      </c>
      <c r="AR299" s="25" t="s">
        <v>247</v>
      </c>
      <c r="AT299" s="25" t="s">
        <v>334</v>
      </c>
      <c r="AU299" s="25" t="s">
        <v>93</v>
      </c>
      <c r="AY299" s="25" t="s">
        <v>199</v>
      </c>
      <c r="BE299" s="218">
        <f>IF(N299="základní",J299,0)</f>
        <v>0</v>
      </c>
      <c r="BF299" s="218">
        <f>IF(N299="snížená",J299,0)</f>
        <v>0</v>
      </c>
      <c r="BG299" s="218">
        <f>IF(N299="zákl. přenesená",J299,0)</f>
        <v>0</v>
      </c>
      <c r="BH299" s="218">
        <f>IF(N299="sníž. přenesená",J299,0)</f>
        <v>0</v>
      </c>
      <c r="BI299" s="218">
        <f>IF(N299="nulová",J299,0)</f>
        <v>0</v>
      </c>
      <c r="BJ299" s="25" t="s">
        <v>25</v>
      </c>
      <c r="BK299" s="218">
        <f>ROUND(I299*H299,2)</f>
        <v>0</v>
      </c>
      <c r="BL299" s="25" t="s">
        <v>105</v>
      </c>
      <c r="BM299" s="25" t="s">
        <v>471</v>
      </c>
    </row>
    <row r="300" spans="2:65" s="1" customFormat="1" ht="13.5">
      <c r="B300" s="43"/>
      <c r="C300" s="65"/>
      <c r="D300" s="219" t="s">
        <v>208</v>
      </c>
      <c r="E300" s="65"/>
      <c r="F300" s="220" t="s">
        <v>472</v>
      </c>
      <c r="G300" s="65"/>
      <c r="H300" s="65"/>
      <c r="I300" s="175"/>
      <c r="J300" s="65"/>
      <c r="K300" s="65"/>
      <c r="L300" s="63"/>
      <c r="M300" s="221"/>
      <c r="N300" s="44"/>
      <c r="O300" s="44"/>
      <c r="P300" s="44"/>
      <c r="Q300" s="44"/>
      <c r="R300" s="44"/>
      <c r="S300" s="44"/>
      <c r="T300" s="80"/>
      <c r="AT300" s="25" t="s">
        <v>208</v>
      </c>
      <c r="AU300" s="25" t="s">
        <v>93</v>
      </c>
    </row>
    <row r="301" spans="2:65" s="12" customFormat="1" ht="13.5">
      <c r="B301" s="223"/>
      <c r="C301" s="224"/>
      <c r="D301" s="219" t="s">
        <v>212</v>
      </c>
      <c r="E301" s="225" t="s">
        <v>50</v>
      </c>
      <c r="F301" s="226" t="s">
        <v>454</v>
      </c>
      <c r="G301" s="224"/>
      <c r="H301" s="227" t="s">
        <v>50</v>
      </c>
      <c r="I301" s="228"/>
      <c r="J301" s="224"/>
      <c r="K301" s="224"/>
      <c r="L301" s="229"/>
      <c r="M301" s="230"/>
      <c r="N301" s="231"/>
      <c r="O301" s="231"/>
      <c r="P301" s="231"/>
      <c r="Q301" s="231"/>
      <c r="R301" s="231"/>
      <c r="S301" s="231"/>
      <c r="T301" s="232"/>
      <c r="AT301" s="233" t="s">
        <v>212</v>
      </c>
      <c r="AU301" s="233" t="s">
        <v>93</v>
      </c>
      <c r="AV301" s="12" t="s">
        <v>25</v>
      </c>
      <c r="AW301" s="12" t="s">
        <v>48</v>
      </c>
      <c r="AX301" s="12" t="s">
        <v>85</v>
      </c>
      <c r="AY301" s="233" t="s">
        <v>199</v>
      </c>
    </row>
    <row r="302" spans="2:65" s="13" customFormat="1" ht="13.5">
      <c r="B302" s="234"/>
      <c r="C302" s="235"/>
      <c r="D302" s="219" t="s">
        <v>212</v>
      </c>
      <c r="E302" s="246" t="s">
        <v>50</v>
      </c>
      <c r="F302" s="247" t="s">
        <v>473</v>
      </c>
      <c r="G302" s="235"/>
      <c r="H302" s="248">
        <v>4.04</v>
      </c>
      <c r="I302" s="240"/>
      <c r="J302" s="235"/>
      <c r="K302" s="235"/>
      <c r="L302" s="241"/>
      <c r="M302" s="242"/>
      <c r="N302" s="243"/>
      <c r="O302" s="243"/>
      <c r="P302" s="243"/>
      <c r="Q302" s="243"/>
      <c r="R302" s="243"/>
      <c r="S302" s="243"/>
      <c r="T302" s="244"/>
      <c r="AT302" s="245" t="s">
        <v>212</v>
      </c>
      <c r="AU302" s="245" t="s">
        <v>93</v>
      </c>
      <c r="AV302" s="13" t="s">
        <v>93</v>
      </c>
      <c r="AW302" s="13" t="s">
        <v>48</v>
      </c>
      <c r="AX302" s="13" t="s">
        <v>85</v>
      </c>
      <c r="AY302" s="245" t="s">
        <v>199</v>
      </c>
    </row>
    <row r="303" spans="2:65" s="12" customFormat="1" ht="27">
      <c r="B303" s="223"/>
      <c r="C303" s="224"/>
      <c r="D303" s="236" t="s">
        <v>212</v>
      </c>
      <c r="E303" s="259" t="s">
        <v>50</v>
      </c>
      <c r="F303" s="260" t="s">
        <v>339</v>
      </c>
      <c r="G303" s="224"/>
      <c r="H303" s="261" t="s">
        <v>50</v>
      </c>
      <c r="I303" s="228"/>
      <c r="J303" s="224"/>
      <c r="K303" s="224"/>
      <c r="L303" s="229"/>
      <c r="M303" s="230"/>
      <c r="N303" s="231"/>
      <c r="O303" s="231"/>
      <c r="P303" s="231"/>
      <c r="Q303" s="231"/>
      <c r="R303" s="231"/>
      <c r="S303" s="231"/>
      <c r="T303" s="232"/>
      <c r="AT303" s="233" t="s">
        <v>212</v>
      </c>
      <c r="AU303" s="233" t="s">
        <v>93</v>
      </c>
      <c r="AV303" s="12" t="s">
        <v>25</v>
      </c>
      <c r="AW303" s="12" t="s">
        <v>48</v>
      </c>
      <c r="AX303" s="12" t="s">
        <v>85</v>
      </c>
      <c r="AY303" s="233" t="s">
        <v>199</v>
      </c>
    </row>
    <row r="304" spans="2:65" s="1" customFormat="1" ht="22.5" customHeight="1">
      <c r="B304" s="43"/>
      <c r="C304" s="207" t="s">
        <v>474</v>
      </c>
      <c r="D304" s="207" t="s">
        <v>202</v>
      </c>
      <c r="E304" s="208" t="s">
        <v>475</v>
      </c>
      <c r="F304" s="209" t="s">
        <v>476</v>
      </c>
      <c r="G304" s="210" t="s">
        <v>205</v>
      </c>
      <c r="H304" s="211">
        <v>55.344000000000001</v>
      </c>
      <c r="I304" s="212"/>
      <c r="J304" s="213">
        <f>ROUND(I304*H304,2)</f>
        <v>0</v>
      </c>
      <c r="K304" s="209" t="s">
        <v>206</v>
      </c>
      <c r="L304" s="63"/>
      <c r="M304" s="214" t="s">
        <v>50</v>
      </c>
      <c r="N304" s="215" t="s">
        <v>56</v>
      </c>
      <c r="O304" s="44"/>
      <c r="P304" s="216">
        <f>O304*H304</f>
        <v>0</v>
      </c>
      <c r="Q304" s="216">
        <v>2.2563399999999998</v>
      </c>
      <c r="R304" s="216">
        <f>Q304*H304</f>
        <v>124.87488095999998</v>
      </c>
      <c r="S304" s="216">
        <v>0</v>
      </c>
      <c r="T304" s="217">
        <f>S304*H304</f>
        <v>0</v>
      </c>
      <c r="AR304" s="25" t="s">
        <v>105</v>
      </c>
      <c r="AT304" s="25" t="s">
        <v>202</v>
      </c>
      <c r="AU304" s="25" t="s">
        <v>93</v>
      </c>
      <c r="AY304" s="25" t="s">
        <v>199</v>
      </c>
      <c r="BE304" s="218">
        <f>IF(N304="základní",J304,0)</f>
        <v>0</v>
      </c>
      <c r="BF304" s="218">
        <f>IF(N304="snížená",J304,0)</f>
        <v>0</v>
      </c>
      <c r="BG304" s="218">
        <f>IF(N304="zákl. přenesená",J304,0)</f>
        <v>0</v>
      </c>
      <c r="BH304" s="218">
        <f>IF(N304="sníž. přenesená",J304,0)</f>
        <v>0</v>
      </c>
      <c r="BI304" s="218">
        <f>IF(N304="nulová",J304,0)</f>
        <v>0</v>
      </c>
      <c r="BJ304" s="25" t="s">
        <v>25</v>
      </c>
      <c r="BK304" s="218">
        <f>ROUND(I304*H304,2)</f>
        <v>0</v>
      </c>
      <c r="BL304" s="25" t="s">
        <v>105</v>
      </c>
      <c r="BM304" s="25" t="s">
        <v>477</v>
      </c>
    </row>
    <row r="305" spans="2:51" s="1" customFormat="1" ht="13.5">
      <c r="B305" s="43"/>
      <c r="C305" s="65"/>
      <c r="D305" s="219" t="s">
        <v>208</v>
      </c>
      <c r="E305" s="65"/>
      <c r="F305" s="220" t="s">
        <v>478</v>
      </c>
      <c r="G305" s="65"/>
      <c r="H305" s="65"/>
      <c r="I305" s="175"/>
      <c r="J305" s="65"/>
      <c r="K305" s="65"/>
      <c r="L305" s="63"/>
      <c r="M305" s="221"/>
      <c r="N305" s="44"/>
      <c r="O305" s="44"/>
      <c r="P305" s="44"/>
      <c r="Q305" s="44"/>
      <c r="R305" s="44"/>
      <c r="S305" s="44"/>
      <c r="T305" s="80"/>
      <c r="AT305" s="25" t="s">
        <v>208</v>
      </c>
      <c r="AU305" s="25" t="s">
        <v>93</v>
      </c>
    </row>
    <row r="306" spans="2:51" s="12" customFormat="1" ht="13.5">
      <c r="B306" s="223"/>
      <c r="C306" s="224"/>
      <c r="D306" s="219" t="s">
        <v>212</v>
      </c>
      <c r="E306" s="225" t="s">
        <v>50</v>
      </c>
      <c r="F306" s="226" t="s">
        <v>452</v>
      </c>
      <c r="G306" s="224"/>
      <c r="H306" s="227" t="s">
        <v>50</v>
      </c>
      <c r="I306" s="228"/>
      <c r="J306" s="224"/>
      <c r="K306" s="224"/>
      <c r="L306" s="229"/>
      <c r="M306" s="230"/>
      <c r="N306" s="231"/>
      <c r="O306" s="231"/>
      <c r="P306" s="231"/>
      <c r="Q306" s="231"/>
      <c r="R306" s="231"/>
      <c r="S306" s="231"/>
      <c r="T306" s="232"/>
      <c r="AT306" s="233" t="s">
        <v>212</v>
      </c>
      <c r="AU306" s="233" t="s">
        <v>93</v>
      </c>
      <c r="AV306" s="12" t="s">
        <v>25</v>
      </c>
      <c r="AW306" s="12" t="s">
        <v>48</v>
      </c>
      <c r="AX306" s="12" t="s">
        <v>85</v>
      </c>
      <c r="AY306" s="233" t="s">
        <v>199</v>
      </c>
    </row>
    <row r="307" spans="2:51" s="13" customFormat="1" ht="13.5">
      <c r="B307" s="234"/>
      <c r="C307" s="235"/>
      <c r="D307" s="219" t="s">
        <v>212</v>
      </c>
      <c r="E307" s="246" t="s">
        <v>50</v>
      </c>
      <c r="F307" s="247" t="s">
        <v>479</v>
      </c>
      <c r="G307" s="235"/>
      <c r="H307" s="248">
        <v>41.01</v>
      </c>
      <c r="I307" s="240"/>
      <c r="J307" s="235"/>
      <c r="K307" s="235"/>
      <c r="L307" s="241"/>
      <c r="M307" s="242"/>
      <c r="N307" s="243"/>
      <c r="O307" s="243"/>
      <c r="P307" s="243"/>
      <c r="Q307" s="243"/>
      <c r="R307" s="243"/>
      <c r="S307" s="243"/>
      <c r="T307" s="244"/>
      <c r="AT307" s="245" t="s">
        <v>212</v>
      </c>
      <c r="AU307" s="245" t="s">
        <v>93</v>
      </c>
      <c r="AV307" s="13" t="s">
        <v>93</v>
      </c>
      <c r="AW307" s="13" t="s">
        <v>48</v>
      </c>
      <c r="AX307" s="13" t="s">
        <v>85</v>
      </c>
      <c r="AY307" s="245" t="s">
        <v>199</v>
      </c>
    </row>
    <row r="308" spans="2:51" s="12" customFormat="1" ht="13.5">
      <c r="B308" s="223"/>
      <c r="C308" s="224"/>
      <c r="D308" s="219" t="s">
        <v>212</v>
      </c>
      <c r="E308" s="225" t="s">
        <v>50</v>
      </c>
      <c r="F308" s="226" t="s">
        <v>454</v>
      </c>
      <c r="G308" s="224"/>
      <c r="H308" s="227" t="s">
        <v>50</v>
      </c>
      <c r="I308" s="228"/>
      <c r="J308" s="224"/>
      <c r="K308" s="224"/>
      <c r="L308" s="229"/>
      <c r="M308" s="230"/>
      <c r="N308" s="231"/>
      <c r="O308" s="231"/>
      <c r="P308" s="231"/>
      <c r="Q308" s="231"/>
      <c r="R308" s="231"/>
      <c r="S308" s="231"/>
      <c r="T308" s="232"/>
      <c r="AT308" s="233" t="s">
        <v>212</v>
      </c>
      <c r="AU308" s="233" t="s">
        <v>93</v>
      </c>
      <c r="AV308" s="12" t="s">
        <v>25</v>
      </c>
      <c r="AW308" s="12" t="s">
        <v>48</v>
      </c>
      <c r="AX308" s="12" t="s">
        <v>85</v>
      </c>
      <c r="AY308" s="233" t="s">
        <v>199</v>
      </c>
    </row>
    <row r="309" spans="2:51" s="13" customFormat="1" ht="13.5">
      <c r="B309" s="234"/>
      <c r="C309" s="235"/>
      <c r="D309" s="219" t="s">
        <v>212</v>
      </c>
      <c r="E309" s="246" t="s">
        <v>50</v>
      </c>
      <c r="F309" s="247" t="s">
        <v>480</v>
      </c>
      <c r="G309" s="235"/>
      <c r="H309" s="248">
        <v>0.09</v>
      </c>
      <c r="I309" s="240"/>
      <c r="J309" s="235"/>
      <c r="K309" s="235"/>
      <c r="L309" s="241"/>
      <c r="M309" s="242"/>
      <c r="N309" s="243"/>
      <c r="O309" s="243"/>
      <c r="P309" s="243"/>
      <c r="Q309" s="243"/>
      <c r="R309" s="243"/>
      <c r="S309" s="243"/>
      <c r="T309" s="244"/>
      <c r="AT309" s="245" t="s">
        <v>212</v>
      </c>
      <c r="AU309" s="245" t="s">
        <v>93</v>
      </c>
      <c r="AV309" s="13" t="s">
        <v>93</v>
      </c>
      <c r="AW309" s="13" t="s">
        <v>48</v>
      </c>
      <c r="AX309" s="13" t="s">
        <v>85</v>
      </c>
      <c r="AY309" s="245" t="s">
        <v>199</v>
      </c>
    </row>
    <row r="310" spans="2:51" s="12" customFormat="1" ht="13.5">
      <c r="B310" s="223"/>
      <c r="C310" s="224"/>
      <c r="D310" s="219" t="s">
        <v>212</v>
      </c>
      <c r="E310" s="225" t="s">
        <v>50</v>
      </c>
      <c r="F310" s="226" t="s">
        <v>455</v>
      </c>
      <c r="G310" s="224"/>
      <c r="H310" s="227" t="s">
        <v>50</v>
      </c>
      <c r="I310" s="228"/>
      <c r="J310" s="224"/>
      <c r="K310" s="224"/>
      <c r="L310" s="229"/>
      <c r="M310" s="230"/>
      <c r="N310" s="231"/>
      <c r="O310" s="231"/>
      <c r="P310" s="231"/>
      <c r="Q310" s="231"/>
      <c r="R310" s="231"/>
      <c r="S310" s="231"/>
      <c r="T310" s="232"/>
      <c r="AT310" s="233" t="s">
        <v>212</v>
      </c>
      <c r="AU310" s="233" t="s">
        <v>93</v>
      </c>
      <c r="AV310" s="12" t="s">
        <v>25</v>
      </c>
      <c r="AW310" s="12" t="s">
        <v>48</v>
      </c>
      <c r="AX310" s="12" t="s">
        <v>85</v>
      </c>
      <c r="AY310" s="233" t="s">
        <v>199</v>
      </c>
    </row>
    <row r="311" spans="2:51" s="13" customFormat="1" ht="13.5">
      <c r="B311" s="234"/>
      <c r="C311" s="235"/>
      <c r="D311" s="219" t="s">
        <v>212</v>
      </c>
      <c r="E311" s="246" t="s">
        <v>50</v>
      </c>
      <c r="F311" s="247" t="s">
        <v>481</v>
      </c>
      <c r="G311" s="235"/>
      <c r="H311" s="248">
        <v>0.61199999999999999</v>
      </c>
      <c r="I311" s="240"/>
      <c r="J311" s="235"/>
      <c r="K311" s="235"/>
      <c r="L311" s="241"/>
      <c r="M311" s="242"/>
      <c r="N311" s="243"/>
      <c r="O311" s="243"/>
      <c r="P311" s="243"/>
      <c r="Q311" s="243"/>
      <c r="R311" s="243"/>
      <c r="S311" s="243"/>
      <c r="T311" s="244"/>
      <c r="AT311" s="245" t="s">
        <v>212</v>
      </c>
      <c r="AU311" s="245" t="s">
        <v>93</v>
      </c>
      <c r="AV311" s="13" t="s">
        <v>93</v>
      </c>
      <c r="AW311" s="13" t="s">
        <v>48</v>
      </c>
      <c r="AX311" s="13" t="s">
        <v>85</v>
      </c>
      <c r="AY311" s="245" t="s">
        <v>199</v>
      </c>
    </row>
    <row r="312" spans="2:51" s="12" customFormat="1" ht="13.5">
      <c r="B312" s="223"/>
      <c r="C312" s="224"/>
      <c r="D312" s="219" t="s">
        <v>212</v>
      </c>
      <c r="E312" s="225" t="s">
        <v>50</v>
      </c>
      <c r="F312" s="226" t="s">
        <v>405</v>
      </c>
      <c r="G312" s="224"/>
      <c r="H312" s="227" t="s">
        <v>50</v>
      </c>
      <c r="I312" s="228"/>
      <c r="J312" s="224"/>
      <c r="K312" s="224"/>
      <c r="L312" s="229"/>
      <c r="M312" s="230"/>
      <c r="N312" s="231"/>
      <c r="O312" s="231"/>
      <c r="P312" s="231"/>
      <c r="Q312" s="231"/>
      <c r="R312" s="231"/>
      <c r="S312" s="231"/>
      <c r="T312" s="232"/>
      <c r="AT312" s="233" t="s">
        <v>212</v>
      </c>
      <c r="AU312" s="233" t="s">
        <v>93</v>
      </c>
      <c r="AV312" s="12" t="s">
        <v>25</v>
      </c>
      <c r="AW312" s="12" t="s">
        <v>48</v>
      </c>
      <c r="AX312" s="12" t="s">
        <v>85</v>
      </c>
      <c r="AY312" s="233" t="s">
        <v>199</v>
      </c>
    </row>
    <row r="313" spans="2:51" s="13" customFormat="1" ht="13.5">
      <c r="B313" s="234"/>
      <c r="C313" s="235"/>
      <c r="D313" s="219" t="s">
        <v>212</v>
      </c>
      <c r="E313" s="246" t="s">
        <v>50</v>
      </c>
      <c r="F313" s="247" t="s">
        <v>482</v>
      </c>
      <c r="G313" s="235"/>
      <c r="H313" s="248">
        <v>7.74</v>
      </c>
      <c r="I313" s="240"/>
      <c r="J313" s="235"/>
      <c r="K313" s="235"/>
      <c r="L313" s="241"/>
      <c r="M313" s="242"/>
      <c r="N313" s="243"/>
      <c r="O313" s="243"/>
      <c r="P313" s="243"/>
      <c r="Q313" s="243"/>
      <c r="R313" s="243"/>
      <c r="S313" s="243"/>
      <c r="T313" s="244"/>
      <c r="AT313" s="245" t="s">
        <v>212</v>
      </c>
      <c r="AU313" s="245" t="s">
        <v>93</v>
      </c>
      <c r="AV313" s="13" t="s">
        <v>93</v>
      </c>
      <c r="AW313" s="13" t="s">
        <v>48</v>
      </c>
      <c r="AX313" s="13" t="s">
        <v>85</v>
      </c>
      <c r="AY313" s="245" t="s">
        <v>199</v>
      </c>
    </row>
    <row r="314" spans="2:51" s="12" customFormat="1" ht="13.5">
      <c r="B314" s="223"/>
      <c r="C314" s="224"/>
      <c r="D314" s="219" t="s">
        <v>212</v>
      </c>
      <c r="E314" s="225" t="s">
        <v>50</v>
      </c>
      <c r="F314" s="226" t="s">
        <v>407</v>
      </c>
      <c r="G314" s="224"/>
      <c r="H314" s="227" t="s">
        <v>50</v>
      </c>
      <c r="I314" s="228"/>
      <c r="J314" s="224"/>
      <c r="K314" s="224"/>
      <c r="L314" s="229"/>
      <c r="M314" s="230"/>
      <c r="N314" s="231"/>
      <c r="O314" s="231"/>
      <c r="P314" s="231"/>
      <c r="Q314" s="231"/>
      <c r="R314" s="231"/>
      <c r="S314" s="231"/>
      <c r="T314" s="232"/>
      <c r="AT314" s="233" t="s">
        <v>212</v>
      </c>
      <c r="AU314" s="233" t="s">
        <v>93</v>
      </c>
      <c r="AV314" s="12" t="s">
        <v>25</v>
      </c>
      <c r="AW314" s="12" t="s">
        <v>48</v>
      </c>
      <c r="AX314" s="12" t="s">
        <v>85</v>
      </c>
      <c r="AY314" s="233" t="s">
        <v>199</v>
      </c>
    </row>
    <row r="315" spans="2:51" s="13" customFormat="1" ht="13.5">
      <c r="B315" s="234"/>
      <c r="C315" s="235"/>
      <c r="D315" s="219" t="s">
        <v>212</v>
      </c>
      <c r="E315" s="246" t="s">
        <v>50</v>
      </c>
      <c r="F315" s="247" t="s">
        <v>483</v>
      </c>
      <c r="G315" s="235"/>
      <c r="H315" s="248">
        <v>2.7</v>
      </c>
      <c r="I315" s="240"/>
      <c r="J315" s="235"/>
      <c r="K315" s="235"/>
      <c r="L315" s="241"/>
      <c r="M315" s="242"/>
      <c r="N315" s="243"/>
      <c r="O315" s="243"/>
      <c r="P315" s="243"/>
      <c r="Q315" s="243"/>
      <c r="R315" s="243"/>
      <c r="S315" s="243"/>
      <c r="T315" s="244"/>
      <c r="AT315" s="245" t="s">
        <v>212</v>
      </c>
      <c r="AU315" s="245" t="s">
        <v>93</v>
      </c>
      <c r="AV315" s="13" t="s">
        <v>93</v>
      </c>
      <c r="AW315" s="13" t="s">
        <v>48</v>
      </c>
      <c r="AX315" s="13" t="s">
        <v>85</v>
      </c>
      <c r="AY315" s="245" t="s">
        <v>199</v>
      </c>
    </row>
    <row r="316" spans="2:51" s="12" customFormat="1" ht="13.5">
      <c r="B316" s="223"/>
      <c r="C316" s="224"/>
      <c r="D316" s="219" t="s">
        <v>212</v>
      </c>
      <c r="E316" s="225" t="s">
        <v>50</v>
      </c>
      <c r="F316" s="226" t="s">
        <v>409</v>
      </c>
      <c r="G316" s="224"/>
      <c r="H316" s="227" t="s">
        <v>50</v>
      </c>
      <c r="I316" s="228"/>
      <c r="J316" s="224"/>
      <c r="K316" s="224"/>
      <c r="L316" s="229"/>
      <c r="M316" s="230"/>
      <c r="N316" s="231"/>
      <c r="O316" s="231"/>
      <c r="P316" s="231"/>
      <c r="Q316" s="231"/>
      <c r="R316" s="231"/>
      <c r="S316" s="231"/>
      <c r="T316" s="232"/>
      <c r="AT316" s="233" t="s">
        <v>212</v>
      </c>
      <c r="AU316" s="233" t="s">
        <v>93</v>
      </c>
      <c r="AV316" s="12" t="s">
        <v>25</v>
      </c>
      <c r="AW316" s="12" t="s">
        <v>48</v>
      </c>
      <c r="AX316" s="12" t="s">
        <v>85</v>
      </c>
      <c r="AY316" s="233" t="s">
        <v>199</v>
      </c>
    </row>
    <row r="317" spans="2:51" s="13" customFormat="1" ht="13.5">
      <c r="B317" s="234"/>
      <c r="C317" s="235"/>
      <c r="D317" s="219" t="s">
        <v>212</v>
      </c>
      <c r="E317" s="246" t="s">
        <v>50</v>
      </c>
      <c r="F317" s="247" t="s">
        <v>484</v>
      </c>
      <c r="G317" s="235"/>
      <c r="H317" s="248">
        <v>0.72</v>
      </c>
      <c r="I317" s="240"/>
      <c r="J317" s="235"/>
      <c r="K317" s="235"/>
      <c r="L317" s="241"/>
      <c r="M317" s="242"/>
      <c r="N317" s="243"/>
      <c r="O317" s="243"/>
      <c r="P317" s="243"/>
      <c r="Q317" s="243"/>
      <c r="R317" s="243"/>
      <c r="S317" s="243"/>
      <c r="T317" s="244"/>
      <c r="AT317" s="245" t="s">
        <v>212</v>
      </c>
      <c r="AU317" s="245" t="s">
        <v>93</v>
      </c>
      <c r="AV317" s="13" t="s">
        <v>93</v>
      </c>
      <c r="AW317" s="13" t="s">
        <v>48</v>
      </c>
      <c r="AX317" s="13" t="s">
        <v>85</v>
      </c>
      <c r="AY317" s="245" t="s">
        <v>199</v>
      </c>
    </row>
    <row r="318" spans="2:51" s="12" customFormat="1" ht="13.5">
      <c r="B318" s="223"/>
      <c r="C318" s="224"/>
      <c r="D318" s="219" t="s">
        <v>212</v>
      </c>
      <c r="E318" s="225" t="s">
        <v>50</v>
      </c>
      <c r="F318" s="226" t="s">
        <v>411</v>
      </c>
      <c r="G318" s="224"/>
      <c r="H318" s="227" t="s">
        <v>50</v>
      </c>
      <c r="I318" s="228"/>
      <c r="J318" s="224"/>
      <c r="K318" s="224"/>
      <c r="L318" s="229"/>
      <c r="M318" s="230"/>
      <c r="N318" s="231"/>
      <c r="O318" s="231"/>
      <c r="P318" s="231"/>
      <c r="Q318" s="231"/>
      <c r="R318" s="231"/>
      <c r="S318" s="231"/>
      <c r="T318" s="232"/>
      <c r="AT318" s="233" t="s">
        <v>212</v>
      </c>
      <c r="AU318" s="233" t="s">
        <v>93</v>
      </c>
      <c r="AV318" s="12" t="s">
        <v>25</v>
      </c>
      <c r="AW318" s="12" t="s">
        <v>48</v>
      </c>
      <c r="AX318" s="12" t="s">
        <v>85</v>
      </c>
      <c r="AY318" s="233" t="s">
        <v>199</v>
      </c>
    </row>
    <row r="319" spans="2:51" s="13" customFormat="1" ht="13.5">
      <c r="B319" s="234"/>
      <c r="C319" s="235"/>
      <c r="D319" s="219" t="s">
        <v>212</v>
      </c>
      <c r="E319" s="246" t="s">
        <v>50</v>
      </c>
      <c r="F319" s="247" t="s">
        <v>485</v>
      </c>
      <c r="G319" s="235"/>
      <c r="H319" s="248">
        <v>0.25900000000000001</v>
      </c>
      <c r="I319" s="240"/>
      <c r="J319" s="235"/>
      <c r="K319" s="235"/>
      <c r="L319" s="241"/>
      <c r="M319" s="242"/>
      <c r="N319" s="243"/>
      <c r="O319" s="243"/>
      <c r="P319" s="243"/>
      <c r="Q319" s="243"/>
      <c r="R319" s="243"/>
      <c r="S319" s="243"/>
      <c r="T319" s="244"/>
      <c r="AT319" s="245" t="s">
        <v>212</v>
      </c>
      <c r="AU319" s="245" t="s">
        <v>93</v>
      </c>
      <c r="AV319" s="13" t="s">
        <v>93</v>
      </c>
      <c r="AW319" s="13" t="s">
        <v>48</v>
      </c>
      <c r="AX319" s="13" t="s">
        <v>85</v>
      </c>
      <c r="AY319" s="245" t="s">
        <v>199</v>
      </c>
    </row>
    <row r="320" spans="2:51" s="12" customFormat="1" ht="13.5">
      <c r="B320" s="223"/>
      <c r="C320" s="224"/>
      <c r="D320" s="219" t="s">
        <v>212</v>
      </c>
      <c r="E320" s="225" t="s">
        <v>50</v>
      </c>
      <c r="F320" s="226" t="s">
        <v>413</v>
      </c>
      <c r="G320" s="224"/>
      <c r="H320" s="227" t="s">
        <v>50</v>
      </c>
      <c r="I320" s="228"/>
      <c r="J320" s="224"/>
      <c r="K320" s="224"/>
      <c r="L320" s="229"/>
      <c r="M320" s="230"/>
      <c r="N320" s="231"/>
      <c r="O320" s="231"/>
      <c r="P320" s="231"/>
      <c r="Q320" s="231"/>
      <c r="R320" s="231"/>
      <c r="S320" s="231"/>
      <c r="T320" s="232"/>
      <c r="AT320" s="233" t="s">
        <v>212</v>
      </c>
      <c r="AU320" s="233" t="s">
        <v>93</v>
      </c>
      <c r="AV320" s="12" t="s">
        <v>25</v>
      </c>
      <c r="AW320" s="12" t="s">
        <v>48</v>
      </c>
      <c r="AX320" s="12" t="s">
        <v>85</v>
      </c>
      <c r="AY320" s="233" t="s">
        <v>199</v>
      </c>
    </row>
    <row r="321" spans="2:65" s="13" customFormat="1" ht="13.5">
      <c r="B321" s="234"/>
      <c r="C321" s="235"/>
      <c r="D321" s="219" t="s">
        <v>212</v>
      </c>
      <c r="E321" s="246" t="s">
        <v>50</v>
      </c>
      <c r="F321" s="247" t="s">
        <v>486</v>
      </c>
      <c r="G321" s="235"/>
      <c r="H321" s="248">
        <v>0.17299999999999999</v>
      </c>
      <c r="I321" s="240"/>
      <c r="J321" s="235"/>
      <c r="K321" s="235"/>
      <c r="L321" s="241"/>
      <c r="M321" s="242"/>
      <c r="N321" s="243"/>
      <c r="O321" s="243"/>
      <c r="P321" s="243"/>
      <c r="Q321" s="243"/>
      <c r="R321" s="243"/>
      <c r="S321" s="243"/>
      <c r="T321" s="244"/>
      <c r="AT321" s="245" t="s">
        <v>212</v>
      </c>
      <c r="AU321" s="245" t="s">
        <v>93</v>
      </c>
      <c r="AV321" s="13" t="s">
        <v>93</v>
      </c>
      <c r="AW321" s="13" t="s">
        <v>48</v>
      </c>
      <c r="AX321" s="13" t="s">
        <v>85</v>
      </c>
      <c r="AY321" s="245" t="s">
        <v>199</v>
      </c>
    </row>
    <row r="322" spans="2:65" s="12" customFormat="1" ht="13.5">
      <c r="B322" s="223"/>
      <c r="C322" s="224"/>
      <c r="D322" s="219" t="s">
        <v>212</v>
      </c>
      <c r="E322" s="225" t="s">
        <v>50</v>
      </c>
      <c r="F322" s="226" t="s">
        <v>391</v>
      </c>
      <c r="G322" s="224"/>
      <c r="H322" s="227" t="s">
        <v>50</v>
      </c>
      <c r="I322" s="228"/>
      <c r="J322" s="224"/>
      <c r="K322" s="224"/>
      <c r="L322" s="229"/>
      <c r="M322" s="230"/>
      <c r="N322" s="231"/>
      <c r="O322" s="231"/>
      <c r="P322" s="231"/>
      <c r="Q322" s="231"/>
      <c r="R322" s="231"/>
      <c r="S322" s="231"/>
      <c r="T322" s="232"/>
      <c r="AT322" s="233" t="s">
        <v>212</v>
      </c>
      <c r="AU322" s="233" t="s">
        <v>93</v>
      </c>
      <c r="AV322" s="12" t="s">
        <v>25</v>
      </c>
      <c r="AW322" s="12" t="s">
        <v>48</v>
      </c>
      <c r="AX322" s="12" t="s">
        <v>85</v>
      </c>
      <c r="AY322" s="233" t="s">
        <v>199</v>
      </c>
    </row>
    <row r="323" spans="2:65" s="13" customFormat="1" ht="13.5">
      <c r="B323" s="234"/>
      <c r="C323" s="235"/>
      <c r="D323" s="236" t="s">
        <v>212</v>
      </c>
      <c r="E323" s="237" t="s">
        <v>50</v>
      </c>
      <c r="F323" s="238" t="s">
        <v>487</v>
      </c>
      <c r="G323" s="235"/>
      <c r="H323" s="239">
        <v>2.04</v>
      </c>
      <c r="I323" s="240"/>
      <c r="J323" s="235"/>
      <c r="K323" s="235"/>
      <c r="L323" s="241"/>
      <c r="M323" s="242"/>
      <c r="N323" s="243"/>
      <c r="O323" s="243"/>
      <c r="P323" s="243"/>
      <c r="Q323" s="243"/>
      <c r="R323" s="243"/>
      <c r="S323" s="243"/>
      <c r="T323" s="244"/>
      <c r="AT323" s="245" t="s">
        <v>212</v>
      </c>
      <c r="AU323" s="245" t="s">
        <v>93</v>
      </c>
      <c r="AV323" s="13" t="s">
        <v>93</v>
      </c>
      <c r="AW323" s="13" t="s">
        <v>48</v>
      </c>
      <c r="AX323" s="13" t="s">
        <v>85</v>
      </c>
      <c r="AY323" s="245" t="s">
        <v>199</v>
      </c>
    </row>
    <row r="324" spans="2:65" s="1" customFormat="1" ht="22.5" customHeight="1">
      <c r="B324" s="43"/>
      <c r="C324" s="207" t="s">
        <v>488</v>
      </c>
      <c r="D324" s="207" t="s">
        <v>202</v>
      </c>
      <c r="E324" s="208" t="s">
        <v>489</v>
      </c>
      <c r="F324" s="209" t="s">
        <v>490</v>
      </c>
      <c r="G324" s="210" t="s">
        <v>418</v>
      </c>
      <c r="H324" s="211">
        <v>14</v>
      </c>
      <c r="I324" s="212"/>
      <c r="J324" s="213">
        <f>ROUND(I324*H324,2)</f>
        <v>0</v>
      </c>
      <c r="K324" s="209" t="s">
        <v>50</v>
      </c>
      <c r="L324" s="63"/>
      <c r="M324" s="214" t="s">
        <v>50</v>
      </c>
      <c r="N324" s="215" t="s">
        <v>56</v>
      </c>
      <c r="O324" s="44"/>
      <c r="P324" s="216">
        <f>O324*H324</f>
        <v>0</v>
      </c>
      <c r="Q324" s="216">
        <v>0</v>
      </c>
      <c r="R324" s="216">
        <f>Q324*H324</f>
        <v>0</v>
      </c>
      <c r="S324" s="216">
        <v>0</v>
      </c>
      <c r="T324" s="217">
        <f>S324*H324</f>
        <v>0</v>
      </c>
      <c r="AR324" s="25" t="s">
        <v>105</v>
      </c>
      <c r="AT324" s="25" t="s">
        <v>202</v>
      </c>
      <c r="AU324" s="25" t="s">
        <v>93</v>
      </c>
      <c r="AY324" s="25" t="s">
        <v>199</v>
      </c>
      <c r="BE324" s="218">
        <f>IF(N324="základní",J324,0)</f>
        <v>0</v>
      </c>
      <c r="BF324" s="218">
        <f>IF(N324="snížená",J324,0)</f>
        <v>0</v>
      </c>
      <c r="BG324" s="218">
        <f>IF(N324="zákl. přenesená",J324,0)</f>
        <v>0</v>
      </c>
      <c r="BH324" s="218">
        <f>IF(N324="sníž. přenesená",J324,0)</f>
        <v>0</v>
      </c>
      <c r="BI324" s="218">
        <f>IF(N324="nulová",J324,0)</f>
        <v>0</v>
      </c>
      <c r="BJ324" s="25" t="s">
        <v>25</v>
      </c>
      <c r="BK324" s="218">
        <f>ROUND(I324*H324,2)</f>
        <v>0</v>
      </c>
      <c r="BL324" s="25" t="s">
        <v>105</v>
      </c>
      <c r="BM324" s="25" t="s">
        <v>491</v>
      </c>
    </row>
    <row r="325" spans="2:65" s="1" customFormat="1" ht="13.5">
      <c r="B325" s="43"/>
      <c r="C325" s="65"/>
      <c r="D325" s="219" t="s">
        <v>208</v>
      </c>
      <c r="E325" s="65"/>
      <c r="F325" s="220" t="s">
        <v>490</v>
      </c>
      <c r="G325" s="65"/>
      <c r="H325" s="65"/>
      <c r="I325" s="175"/>
      <c r="J325" s="65"/>
      <c r="K325" s="65"/>
      <c r="L325" s="63"/>
      <c r="M325" s="221"/>
      <c r="N325" s="44"/>
      <c r="O325" s="44"/>
      <c r="P325" s="44"/>
      <c r="Q325" s="44"/>
      <c r="R325" s="44"/>
      <c r="S325" s="44"/>
      <c r="T325" s="80"/>
      <c r="AT325" s="25" t="s">
        <v>208</v>
      </c>
      <c r="AU325" s="25" t="s">
        <v>93</v>
      </c>
    </row>
    <row r="326" spans="2:65" s="12" customFormat="1" ht="13.5">
      <c r="B326" s="223"/>
      <c r="C326" s="224"/>
      <c r="D326" s="219" t="s">
        <v>212</v>
      </c>
      <c r="E326" s="225" t="s">
        <v>50</v>
      </c>
      <c r="F326" s="226" t="s">
        <v>492</v>
      </c>
      <c r="G326" s="224"/>
      <c r="H326" s="227" t="s">
        <v>50</v>
      </c>
      <c r="I326" s="228"/>
      <c r="J326" s="224"/>
      <c r="K326" s="224"/>
      <c r="L326" s="229"/>
      <c r="M326" s="230"/>
      <c r="N326" s="231"/>
      <c r="O326" s="231"/>
      <c r="P326" s="231"/>
      <c r="Q326" s="231"/>
      <c r="R326" s="231"/>
      <c r="S326" s="231"/>
      <c r="T326" s="232"/>
      <c r="AT326" s="233" t="s">
        <v>212</v>
      </c>
      <c r="AU326" s="233" t="s">
        <v>93</v>
      </c>
      <c r="AV326" s="12" t="s">
        <v>25</v>
      </c>
      <c r="AW326" s="12" t="s">
        <v>48</v>
      </c>
      <c r="AX326" s="12" t="s">
        <v>85</v>
      </c>
      <c r="AY326" s="233" t="s">
        <v>199</v>
      </c>
    </row>
    <row r="327" spans="2:65" s="12" customFormat="1" ht="13.5">
      <c r="B327" s="223"/>
      <c r="C327" s="224"/>
      <c r="D327" s="219" t="s">
        <v>212</v>
      </c>
      <c r="E327" s="225" t="s">
        <v>50</v>
      </c>
      <c r="F327" s="226" t="s">
        <v>454</v>
      </c>
      <c r="G327" s="224"/>
      <c r="H327" s="227" t="s">
        <v>50</v>
      </c>
      <c r="I327" s="228"/>
      <c r="J327" s="224"/>
      <c r="K327" s="224"/>
      <c r="L327" s="229"/>
      <c r="M327" s="230"/>
      <c r="N327" s="231"/>
      <c r="O327" s="231"/>
      <c r="P327" s="231"/>
      <c r="Q327" s="231"/>
      <c r="R327" s="231"/>
      <c r="S327" s="231"/>
      <c r="T327" s="232"/>
      <c r="AT327" s="233" t="s">
        <v>212</v>
      </c>
      <c r="AU327" s="233" t="s">
        <v>93</v>
      </c>
      <c r="AV327" s="12" t="s">
        <v>25</v>
      </c>
      <c r="AW327" s="12" t="s">
        <v>48</v>
      </c>
      <c r="AX327" s="12" t="s">
        <v>85</v>
      </c>
      <c r="AY327" s="233" t="s">
        <v>199</v>
      </c>
    </row>
    <row r="328" spans="2:65" s="13" customFormat="1" ht="13.5">
      <c r="B328" s="234"/>
      <c r="C328" s="235"/>
      <c r="D328" s="219" t="s">
        <v>212</v>
      </c>
      <c r="E328" s="246" t="s">
        <v>50</v>
      </c>
      <c r="F328" s="247" t="s">
        <v>141</v>
      </c>
      <c r="G328" s="235"/>
      <c r="H328" s="248">
        <v>5</v>
      </c>
      <c r="I328" s="240"/>
      <c r="J328" s="235"/>
      <c r="K328" s="235"/>
      <c r="L328" s="241"/>
      <c r="M328" s="242"/>
      <c r="N328" s="243"/>
      <c r="O328" s="243"/>
      <c r="P328" s="243"/>
      <c r="Q328" s="243"/>
      <c r="R328" s="243"/>
      <c r="S328" s="243"/>
      <c r="T328" s="244"/>
      <c r="AT328" s="245" t="s">
        <v>212</v>
      </c>
      <c r="AU328" s="245" t="s">
        <v>93</v>
      </c>
      <c r="AV328" s="13" t="s">
        <v>93</v>
      </c>
      <c r="AW328" s="13" t="s">
        <v>48</v>
      </c>
      <c r="AX328" s="13" t="s">
        <v>85</v>
      </c>
      <c r="AY328" s="245" t="s">
        <v>199</v>
      </c>
    </row>
    <row r="329" spans="2:65" s="12" customFormat="1" ht="13.5">
      <c r="B329" s="223"/>
      <c r="C329" s="224"/>
      <c r="D329" s="219" t="s">
        <v>212</v>
      </c>
      <c r="E329" s="225" t="s">
        <v>50</v>
      </c>
      <c r="F329" s="226" t="s">
        <v>455</v>
      </c>
      <c r="G329" s="224"/>
      <c r="H329" s="227" t="s">
        <v>50</v>
      </c>
      <c r="I329" s="228"/>
      <c r="J329" s="224"/>
      <c r="K329" s="224"/>
      <c r="L329" s="229"/>
      <c r="M329" s="230"/>
      <c r="N329" s="231"/>
      <c r="O329" s="231"/>
      <c r="P329" s="231"/>
      <c r="Q329" s="231"/>
      <c r="R329" s="231"/>
      <c r="S329" s="231"/>
      <c r="T329" s="232"/>
      <c r="AT329" s="233" t="s">
        <v>212</v>
      </c>
      <c r="AU329" s="233" t="s">
        <v>93</v>
      </c>
      <c r="AV329" s="12" t="s">
        <v>25</v>
      </c>
      <c r="AW329" s="12" t="s">
        <v>48</v>
      </c>
      <c r="AX329" s="12" t="s">
        <v>85</v>
      </c>
      <c r="AY329" s="233" t="s">
        <v>199</v>
      </c>
    </row>
    <row r="330" spans="2:65" s="13" customFormat="1" ht="13.5">
      <c r="B330" s="234"/>
      <c r="C330" s="235"/>
      <c r="D330" s="219" t="s">
        <v>212</v>
      </c>
      <c r="E330" s="246" t="s">
        <v>50</v>
      </c>
      <c r="F330" s="247" t="s">
        <v>25</v>
      </c>
      <c r="G330" s="235"/>
      <c r="H330" s="248">
        <v>1</v>
      </c>
      <c r="I330" s="240"/>
      <c r="J330" s="235"/>
      <c r="K330" s="235"/>
      <c r="L330" s="241"/>
      <c r="M330" s="242"/>
      <c r="N330" s="243"/>
      <c r="O330" s="243"/>
      <c r="P330" s="243"/>
      <c r="Q330" s="243"/>
      <c r="R330" s="243"/>
      <c r="S330" s="243"/>
      <c r="T330" s="244"/>
      <c r="AT330" s="245" t="s">
        <v>212</v>
      </c>
      <c r="AU330" s="245" t="s">
        <v>93</v>
      </c>
      <c r="AV330" s="13" t="s">
        <v>93</v>
      </c>
      <c r="AW330" s="13" t="s">
        <v>48</v>
      </c>
      <c r="AX330" s="13" t="s">
        <v>85</v>
      </c>
      <c r="AY330" s="245" t="s">
        <v>199</v>
      </c>
    </row>
    <row r="331" spans="2:65" s="12" customFormat="1" ht="13.5">
      <c r="B331" s="223"/>
      <c r="C331" s="224"/>
      <c r="D331" s="219" t="s">
        <v>212</v>
      </c>
      <c r="E331" s="225" t="s">
        <v>50</v>
      </c>
      <c r="F331" s="226" t="s">
        <v>405</v>
      </c>
      <c r="G331" s="224"/>
      <c r="H331" s="227" t="s">
        <v>50</v>
      </c>
      <c r="I331" s="228"/>
      <c r="J331" s="224"/>
      <c r="K331" s="224"/>
      <c r="L331" s="229"/>
      <c r="M331" s="230"/>
      <c r="N331" s="231"/>
      <c r="O331" s="231"/>
      <c r="P331" s="231"/>
      <c r="Q331" s="231"/>
      <c r="R331" s="231"/>
      <c r="S331" s="231"/>
      <c r="T331" s="232"/>
      <c r="AT331" s="233" t="s">
        <v>212</v>
      </c>
      <c r="AU331" s="233" t="s">
        <v>93</v>
      </c>
      <c r="AV331" s="12" t="s">
        <v>25</v>
      </c>
      <c r="AW331" s="12" t="s">
        <v>48</v>
      </c>
      <c r="AX331" s="12" t="s">
        <v>85</v>
      </c>
      <c r="AY331" s="233" t="s">
        <v>199</v>
      </c>
    </row>
    <row r="332" spans="2:65" s="13" customFormat="1" ht="13.5">
      <c r="B332" s="234"/>
      <c r="C332" s="235"/>
      <c r="D332" s="219" t="s">
        <v>212</v>
      </c>
      <c r="E332" s="246" t="s">
        <v>50</v>
      </c>
      <c r="F332" s="247" t="s">
        <v>141</v>
      </c>
      <c r="G332" s="235"/>
      <c r="H332" s="248">
        <v>5</v>
      </c>
      <c r="I332" s="240"/>
      <c r="J332" s="235"/>
      <c r="K332" s="235"/>
      <c r="L332" s="241"/>
      <c r="M332" s="242"/>
      <c r="N332" s="243"/>
      <c r="O332" s="243"/>
      <c r="P332" s="243"/>
      <c r="Q332" s="243"/>
      <c r="R332" s="243"/>
      <c r="S332" s="243"/>
      <c r="T332" s="244"/>
      <c r="AT332" s="245" t="s">
        <v>212</v>
      </c>
      <c r="AU332" s="245" t="s">
        <v>93</v>
      </c>
      <c r="AV332" s="13" t="s">
        <v>93</v>
      </c>
      <c r="AW332" s="13" t="s">
        <v>48</v>
      </c>
      <c r="AX332" s="13" t="s">
        <v>85</v>
      </c>
      <c r="AY332" s="245" t="s">
        <v>199</v>
      </c>
    </row>
    <row r="333" spans="2:65" s="12" customFormat="1" ht="13.5">
      <c r="B333" s="223"/>
      <c r="C333" s="224"/>
      <c r="D333" s="219" t="s">
        <v>212</v>
      </c>
      <c r="E333" s="225" t="s">
        <v>50</v>
      </c>
      <c r="F333" s="226" t="s">
        <v>407</v>
      </c>
      <c r="G333" s="224"/>
      <c r="H333" s="227" t="s">
        <v>50</v>
      </c>
      <c r="I333" s="228"/>
      <c r="J333" s="224"/>
      <c r="K333" s="224"/>
      <c r="L333" s="229"/>
      <c r="M333" s="230"/>
      <c r="N333" s="231"/>
      <c r="O333" s="231"/>
      <c r="P333" s="231"/>
      <c r="Q333" s="231"/>
      <c r="R333" s="231"/>
      <c r="S333" s="231"/>
      <c r="T333" s="232"/>
      <c r="AT333" s="233" t="s">
        <v>212</v>
      </c>
      <c r="AU333" s="233" t="s">
        <v>93</v>
      </c>
      <c r="AV333" s="12" t="s">
        <v>25</v>
      </c>
      <c r="AW333" s="12" t="s">
        <v>48</v>
      </c>
      <c r="AX333" s="12" t="s">
        <v>85</v>
      </c>
      <c r="AY333" s="233" t="s">
        <v>199</v>
      </c>
    </row>
    <row r="334" spans="2:65" s="13" customFormat="1" ht="13.5">
      <c r="B334" s="234"/>
      <c r="C334" s="235"/>
      <c r="D334" s="219" t="s">
        <v>212</v>
      </c>
      <c r="E334" s="246" t="s">
        <v>50</v>
      </c>
      <c r="F334" s="247" t="s">
        <v>99</v>
      </c>
      <c r="G334" s="235"/>
      <c r="H334" s="248">
        <v>3</v>
      </c>
      <c r="I334" s="240"/>
      <c r="J334" s="235"/>
      <c r="K334" s="235"/>
      <c r="L334" s="241"/>
      <c r="M334" s="242"/>
      <c r="N334" s="243"/>
      <c r="O334" s="243"/>
      <c r="P334" s="243"/>
      <c r="Q334" s="243"/>
      <c r="R334" s="243"/>
      <c r="S334" s="243"/>
      <c r="T334" s="244"/>
      <c r="AT334" s="245" t="s">
        <v>212</v>
      </c>
      <c r="AU334" s="245" t="s">
        <v>93</v>
      </c>
      <c r="AV334" s="13" t="s">
        <v>93</v>
      </c>
      <c r="AW334" s="13" t="s">
        <v>48</v>
      </c>
      <c r="AX334" s="13" t="s">
        <v>85</v>
      </c>
      <c r="AY334" s="245" t="s">
        <v>199</v>
      </c>
    </row>
    <row r="335" spans="2:65" s="12" customFormat="1" ht="27">
      <c r="B335" s="223"/>
      <c r="C335" s="224"/>
      <c r="D335" s="236" t="s">
        <v>212</v>
      </c>
      <c r="E335" s="259" t="s">
        <v>50</v>
      </c>
      <c r="F335" s="260" t="s">
        <v>493</v>
      </c>
      <c r="G335" s="224"/>
      <c r="H335" s="261" t="s">
        <v>50</v>
      </c>
      <c r="I335" s="228"/>
      <c r="J335" s="224"/>
      <c r="K335" s="224"/>
      <c r="L335" s="229"/>
      <c r="M335" s="230"/>
      <c r="N335" s="231"/>
      <c r="O335" s="231"/>
      <c r="P335" s="231"/>
      <c r="Q335" s="231"/>
      <c r="R335" s="231"/>
      <c r="S335" s="231"/>
      <c r="T335" s="232"/>
      <c r="AT335" s="233" t="s">
        <v>212</v>
      </c>
      <c r="AU335" s="233" t="s">
        <v>93</v>
      </c>
      <c r="AV335" s="12" t="s">
        <v>25</v>
      </c>
      <c r="AW335" s="12" t="s">
        <v>48</v>
      </c>
      <c r="AX335" s="12" t="s">
        <v>85</v>
      </c>
      <c r="AY335" s="233" t="s">
        <v>199</v>
      </c>
    </row>
    <row r="336" spans="2:65" s="1" customFormat="1" ht="22.5" customHeight="1">
      <c r="B336" s="43"/>
      <c r="C336" s="207" t="s">
        <v>494</v>
      </c>
      <c r="D336" s="207" t="s">
        <v>202</v>
      </c>
      <c r="E336" s="208" t="s">
        <v>495</v>
      </c>
      <c r="F336" s="209" t="s">
        <v>496</v>
      </c>
      <c r="G336" s="210" t="s">
        <v>256</v>
      </c>
      <c r="H336" s="211">
        <v>31.059000000000001</v>
      </c>
      <c r="I336" s="212"/>
      <c r="J336" s="213">
        <f>ROUND(I336*H336,2)</f>
        <v>0</v>
      </c>
      <c r="K336" s="209" t="s">
        <v>206</v>
      </c>
      <c r="L336" s="63"/>
      <c r="M336" s="214" t="s">
        <v>50</v>
      </c>
      <c r="N336" s="215" t="s">
        <v>56</v>
      </c>
      <c r="O336" s="44"/>
      <c r="P336" s="216">
        <f>O336*H336</f>
        <v>0</v>
      </c>
      <c r="Q336" s="216">
        <v>0</v>
      </c>
      <c r="R336" s="216">
        <f>Q336*H336</f>
        <v>0</v>
      </c>
      <c r="S336" s="216">
        <v>0</v>
      </c>
      <c r="T336" s="217">
        <f>S336*H336</f>
        <v>0</v>
      </c>
      <c r="AR336" s="25" t="s">
        <v>105</v>
      </c>
      <c r="AT336" s="25" t="s">
        <v>202</v>
      </c>
      <c r="AU336" s="25" t="s">
        <v>93</v>
      </c>
      <c r="AY336" s="25" t="s">
        <v>199</v>
      </c>
      <c r="BE336" s="218">
        <f>IF(N336="základní",J336,0)</f>
        <v>0</v>
      </c>
      <c r="BF336" s="218">
        <f>IF(N336="snížená",J336,0)</f>
        <v>0</v>
      </c>
      <c r="BG336" s="218">
        <f>IF(N336="zákl. přenesená",J336,0)</f>
        <v>0</v>
      </c>
      <c r="BH336" s="218">
        <f>IF(N336="sníž. přenesená",J336,0)</f>
        <v>0</v>
      </c>
      <c r="BI336" s="218">
        <f>IF(N336="nulová",J336,0)</f>
        <v>0</v>
      </c>
      <c r="BJ336" s="25" t="s">
        <v>25</v>
      </c>
      <c r="BK336" s="218">
        <f>ROUND(I336*H336,2)</f>
        <v>0</v>
      </c>
      <c r="BL336" s="25" t="s">
        <v>105</v>
      </c>
      <c r="BM336" s="25" t="s">
        <v>497</v>
      </c>
    </row>
    <row r="337" spans="2:65" s="1" customFormat="1" ht="27">
      <c r="B337" s="43"/>
      <c r="C337" s="65"/>
      <c r="D337" s="219" t="s">
        <v>208</v>
      </c>
      <c r="E337" s="65"/>
      <c r="F337" s="220" t="s">
        <v>498</v>
      </c>
      <c r="G337" s="65"/>
      <c r="H337" s="65"/>
      <c r="I337" s="175"/>
      <c r="J337" s="65"/>
      <c r="K337" s="65"/>
      <c r="L337" s="63"/>
      <c r="M337" s="221"/>
      <c r="N337" s="44"/>
      <c r="O337" s="44"/>
      <c r="P337" s="44"/>
      <c r="Q337" s="44"/>
      <c r="R337" s="44"/>
      <c r="S337" s="44"/>
      <c r="T337" s="80"/>
      <c r="AT337" s="25" t="s">
        <v>208</v>
      </c>
      <c r="AU337" s="25" t="s">
        <v>93</v>
      </c>
    </row>
    <row r="338" spans="2:65" s="12" customFormat="1" ht="13.5">
      <c r="B338" s="223"/>
      <c r="C338" s="224"/>
      <c r="D338" s="219" t="s">
        <v>212</v>
      </c>
      <c r="E338" s="225" t="s">
        <v>50</v>
      </c>
      <c r="F338" s="226" t="s">
        <v>499</v>
      </c>
      <c r="G338" s="224"/>
      <c r="H338" s="227" t="s">
        <v>50</v>
      </c>
      <c r="I338" s="228"/>
      <c r="J338" s="224"/>
      <c r="K338" s="224"/>
      <c r="L338" s="229"/>
      <c r="M338" s="230"/>
      <c r="N338" s="231"/>
      <c r="O338" s="231"/>
      <c r="P338" s="231"/>
      <c r="Q338" s="231"/>
      <c r="R338" s="231"/>
      <c r="S338" s="231"/>
      <c r="T338" s="232"/>
      <c r="AT338" s="233" t="s">
        <v>212</v>
      </c>
      <c r="AU338" s="233" t="s">
        <v>93</v>
      </c>
      <c r="AV338" s="12" t="s">
        <v>25</v>
      </c>
      <c r="AW338" s="12" t="s">
        <v>48</v>
      </c>
      <c r="AX338" s="12" t="s">
        <v>85</v>
      </c>
      <c r="AY338" s="233" t="s">
        <v>199</v>
      </c>
    </row>
    <row r="339" spans="2:65" s="12" customFormat="1" ht="13.5">
      <c r="B339" s="223"/>
      <c r="C339" s="224"/>
      <c r="D339" s="219" t="s">
        <v>212</v>
      </c>
      <c r="E339" s="225" t="s">
        <v>50</v>
      </c>
      <c r="F339" s="226" t="s">
        <v>500</v>
      </c>
      <c r="G339" s="224"/>
      <c r="H339" s="227" t="s">
        <v>50</v>
      </c>
      <c r="I339" s="228"/>
      <c r="J339" s="224"/>
      <c r="K339" s="224"/>
      <c r="L339" s="229"/>
      <c r="M339" s="230"/>
      <c r="N339" s="231"/>
      <c r="O339" s="231"/>
      <c r="P339" s="231"/>
      <c r="Q339" s="231"/>
      <c r="R339" s="231"/>
      <c r="S339" s="231"/>
      <c r="T339" s="232"/>
      <c r="AT339" s="233" t="s">
        <v>212</v>
      </c>
      <c r="AU339" s="233" t="s">
        <v>93</v>
      </c>
      <c r="AV339" s="12" t="s">
        <v>25</v>
      </c>
      <c r="AW339" s="12" t="s">
        <v>48</v>
      </c>
      <c r="AX339" s="12" t="s">
        <v>85</v>
      </c>
      <c r="AY339" s="233" t="s">
        <v>199</v>
      </c>
    </row>
    <row r="340" spans="2:65" s="13" customFormat="1" ht="13.5">
      <c r="B340" s="234"/>
      <c r="C340" s="235"/>
      <c r="D340" s="219" t="s">
        <v>212</v>
      </c>
      <c r="E340" s="246" t="s">
        <v>50</v>
      </c>
      <c r="F340" s="247" t="s">
        <v>501</v>
      </c>
      <c r="G340" s="235"/>
      <c r="H340" s="248">
        <v>19.635000000000002</v>
      </c>
      <c r="I340" s="240"/>
      <c r="J340" s="235"/>
      <c r="K340" s="235"/>
      <c r="L340" s="241"/>
      <c r="M340" s="242"/>
      <c r="N340" s="243"/>
      <c r="O340" s="243"/>
      <c r="P340" s="243"/>
      <c r="Q340" s="243"/>
      <c r="R340" s="243"/>
      <c r="S340" s="243"/>
      <c r="T340" s="244"/>
      <c r="AT340" s="245" t="s">
        <v>212</v>
      </c>
      <c r="AU340" s="245" t="s">
        <v>93</v>
      </c>
      <c r="AV340" s="13" t="s">
        <v>93</v>
      </c>
      <c r="AW340" s="13" t="s">
        <v>48</v>
      </c>
      <c r="AX340" s="13" t="s">
        <v>85</v>
      </c>
      <c r="AY340" s="245" t="s">
        <v>199</v>
      </c>
    </row>
    <row r="341" spans="2:65" s="13" customFormat="1" ht="13.5">
      <c r="B341" s="234"/>
      <c r="C341" s="235"/>
      <c r="D341" s="219" t="s">
        <v>212</v>
      </c>
      <c r="E341" s="246" t="s">
        <v>50</v>
      </c>
      <c r="F341" s="247" t="s">
        <v>502</v>
      </c>
      <c r="G341" s="235"/>
      <c r="H341" s="248">
        <v>5.7960000000000003</v>
      </c>
      <c r="I341" s="240"/>
      <c r="J341" s="235"/>
      <c r="K341" s="235"/>
      <c r="L341" s="241"/>
      <c r="M341" s="242"/>
      <c r="N341" s="243"/>
      <c r="O341" s="243"/>
      <c r="P341" s="243"/>
      <c r="Q341" s="243"/>
      <c r="R341" s="243"/>
      <c r="S341" s="243"/>
      <c r="T341" s="244"/>
      <c r="AT341" s="245" t="s">
        <v>212</v>
      </c>
      <c r="AU341" s="245" t="s">
        <v>93</v>
      </c>
      <c r="AV341" s="13" t="s">
        <v>93</v>
      </c>
      <c r="AW341" s="13" t="s">
        <v>48</v>
      </c>
      <c r="AX341" s="13" t="s">
        <v>85</v>
      </c>
      <c r="AY341" s="245" t="s">
        <v>199</v>
      </c>
    </row>
    <row r="342" spans="2:65" s="13" customFormat="1" ht="13.5">
      <c r="B342" s="234"/>
      <c r="C342" s="235"/>
      <c r="D342" s="236" t="s">
        <v>212</v>
      </c>
      <c r="E342" s="237" t="s">
        <v>50</v>
      </c>
      <c r="F342" s="238" t="s">
        <v>503</v>
      </c>
      <c r="G342" s="235"/>
      <c r="H342" s="239">
        <v>5.6280000000000001</v>
      </c>
      <c r="I342" s="240"/>
      <c r="J342" s="235"/>
      <c r="K342" s="235"/>
      <c r="L342" s="241"/>
      <c r="M342" s="242"/>
      <c r="N342" s="243"/>
      <c r="O342" s="243"/>
      <c r="P342" s="243"/>
      <c r="Q342" s="243"/>
      <c r="R342" s="243"/>
      <c r="S342" s="243"/>
      <c r="T342" s="244"/>
      <c r="AT342" s="245" t="s">
        <v>212</v>
      </c>
      <c r="AU342" s="245" t="s">
        <v>93</v>
      </c>
      <c r="AV342" s="13" t="s">
        <v>93</v>
      </c>
      <c r="AW342" s="13" t="s">
        <v>48</v>
      </c>
      <c r="AX342" s="13" t="s">
        <v>85</v>
      </c>
      <c r="AY342" s="245" t="s">
        <v>199</v>
      </c>
    </row>
    <row r="343" spans="2:65" s="1" customFormat="1" ht="22.5" customHeight="1">
      <c r="B343" s="43"/>
      <c r="C343" s="207" t="s">
        <v>504</v>
      </c>
      <c r="D343" s="207" t="s">
        <v>202</v>
      </c>
      <c r="E343" s="208" t="s">
        <v>495</v>
      </c>
      <c r="F343" s="209" t="s">
        <v>496</v>
      </c>
      <c r="G343" s="210" t="s">
        <v>256</v>
      </c>
      <c r="H343" s="211">
        <v>1203.2180000000001</v>
      </c>
      <c r="I343" s="212"/>
      <c r="J343" s="213">
        <f>ROUND(I343*H343,2)</f>
        <v>0</v>
      </c>
      <c r="K343" s="209" t="s">
        <v>206</v>
      </c>
      <c r="L343" s="63"/>
      <c r="M343" s="214" t="s">
        <v>50</v>
      </c>
      <c r="N343" s="215" t="s">
        <v>56</v>
      </c>
      <c r="O343" s="44"/>
      <c r="P343" s="216">
        <f>O343*H343</f>
        <v>0</v>
      </c>
      <c r="Q343" s="216">
        <v>0</v>
      </c>
      <c r="R343" s="216">
        <f>Q343*H343</f>
        <v>0</v>
      </c>
      <c r="S343" s="216">
        <v>0</v>
      </c>
      <c r="T343" s="217">
        <f>S343*H343</f>
        <v>0</v>
      </c>
      <c r="AR343" s="25" t="s">
        <v>105</v>
      </c>
      <c r="AT343" s="25" t="s">
        <v>202</v>
      </c>
      <c r="AU343" s="25" t="s">
        <v>93</v>
      </c>
      <c r="AY343" s="25" t="s">
        <v>199</v>
      </c>
      <c r="BE343" s="218">
        <f>IF(N343="základní",J343,0)</f>
        <v>0</v>
      </c>
      <c r="BF343" s="218">
        <f>IF(N343="snížená",J343,0)</f>
        <v>0</v>
      </c>
      <c r="BG343" s="218">
        <f>IF(N343="zákl. přenesená",J343,0)</f>
        <v>0</v>
      </c>
      <c r="BH343" s="218">
        <f>IF(N343="sníž. přenesená",J343,0)</f>
        <v>0</v>
      </c>
      <c r="BI343" s="218">
        <f>IF(N343="nulová",J343,0)</f>
        <v>0</v>
      </c>
      <c r="BJ343" s="25" t="s">
        <v>25</v>
      </c>
      <c r="BK343" s="218">
        <f>ROUND(I343*H343,2)</f>
        <v>0</v>
      </c>
      <c r="BL343" s="25" t="s">
        <v>105</v>
      </c>
      <c r="BM343" s="25" t="s">
        <v>505</v>
      </c>
    </row>
    <row r="344" spans="2:65" s="1" customFormat="1" ht="27">
      <c r="B344" s="43"/>
      <c r="C344" s="65"/>
      <c r="D344" s="219" t="s">
        <v>208</v>
      </c>
      <c r="E344" s="65"/>
      <c r="F344" s="220" t="s">
        <v>498</v>
      </c>
      <c r="G344" s="65"/>
      <c r="H344" s="65"/>
      <c r="I344" s="175"/>
      <c r="J344" s="65"/>
      <c r="K344" s="65"/>
      <c r="L344" s="63"/>
      <c r="M344" s="221"/>
      <c r="N344" s="44"/>
      <c r="O344" s="44"/>
      <c r="P344" s="44"/>
      <c r="Q344" s="44"/>
      <c r="R344" s="44"/>
      <c r="S344" s="44"/>
      <c r="T344" s="80"/>
      <c r="AT344" s="25" t="s">
        <v>208</v>
      </c>
      <c r="AU344" s="25" t="s">
        <v>93</v>
      </c>
    </row>
    <row r="345" spans="2:65" s="11" customFormat="1" ht="29.85" customHeight="1">
      <c r="B345" s="190"/>
      <c r="C345" s="191"/>
      <c r="D345" s="204" t="s">
        <v>84</v>
      </c>
      <c r="E345" s="205" t="s">
        <v>506</v>
      </c>
      <c r="F345" s="205" t="s">
        <v>507</v>
      </c>
      <c r="G345" s="191"/>
      <c r="H345" s="191"/>
      <c r="I345" s="194"/>
      <c r="J345" s="206">
        <f>BK345</f>
        <v>0</v>
      </c>
      <c r="K345" s="191"/>
      <c r="L345" s="196"/>
      <c r="M345" s="197"/>
      <c r="N345" s="198"/>
      <c r="O345" s="198"/>
      <c r="P345" s="199">
        <f>SUM(P346:P372)</f>
        <v>0</v>
      </c>
      <c r="Q345" s="198"/>
      <c r="R345" s="199">
        <f>SUM(R346:R372)</f>
        <v>11.707099999999999</v>
      </c>
      <c r="S345" s="198"/>
      <c r="T345" s="200">
        <f>SUM(T346:T372)</f>
        <v>0</v>
      </c>
      <c r="AR345" s="201" t="s">
        <v>25</v>
      </c>
      <c r="AT345" s="202" t="s">
        <v>84</v>
      </c>
      <c r="AU345" s="202" t="s">
        <v>25</v>
      </c>
      <c r="AY345" s="201" t="s">
        <v>199</v>
      </c>
      <c r="BK345" s="203">
        <f>SUM(BK346:BK372)</f>
        <v>0</v>
      </c>
    </row>
    <row r="346" spans="2:65" s="1" customFormat="1" ht="22.5" customHeight="1">
      <c r="B346" s="43"/>
      <c r="C346" s="207" t="s">
        <v>508</v>
      </c>
      <c r="D346" s="207" t="s">
        <v>202</v>
      </c>
      <c r="E346" s="208" t="s">
        <v>509</v>
      </c>
      <c r="F346" s="209" t="s">
        <v>510</v>
      </c>
      <c r="G346" s="210" t="s">
        <v>418</v>
      </c>
      <c r="H346" s="211">
        <v>10</v>
      </c>
      <c r="I346" s="212"/>
      <c r="J346" s="213">
        <f>ROUND(I346*H346,2)</f>
        <v>0</v>
      </c>
      <c r="K346" s="209" t="s">
        <v>206</v>
      </c>
      <c r="L346" s="63"/>
      <c r="M346" s="214" t="s">
        <v>50</v>
      </c>
      <c r="N346" s="215" t="s">
        <v>56</v>
      </c>
      <c r="O346" s="44"/>
      <c r="P346" s="216">
        <f>O346*H346</f>
        <v>0</v>
      </c>
      <c r="Q346" s="216">
        <v>0.42368</v>
      </c>
      <c r="R346" s="216">
        <f>Q346*H346</f>
        <v>4.2367999999999997</v>
      </c>
      <c r="S346" s="216">
        <v>0</v>
      </c>
      <c r="T346" s="217">
        <f>S346*H346</f>
        <v>0</v>
      </c>
      <c r="AR346" s="25" t="s">
        <v>105</v>
      </c>
      <c r="AT346" s="25" t="s">
        <v>202</v>
      </c>
      <c r="AU346" s="25" t="s">
        <v>93</v>
      </c>
      <c r="AY346" s="25" t="s">
        <v>199</v>
      </c>
      <c r="BE346" s="218">
        <f>IF(N346="základní",J346,0)</f>
        <v>0</v>
      </c>
      <c r="BF346" s="218">
        <f>IF(N346="snížená",J346,0)</f>
        <v>0</v>
      </c>
      <c r="BG346" s="218">
        <f>IF(N346="zákl. přenesená",J346,0)</f>
        <v>0</v>
      </c>
      <c r="BH346" s="218">
        <f>IF(N346="sníž. přenesená",J346,0)</f>
        <v>0</v>
      </c>
      <c r="BI346" s="218">
        <f>IF(N346="nulová",J346,0)</f>
        <v>0</v>
      </c>
      <c r="BJ346" s="25" t="s">
        <v>25</v>
      </c>
      <c r="BK346" s="218">
        <f>ROUND(I346*H346,2)</f>
        <v>0</v>
      </c>
      <c r="BL346" s="25" t="s">
        <v>105</v>
      </c>
      <c r="BM346" s="25" t="s">
        <v>511</v>
      </c>
    </row>
    <row r="347" spans="2:65" s="1" customFormat="1" ht="13.5">
      <c r="B347" s="43"/>
      <c r="C347" s="65"/>
      <c r="D347" s="219" t="s">
        <v>208</v>
      </c>
      <c r="E347" s="65"/>
      <c r="F347" s="220" t="s">
        <v>510</v>
      </c>
      <c r="G347" s="65"/>
      <c r="H347" s="65"/>
      <c r="I347" s="175"/>
      <c r="J347" s="65"/>
      <c r="K347" s="65"/>
      <c r="L347" s="63"/>
      <c r="M347" s="221"/>
      <c r="N347" s="44"/>
      <c r="O347" s="44"/>
      <c r="P347" s="44"/>
      <c r="Q347" s="44"/>
      <c r="R347" s="44"/>
      <c r="S347" s="44"/>
      <c r="T347" s="80"/>
      <c r="AT347" s="25" t="s">
        <v>208</v>
      </c>
      <c r="AU347" s="25" t="s">
        <v>93</v>
      </c>
    </row>
    <row r="348" spans="2:65" s="1" customFormat="1" ht="108">
      <c r="B348" s="43"/>
      <c r="C348" s="65"/>
      <c r="D348" s="219" t="s">
        <v>210</v>
      </c>
      <c r="E348" s="65"/>
      <c r="F348" s="222" t="s">
        <v>512</v>
      </c>
      <c r="G348" s="65"/>
      <c r="H348" s="65"/>
      <c r="I348" s="175"/>
      <c r="J348" s="65"/>
      <c r="K348" s="65"/>
      <c r="L348" s="63"/>
      <c r="M348" s="221"/>
      <c r="N348" s="44"/>
      <c r="O348" s="44"/>
      <c r="P348" s="44"/>
      <c r="Q348" s="44"/>
      <c r="R348" s="44"/>
      <c r="S348" s="44"/>
      <c r="T348" s="80"/>
      <c r="AT348" s="25" t="s">
        <v>210</v>
      </c>
      <c r="AU348" s="25" t="s">
        <v>93</v>
      </c>
    </row>
    <row r="349" spans="2:65" s="12" customFormat="1" ht="13.5">
      <c r="B349" s="223"/>
      <c r="C349" s="224"/>
      <c r="D349" s="219" t="s">
        <v>212</v>
      </c>
      <c r="E349" s="225" t="s">
        <v>50</v>
      </c>
      <c r="F349" s="226" t="s">
        <v>492</v>
      </c>
      <c r="G349" s="224"/>
      <c r="H349" s="227" t="s">
        <v>50</v>
      </c>
      <c r="I349" s="228"/>
      <c r="J349" s="224"/>
      <c r="K349" s="224"/>
      <c r="L349" s="229"/>
      <c r="M349" s="230"/>
      <c r="N349" s="231"/>
      <c r="O349" s="231"/>
      <c r="P349" s="231"/>
      <c r="Q349" s="231"/>
      <c r="R349" s="231"/>
      <c r="S349" s="231"/>
      <c r="T349" s="232"/>
      <c r="AT349" s="233" t="s">
        <v>212</v>
      </c>
      <c r="AU349" s="233" t="s">
        <v>93</v>
      </c>
      <c r="AV349" s="12" t="s">
        <v>25</v>
      </c>
      <c r="AW349" s="12" t="s">
        <v>48</v>
      </c>
      <c r="AX349" s="12" t="s">
        <v>85</v>
      </c>
      <c r="AY349" s="233" t="s">
        <v>199</v>
      </c>
    </row>
    <row r="350" spans="2:65" s="12" customFormat="1" ht="13.5">
      <c r="B350" s="223"/>
      <c r="C350" s="224"/>
      <c r="D350" s="219" t="s">
        <v>212</v>
      </c>
      <c r="E350" s="225" t="s">
        <v>50</v>
      </c>
      <c r="F350" s="226" t="s">
        <v>513</v>
      </c>
      <c r="G350" s="224"/>
      <c r="H350" s="227" t="s">
        <v>50</v>
      </c>
      <c r="I350" s="228"/>
      <c r="J350" s="224"/>
      <c r="K350" s="224"/>
      <c r="L350" s="229"/>
      <c r="M350" s="230"/>
      <c r="N350" s="231"/>
      <c r="O350" s="231"/>
      <c r="P350" s="231"/>
      <c r="Q350" s="231"/>
      <c r="R350" s="231"/>
      <c r="S350" s="231"/>
      <c r="T350" s="232"/>
      <c r="AT350" s="233" t="s">
        <v>212</v>
      </c>
      <c r="AU350" s="233" t="s">
        <v>93</v>
      </c>
      <c r="AV350" s="12" t="s">
        <v>25</v>
      </c>
      <c r="AW350" s="12" t="s">
        <v>48</v>
      </c>
      <c r="AX350" s="12" t="s">
        <v>85</v>
      </c>
      <c r="AY350" s="233" t="s">
        <v>199</v>
      </c>
    </row>
    <row r="351" spans="2:65" s="13" customFormat="1" ht="13.5">
      <c r="B351" s="234"/>
      <c r="C351" s="235"/>
      <c r="D351" s="236" t="s">
        <v>212</v>
      </c>
      <c r="E351" s="237" t="s">
        <v>50</v>
      </c>
      <c r="F351" s="238" t="s">
        <v>30</v>
      </c>
      <c r="G351" s="235"/>
      <c r="H351" s="239">
        <v>10</v>
      </c>
      <c r="I351" s="240"/>
      <c r="J351" s="235"/>
      <c r="K351" s="235"/>
      <c r="L351" s="241"/>
      <c r="M351" s="242"/>
      <c r="N351" s="243"/>
      <c r="O351" s="243"/>
      <c r="P351" s="243"/>
      <c r="Q351" s="243"/>
      <c r="R351" s="243"/>
      <c r="S351" s="243"/>
      <c r="T351" s="244"/>
      <c r="AT351" s="245" t="s">
        <v>212</v>
      </c>
      <c r="AU351" s="245" t="s">
        <v>93</v>
      </c>
      <c r="AV351" s="13" t="s">
        <v>93</v>
      </c>
      <c r="AW351" s="13" t="s">
        <v>48</v>
      </c>
      <c r="AX351" s="13" t="s">
        <v>85</v>
      </c>
      <c r="AY351" s="245" t="s">
        <v>199</v>
      </c>
    </row>
    <row r="352" spans="2:65" s="1" customFormat="1" ht="22.5" customHeight="1">
      <c r="B352" s="43"/>
      <c r="C352" s="207" t="s">
        <v>514</v>
      </c>
      <c r="D352" s="207" t="s">
        <v>202</v>
      </c>
      <c r="E352" s="208" t="s">
        <v>515</v>
      </c>
      <c r="F352" s="209" t="s">
        <v>516</v>
      </c>
      <c r="G352" s="210" t="s">
        <v>418</v>
      </c>
      <c r="H352" s="211">
        <v>5</v>
      </c>
      <c r="I352" s="212"/>
      <c r="J352" s="213">
        <f>ROUND(I352*H352,2)</f>
        <v>0</v>
      </c>
      <c r="K352" s="209" t="s">
        <v>206</v>
      </c>
      <c r="L352" s="63"/>
      <c r="M352" s="214" t="s">
        <v>50</v>
      </c>
      <c r="N352" s="215" t="s">
        <v>56</v>
      </c>
      <c r="O352" s="44"/>
      <c r="P352" s="216">
        <f>O352*H352</f>
        <v>0</v>
      </c>
      <c r="Q352" s="216">
        <v>0.32272000000000001</v>
      </c>
      <c r="R352" s="216">
        <f>Q352*H352</f>
        <v>1.6135999999999999</v>
      </c>
      <c r="S352" s="216">
        <v>0</v>
      </c>
      <c r="T352" s="217">
        <f>S352*H352</f>
        <v>0</v>
      </c>
      <c r="AR352" s="25" t="s">
        <v>105</v>
      </c>
      <c r="AT352" s="25" t="s">
        <v>202</v>
      </c>
      <c r="AU352" s="25" t="s">
        <v>93</v>
      </c>
      <c r="AY352" s="25" t="s">
        <v>199</v>
      </c>
      <c r="BE352" s="218">
        <f>IF(N352="základní",J352,0)</f>
        <v>0</v>
      </c>
      <c r="BF352" s="218">
        <f>IF(N352="snížená",J352,0)</f>
        <v>0</v>
      </c>
      <c r="BG352" s="218">
        <f>IF(N352="zákl. přenesená",J352,0)</f>
        <v>0</v>
      </c>
      <c r="BH352" s="218">
        <f>IF(N352="sníž. přenesená",J352,0)</f>
        <v>0</v>
      </c>
      <c r="BI352" s="218">
        <f>IF(N352="nulová",J352,0)</f>
        <v>0</v>
      </c>
      <c r="BJ352" s="25" t="s">
        <v>25</v>
      </c>
      <c r="BK352" s="218">
        <f>ROUND(I352*H352,2)</f>
        <v>0</v>
      </c>
      <c r="BL352" s="25" t="s">
        <v>105</v>
      </c>
      <c r="BM352" s="25" t="s">
        <v>517</v>
      </c>
    </row>
    <row r="353" spans="2:65" s="1" customFormat="1" ht="13.5">
      <c r="B353" s="43"/>
      <c r="C353" s="65"/>
      <c r="D353" s="219" t="s">
        <v>208</v>
      </c>
      <c r="E353" s="65"/>
      <c r="F353" s="220" t="s">
        <v>516</v>
      </c>
      <c r="G353" s="65"/>
      <c r="H353" s="65"/>
      <c r="I353" s="175"/>
      <c r="J353" s="65"/>
      <c r="K353" s="65"/>
      <c r="L353" s="63"/>
      <c r="M353" s="221"/>
      <c r="N353" s="44"/>
      <c r="O353" s="44"/>
      <c r="P353" s="44"/>
      <c r="Q353" s="44"/>
      <c r="R353" s="44"/>
      <c r="S353" s="44"/>
      <c r="T353" s="80"/>
      <c r="AT353" s="25" t="s">
        <v>208</v>
      </c>
      <c r="AU353" s="25" t="s">
        <v>93</v>
      </c>
    </row>
    <row r="354" spans="2:65" s="1" customFormat="1" ht="108">
      <c r="B354" s="43"/>
      <c r="C354" s="65"/>
      <c r="D354" s="219" t="s">
        <v>210</v>
      </c>
      <c r="E354" s="65"/>
      <c r="F354" s="222" t="s">
        <v>512</v>
      </c>
      <c r="G354" s="65"/>
      <c r="H354" s="65"/>
      <c r="I354" s="175"/>
      <c r="J354" s="65"/>
      <c r="K354" s="65"/>
      <c r="L354" s="63"/>
      <c r="M354" s="221"/>
      <c r="N354" s="44"/>
      <c r="O354" s="44"/>
      <c r="P354" s="44"/>
      <c r="Q354" s="44"/>
      <c r="R354" s="44"/>
      <c r="S354" s="44"/>
      <c r="T354" s="80"/>
      <c r="AT354" s="25" t="s">
        <v>210</v>
      </c>
      <c r="AU354" s="25" t="s">
        <v>93</v>
      </c>
    </row>
    <row r="355" spans="2:65" s="12" customFormat="1" ht="13.5">
      <c r="B355" s="223"/>
      <c r="C355" s="224"/>
      <c r="D355" s="219" t="s">
        <v>212</v>
      </c>
      <c r="E355" s="225" t="s">
        <v>50</v>
      </c>
      <c r="F355" s="226" t="s">
        <v>492</v>
      </c>
      <c r="G355" s="224"/>
      <c r="H355" s="227" t="s">
        <v>50</v>
      </c>
      <c r="I355" s="228"/>
      <c r="J355" s="224"/>
      <c r="K355" s="224"/>
      <c r="L355" s="229"/>
      <c r="M355" s="230"/>
      <c r="N355" s="231"/>
      <c r="O355" s="231"/>
      <c r="P355" s="231"/>
      <c r="Q355" s="231"/>
      <c r="R355" s="231"/>
      <c r="S355" s="231"/>
      <c r="T355" s="232"/>
      <c r="AT355" s="233" t="s">
        <v>212</v>
      </c>
      <c r="AU355" s="233" t="s">
        <v>93</v>
      </c>
      <c r="AV355" s="12" t="s">
        <v>25</v>
      </c>
      <c r="AW355" s="12" t="s">
        <v>48</v>
      </c>
      <c r="AX355" s="12" t="s">
        <v>85</v>
      </c>
      <c r="AY355" s="233" t="s">
        <v>199</v>
      </c>
    </row>
    <row r="356" spans="2:65" s="12" customFormat="1" ht="13.5">
      <c r="B356" s="223"/>
      <c r="C356" s="224"/>
      <c r="D356" s="219" t="s">
        <v>212</v>
      </c>
      <c r="E356" s="225" t="s">
        <v>50</v>
      </c>
      <c r="F356" s="226" t="s">
        <v>513</v>
      </c>
      <c r="G356" s="224"/>
      <c r="H356" s="227" t="s">
        <v>50</v>
      </c>
      <c r="I356" s="228"/>
      <c r="J356" s="224"/>
      <c r="K356" s="224"/>
      <c r="L356" s="229"/>
      <c r="M356" s="230"/>
      <c r="N356" s="231"/>
      <c r="O356" s="231"/>
      <c r="P356" s="231"/>
      <c r="Q356" s="231"/>
      <c r="R356" s="231"/>
      <c r="S356" s="231"/>
      <c r="T356" s="232"/>
      <c r="AT356" s="233" t="s">
        <v>212</v>
      </c>
      <c r="AU356" s="233" t="s">
        <v>93</v>
      </c>
      <c r="AV356" s="12" t="s">
        <v>25</v>
      </c>
      <c r="AW356" s="12" t="s">
        <v>48</v>
      </c>
      <c r="AX356" s="12" t="s">
        <v>85</v>
      </c>
      <c r="AY356" s="233" t="s">
        <v>199</v>
      </c>
    </row>
    <row r="357" spans="2:65" s="13" customFormat="1" ht="13.5">
      <c r="B357" s="234"/>
      <c r="C357" s="235"/>
      <c r="D357" s="236" t="s">
        <v>212</v>
      </c>
      <c r="E357" s="237" t="s">
        <v>50</v>
      </c>
      <c r="F357" s="238" t="s">
        <v>141</v>
      </c>
      <c r="G357" s="235"/>
      <c r="H357" s="239">
        <v>5</v>
      </c>
      <c r="I357" s="240"/>
      <c r="J357" s="235"/>
      <c r="K357" s="235"/>
      <c r="L357" s="241"/>
      <c r="M357" s="242"/>
      <c r="N357" s="243"/>
      <c r="O357" s="243"/>
      <c r="P357" s="243"/>
      <c r="Q357" s="243"/>
      <c r="R357" s="243"/>
      <c r="S357" s="243"/>
      <c r="T357" s="244"/>
      <c r="AT357" s="245" t="s">
        <v>212</v>
      </c>
      <c r="AU357" s="245" t="s">
        <v>93</v>
      </c>
      <c r="AV357" s="13" t="s">
        <v>93</v>
      </c>
      <c r="AW357" s="13" t="s">
        <v>48</v>
      </c>
      <c r="AX357" s="13" t="s">
        <v>85</v>
      </c>
      <c r="AY357" s="245" t="s">
        <v>199</v>
      </c>
    </row>
    <row r="358" spans="2:65" s="1" customFormat="1" ht="22.5" customHeight="1">
      <c r="B358" s="43"/>
      <c r="C358" s="207" t="s">
        <v>518</v>
      </c>
      <c r="D358" s="207" t="s">
        <v>202</v>
      </c>
      <c r="E358" s="208" t="s">
        <v>519</v>
      </c>
      <c r="F358" s="209" t="s">
        <v>520</v>
      </c>
      <c r="G358" s="210" t="s">
        <v>418</v>
      </c>
      <c r="H358" s="211">
        <v>10</v>
      </c>
      <c r="I358" s="212"/>
      <c r="J358" s="213">
        <f>ROUND(I358*H358,2)</f>
        <v>0</v>
      </c>
      <c r="K358" s="209" t="s">
        <v>206</v>
      </c>
      <c r="L358" s="63"/>
      <c r="M358" s="214" t="s">
        <v>50</v>
      </c>
      <c r="N358" s="215" t="s">
        <v>56</v>
      </c>
      <c r="O358" s="44"/>
      <c r="P358" s="216">
        <f>O358*H358</f>
        <v>0</v>
      </c>
      <c r="Q358" s="216">
        <v>0.42080000000000001</v>
      </c>
      <c r="R358" s="216">
        <f>Q358*H358</f>
        <v>4.2080000000000002</v>
      </c>
      <c r="S358" s="216">
        <v>0</v>
      </c>
      <c r="T358" s="217">
        <f>S358*H358</f>
        <v>0</v>
      </c>
      <c r="AR358" s="25" t="s">
        <v>105</v>
      </c>
      <c r="AT358" s="25" t="s">
        <v>202</v>
      </c>
      <c r="AU358" s="25" t="s">
        <v>93</v>
      </c>
      <c r="AY358" s="25" t="s">
        <v>199</v>
      </c>
      <c r="BE358" s="218">
        <f>IF(N358="základní",J358,0)</f>
        <v>0</v>
      </c>
      <c r="BF358" s="218">
        <f>IF(N358="snížená",J358,0)</f>
        <v>0</v>
      </c>
      <c r="BG358" s="218">
        <f>IF(N358="zákl. přenesená",J358,0)</f>
        <v>0</v>
      </c>
      <c r="BH358" s="218">
        <f>IF(N358="sníž. přenesená",J358,0)</f>
        <v>0</v>
      </c>
      <c r="BI358" s="218">
        <f>IF(N358="nulová",J358,0)</f>
        <v>0</v>
      </c>
      <c r="BJ358" s="25" t="s">
        <v>25</v>
      </c>
      <c r="BK358" s="218">
        <f>ROUND(I358*H358,2)</f>
        <v>0</v>
      </c>
      <c r="BL358" s="25" t="s">
        <v>105</v>
      </c>
      <c r="BM358" s="25" t="s">
        <v>521</v>
      </c>
    </row>
    <row r="359" spans="2:65" s="1" customFormat="1" ht="13.5">
      <c r="B359" s="43"/>
      <c r="C359" s="65"/>
      <c r="D359" s="219" t="s">
        <v>208</v>
      </c>
      <c r="E359" s="65"/>
      <c r="F359" s="220" t="s">
        <v>520</v>
      </c>
      <c r="G359" s="65"/>
      <c r="H359" s="65"/>
      <c r="I359" s="175"/>
      <c r="J359" s="65"/>
      <c r="K359" s="65"/>
      <c r="L359" s="63"/>
      <c r="M359" s="221"/>
      <c r="N359" s="44"/>
      <c r="O359" s="44"/>
      <c r="P359" s="44"/>
      <c r="Q359" s="44"/>
      <c r="R359" s="44"/>
      <c r="S359" s="44"/>
      <c r="T359" s="80"/>
      <c r="AT359" s="25" t="s">
        <v>208</v>
      </c>
      <c r="AU359" s="25" t="s">
        <v>93</v>
      </c>
    </row>
    <row r="360" spans="2:65" s="1" customFormat="1" ht="108">
      <c r="B360" s="43"/>
      <c r="C360" s="65"/>
      <c r="D360" s="219" t="s">
        <v>210</v>
      </c>
      <c r="E360" s="65"/>
      <c r="F360" s="222" t="s">
        <v>512</v>
      </c>
      <c r="G360" s="65"/>
      <c r="H360" s="65"/>
      <c r="I360" s="175"/>
      <c r="J360" s="65"/>
      <c r="K360" s="65"/>
      <c r="L360" s="63"/>
      <c r="M360" s="221"/>
      <c r="N360" s="44"/>
      <c r="O360" s="44"/>
      <c r="P360" s="44"/>
      <c r="Q360" s="44"/>
      <c r="R360" s="44"/>
      <c r="S360" s="44"/>
      <c r="T360" s="80"/>
      <c r="AT360" s="25" t="s">
        <v>210</v>
      </c>
      <c r="AU360" s="25" t="s">
        <v>93</v>
      </c>
    </row>
    <row r="361" spans="2:65" s="12" customFormat="1" ht="13.5">
      <c r="B361" s="223"/>
      <c r="C361" s="224"/>
      <c r="D361" s="219" t="s">
        <v>212</v>
      </c>
      <c r="E361" s="225" t="s">
        <v>50</v>
      </c>
      <c r="F361" s="226" t="s">
        <v>492</v>
      </c>
      <c r="G361" s="224"/>
      <c r="H361" s="227" t="s">
        <v>50</v>
      </c>
      <c r="I361" s="228"/>
      <c r="J361" s="224"/>
      <c r="K361" s="224"/>
      <c r="L361" s="229"/>
      <c r="M361" s="230"/>
      <c r="N361" s="231"/>
      <c r="O361" s="231"/>
      <c r="P361" s="231"/>
      <c r="Q361" s="231"/>
      <c r="R361" s="231"/>
      <c r="S361" s="231"/>
      <c r="T361" s="232"/>
      <c r="AT361" s="233" t="s">
        <v>212</v>
      </c>
      <c r="AU361" s="233" t="s">
        <v>93</v>
      </c>
      <c r="AV361" s="12" t="s">
        <v>25</v>
      </c>
      <c r="AW361" s="12" t="s">
        <v>48</v>
      </c>
      <c r="AX361" s="12" t="s">
        <v>85</v>
      </c>
      <c r="AY361" s="233" t="s">
        <v>199</v>
      </c>
    </row>
    <row r="362" spans="2:65" s="12" customFormat="1" ht="13.5">
      <c r="B362" s="223"/>
      <c r="C362" s="224"/>
      <c r="D362" s="219" t="s">
        <v>212</v>
      </c>
      <c r="E362" s="225" t="s">
        <v>50</v>
      </c>
      <c r="F362" s="226" t="s">
        <v>513</v>
      </c>
      <c r="G362" s="224"/>
      <c r="H362" s="227" t="s">
        <v>50</v>
      </c>
      <c r="I362" s="228"/>
      <c r="J362" s="224"/>
      <c r="K362" s="224"/>
      <c r="L362" s="229"/>
      <c r="M362" s="230"/>
      <c r="N362" s="231"/>
      <c r="O362" s="231"/>
      <c r="P362" s="231"/>
      <c r="Q362" s="231"/>
      <c r="R362" s="231"/>
      <c r="S362" s="231"/>
      <c r="T362" s="232"/>
      <c r="AT362" s="233" t="s">
        <v>212</v>
      </c>
      <c r="AU362" s="233" t="s">
        <v>93</v>
      </c>
      <c r="AV362" s="12" t="s">
        <v>25</v>
      </c>
      <c r="AW362" s="12" t="s">
        <v>48</v>
      </c>
      <c r="AX362" s="12" t="s">
        <v>85</v>
      </c>
      <c r="AY362" s="233" t="s">
        <v>199</v>
      </c>
    </row>
    <row r="363" spans="2:65" s="13" customFormat="1" ht="13.5">
      <c r="B363" s="234"/>
      <c r="C363" s="235"/>
      <c r="D363" s="236" t="s">
        <v>212</v>
      </c>
      <c r="E363" s="237" t="s">
        <v>50</v>
      </c>
      <c r="F363" s="238" t="s">
        <v>30</v>
      </c>
      <c r="G363" s="235"/>
      <c r="H363" s="239">
        <v>10</v>
      </c>
      <c r="I363" s="240"/>
      <c r="J363" s="235"/>
      <c r="K363" s="235"/>
      <c r="L363" s="241"/>
      <c r="M363" s="242"/>
      <c r="N363" s="243"/>
      <c r="O363" s="243"/>
      <c r="P363" s="243"/>
      <c r="Q363" s="243"/>
      <c r="R363" s="243"/>
      <c r="S363" s="243"/>
      <c r="T363" s="244"/>
      <c r="AT363" s="245" t="s">
        <v>212</v>
      </c>
      <c r="AU363" s="245" t="s">
        <v>93</v>
      </c>
      <c r="AV363" s="13" t="s">
        <v>93</v>
      </c>
      <c r="AW363" s="13" t="s">
        <v>48</v>
      </c>
      <c r="AX363" s="13" t="s">
        <v>85</v>
      </c>
      <c r="AY363" s="245" t="s">
        <v>199</v>
      </c>
    </row>
    <row r="364" spans="2:65" s="1" customFormat="1" ht="22.5" customHeight="1">
      <c r="B364" s="43"/>
      <c r="C364" s="207" t="s">
        <v>522</v>
      </c>
      <c r="D364" s="207" t="s">
        <v>202</v>
      </c>
      <c r="E364" s="208" t="s">
        <v>523</v>
      </c>
      <c r="F364" s="209" t="s">
        <v>524</v>
      </c>
      <c r="G364" s="210" t="s">
        <v>418</v>
      </c>
      <c r="H364" s="211">
        <v>5</v>
      </c>
      <c r="I364" s="212"/>
      <c r="J364" s="213">
        <f>ROUND(I364*H364,2)</f>
        <v>0</v>
      </c>
      <c r="K364" s="209" t="s">
        <v>206</v>
      </c>
      <c r="L364" s="63"/>
      <c r="M364" s="214" t="s">
        <v>50</v>
      </c>
      <c r="N364" s="215" t="s">
        <v>56</v>
      </c>
      <c r="O364" s="44"/>
      <c r="P364" s="216">
        <f>O364*H364</f>
        <v>0</v>
      </c>
      <c r="Q364" s="216">
        <v>0.32973999999999998</v>
      </c>
      <c r="R364" s="216">
        <f>Q364*H364</f>
        <v>1.6486999999999998</v>
      </c>
      <c r="S364" s="216">
        <v>0</v>
      </c>
      <c r="T364" s="217">
        <f>S364*H364</f>
        <v>0</v>
      </c>
      <c r="AR364" s="25" t="s">
        <v>105</v>
      </c>
      <c r="AT364" s="25" t="s">
        <v>202</v>
      </c>
      <c r="AU364" s="25" t="s">
        <v>93</v>
      </c>
      <c r="AY364" s="25" t="s">
        <v>199</v>
      </c>
      <c r="BE364" s="218">
        <f>IF(N364="základní",J364,0)</f>
        <v>0</v>
      </c>
      <c r="BF364" s="218">
        <f>IF(N364="snížená",J364,0)</f>
        <v>0</v>
      </c>
      <c r="BG364" s="218">
        <f>IF(N364="zákl. přenesená",J364,0)</f>
        <v>0</v>
      </c>
      <c r="BH364" s="218">
        <f>IF(N364="sníž. přenesená",J364,0)</f>
        <v>0</v>
      </c>
      <c r="BI364" s="218">
        <f>IF(N364="nulová",J364,0)</f>
        <v>0</v>
      </c>
      <c r="BJ364" s="25" t="s">
        <v>25</v>
      </c>
      <c r="BK364" s="218">
        <f>ROUND(I364*H364,2)</f>
        <v>0</v>
      </c>
      <c r="BL364" s="25" t="s">
        <v>105</v>
      </c>
      <c r="BM364" s="25" t="s">
        <v>525</v>
      </c>
    </row>
    <row r="365" spans="2:65" s="1" customFormat="1" ht="13.5">
      <c r="B365" s="43"/>
      <c r="C365" s="65"/>
      <c r="D365" s="219" t="s">
        <v>208</v>
      </c>
      <c r="E365" s="65"/>
      <c r="F365" s="220" t="s">
        <v>524</v>
      </c>
      <c r="G365" s="65"/>
      <c r="H365" s="65"/>
      <c r="I365" s="175"/>
      <c r="J365" s="65"/>
      <c r="K365" s="65"/>
      <c r="L365" s="63"/>
      <c r="M365" s="221"/>
      <c r="N365" s="44"/>
      <c r="O365" s="44"/>
      <c r="P365" s="44"/>
      <c r="Q365" s="44"/>
      <c r="R365" s="44"/>
      <c r="S365" s="44"/>
      <c r="T365" s="80"/>
      <c r="AT365" s="25" t="s">
        <v>208</v>
      </c>
      <c r="AU365" s="25" t="s">
        <v>93</v>
      </c>
    </row>
    <row r="366" spans="2:65" s="1" customFormat="1" ht="108">
      <c r="B366" s="43"/>
      <c r="C366" s="65"/>
      <c r="D366" s="219" t="s">
        <v>210</v>
      </c>
      <c r="E366" s="65"/>
      <c r="F366" s="222" t="s">
        <v>512</v>
      </c>
      <c r="G366" s="65"/>
      <c r="H366" s="65"/>
      <c r="I366" s="175"/>
      <c r="J366" s="65"/>
      <c r="K366" s="65"/>
      <c r="L366" s="63"/>
      <c r="M366" s="221"/>
      <c r="N366" s="44"/>
      <c r="O366" s="44"/>
      <c r="P366" s="44"/>
      <c r="Q366" s="44"/>
      <c r="R366" s="44"/>
      <c r="S366" s="44"/>
      <c r="T366" s="80"/>
      <c r="AT366" s="25" t="s">
        <v>210</v>
      </c>
      <c r="AU366" s="25" t="s">
        <v>93</v>
      </c>
    </row>
    <row r="367" spans="2:65" s="12" customFormat="1" ht="13.5">
      <c r="B367" s="223"/>
      <c r="C367" s="224"/>
      <c r="D367" s="219" t="s">
        <v>212</v>
      </c>
      <c r="E367" s="225" t="s">
        <v>50</v>
      </c>
      <c r="F367" s="226" t="s">
        <v>492</v>
      </c>
      <c r="G367" s="224"/>
      <c r="H367" s="227" t="s">
        <v>50</v>
      </c>
      <c r="I367" s="228"/>
      <c r="J367" s="224"/>
      <c r="K367" s="224"/>
      <c r="L367" s="229"/>
      <c r="M367" s="230"/>
      <c r="N367" s="231"/>
      <c r="O367" s="231"/>
      <c r="P367" s="231"/>
      <c r="Q367" s="231"/>
      <c r="R367" s="231"/>
      <c r="S367" s="231"/>
      <c r="T367" s="232"/>
      <c r="AT367" s="233" t="s">
        <v>212</v>
      </c>
      <c r="AU367" s="233" t="s">
        <v>93</v>
      </c>
      <c r="AV367" s="12" t="s">
        <v>25</v>
      </c>
      <c r="AW367" s="12" t="s">
        <v>48</v>
      </c>
      <c r="AX367" s="12" t="s">
        <v>85</v>
      </c>
      <c r="AY367" s="233" t="s">
        <v>199</v>
      </c>
    </row>
    <row r="368" spans="2:65" s="12" customFormat="1" ht="13.5">
      <c r="B368" s="223"/>
      <c r="C368" s="224"/>
      <c r="D368" s="219" t="s">
        <v>212</v>
      </c>
      <c r="E368" s="225" t="s">
        <v>50</v>
      </c>
      <c r="F368" s="226" t="s">
        <v>513</v>
      </c>
      <c r="G368" s="224"/>
      <c r="H368" s="227" t="s">
        <v>50</v>
      </c>
      <c r="I368" s="228"/>
      <c r="J368" s="224"/>
      <c r="K368" s="224"/>
      <c r="L368" s="229"/>
      <c r="M368" s="230"/>
      <c r="N368" s="231"/>
      <c r="O368" s="231"/>
      <c r="P368" s="231"/>
      <c r="Q368" s="231"/>
      <c r="R368" s="231"/>
      <c r="S368" s="231"/>
      <c r="T368" s="232"/>
      <c r="AT368" s="233" t="s">
        <v>212</v>
      </c>
      <c r="AU368" s="233" t="s">
        <v>93</v>
      </c>
      <c r="AV368" s="12" t="s">
        <v>25</v>
      </c>
      <c r="AW368" s="12" t="s">
        <v>48</v>
      </c>
      <c r="AX368" s="12" t="s">
        <v>85</v>
      </c>
      <c r="AY368" s="233" t="s">
        <v>199</v>
      </c>
    </row>
    <row r="369" spans="2:65" s="13" customFormat="1" ht="13.5">
      <c r="B369" s="234"/>
      <c r="C369" s="235"/>
      <c r="D369" s="236" t="s">
        <v>212</v>
      </c>
      <c r="E369" s="237" t="s">
        <v>50</v>
      </c>
      <c r="F369" s="238" t="s">
        <v>141</v>
      </c>
      <c r="G369" s="235"/>
      <c r="H369" s="239">
        <v>5</v>
      </c>
      <c r="I369" s="240"/>
      <c r="J369" s="235"/>
      <c r="K369" s="235"/>
      <c r="L369" s="241"/>
      <c r="M369" s="242"/>
      <c r="N369" s="243"/>
      <c r="O369" s="243"/>
      <c r="P369" s="243"/>
      <c r="Q369" s="243"/>
      <c r="R369" s="243"/>
      <c r="S369" s="243"/>
      <c r="T369" s="244"/>
      <c r="AT369" s="245" t="s">
        <v>212</v>
      </c>
      <c r="AU369" s="245" t="s">
        <v>93</v>
      </c>
      <c r="AV369" s="13" t="s">
        <v>93</v>
      </c>
      <c r="AW369" s="13" t="s">
        <v>48</v>
      </c>
      <c r="AX369" s="13" t="s">
        <v>85</v>
      </c>
      <c r="AY369" s="245" t="s">
        <v>199</v>
      </c>
    </row>
    <row r="370" spans="2:65" s="1" customFormat="1" ht="22.5" customHeight="1">
      <c r="B370" s="43"/>
      <c r="C370" s="207" t="s">
        <v>526</v>
      </c>
      <c r="D370" s="207" t="s">
        <v>202</v>
      </c>
      <c r="E370" s="208" t="s">
        <v>527</v>
      </c>
      <c r="F370" s="209" t="s">
        <v>528</v>
      </c>
      <c r="G370" s="210" t="s">
        <v>256</v>
      </c>
      <c r="H370" s="211">
        <v>11.707000000000001</v>
      </c>
      <c r="I370" s="212"/>
      <c r="J370" s="213">
        <f>ROUND(I370*H370,2)</f>
        <v>0</v>
      </c>
      <c r="K370" s="209" t="s">
        <v>206</v>
      </c>
      <c r="L370" s="63"/>
      <c r="M370" s="214" t="s">
        <v>50</v>
      </c>
      <c r="N370" s="215" t="s">
        <v>56</v>
      </c>
      <c r="O370" s="44"/>
      <c r="P370" s="216">
        <f>O370*H370</f>
        <v>0</v>
      </c>
      <c r="Q370" s="216">
        <v>0</v>
      </c>
      <c r="R370" s="216">
        <f>Q370*H370</f>
        <v>0</v>
      </c>
      <c r="S370" s="216">
        <v>0</v>
      </c>
      <c r="T370" s="217">
        <f>S370*H370</f>
        <v>0</v>
      </c>
      <c r="AR370" s="25" t="s">
        <v>105</v>
      </c>
      <c r="AT370" s="25" t="s">
        <v>202</v>
      </c>
      <c r="AU370" s="25" t="s">
        <v>93</v>
      </c>
      <c r="AY370" s="25" t="s">
        <v>199</v>
      </c>
      <c r="BE370" s="218">
        <f>IF(N370="základní",J370,0)</f>
        <v>0</v>
      </c>
      <c r="BF370" s="218">
        <f>IF(N370="snížená",J370,0)</f>
        <v>0</v>
      </c>
      <c r="BG370" s="218">
        <f>IF(N370="zákl. přenesená",J370,0)</f>
        <v>0</v>
      </c>
      <c r="BH370" s="218">
        <f>IF(N370="sníž. přenesená",J370,0)</f>
        <v>0</v>
      </c>
      <c r="BI370" s="218">
        <f>IF(N370="nulová",J370,0)</f>
        <v>0</v>
      </c>
      <c r="BJ370" s="25" t="s">
        <v>25</v>
      </c>
      <c r="BK370" s="218">
        <f>ROUND(I370*H370,2)</f>
        <v>0</v>
      </c>
      <c r="BL370" s="25" t="s">
        <v>105</v>
      </c>
      <c r="BM370" s="25" t="s">
        <v>529</v>
      </c>
    </row>
    <row r="371" spans="2:65" s="1" customFormat="1" ht="27">
      <c r="B371" s="43"/>
      <c r="C371" s="65"/>
      <c r="D371" s="219" t="s">
        <v>208</v>
      </c>
      <c r="E371" s="65"/>
      <c r="F371" s="220" t="s">
        <v>530</v>
      </c>
      <c r="G371" s="65"/>
      <c r="H371" s="65"/>
      <c r="I371" s="175"/>
      <c r="J371" s="65"/>
      <c r="K371" s="65"/>
      <c r="L371" s="63"/>
      <c r="M371" s="221"/>
      <c r="N371" s="44"/>
      <c r="O371" s="44"/>
      <c r="P371" s="44"/>
      <c r="Q371" s="44"/>
      <c r="R371" s="44"/>
      <c r="S371" s="44"/>
      <c r="T371" s="80"/>
      <c r="AT371" s="25" t="s">
        <v>208</v>
      </c>
      <c r="AU371" s="25" t="s">
        <v>93</v>
      </c>
    </row>
    <row r="372" spans="2:65" s="1" customFormat="1" ht="54">
      <c r="B372" s="43"/>
      <c r="C372" s="65"/>
      <c r="D372" s="219" t="s">
        <v>210</v>
      </c>
      <c r="E372" s="65"/>
      <c r="F372" s="222" t="s">
        <v>531</v>
      </c>
      <c r="G372" s="65"/>
      <c r="H372" s="65"/>
      <c r="I372" s="175"/>
      <c r="J372" s="65"/>
      <c r="K372" s="65"/>
      <c r="L372" s="63"/>
      <c r="M372" s="221"/>
      <c r="N372" s="44"/>
      <c r="O372" s="44"/>
      <c r="P372" s="44"/>
      <c r="Q372" s="44"/>
      <c r="R372" s="44"/>
      <c r="S372" s="44"/>
      <c r="T372" s="80"/>
      <c r="AT372" s="25" t="s">
        <v>210</v>
      </c>
      <c r="AU372" s="25" t="s">
        <v>93</v>
      </c>
    </row>
    <row r="373" spans="2:65" s="11" customFormat="1" ht="29.85" customHeight="1">
      <c r="B373" s="190"/>
      <c r="C373" s="191"/>
      <c r="D373" s="204" t="s">
        <v>84</v>
      </c>
      <c r="E373" s="205" t="s">
        <v>532</v>
      </c>
      <c r="F373" s="205" t="s">
        <v>533</v>
      </c>
      <c r="G373" s="191"/>
      <c r="H373" s="191"/>
      <c r="I373" s="194"/>
      <c r="J373" s="206">
        <f>BK373</f>
        <v>0</v>
      </c>
      <c r="K373" s="191"/>
      <c r="L373" s="196"/>
      <c r="M373" s="197"/>
      <c r="N373" s="198"/>
      <c r="O373" s="198"/>
      <c r="P373" s="199">
        <f>SUM(P374:P430)</f>
        <v>0</v>
      </c>
      <c r="Q373" s="198"/>
      <c r="R373" s="199">
        <f>SUM(R374:R430)</f>
        <v>1.9560359999999999</v>
      </c>
      <c r="S373" s="198"/>
      <c r="T373" s="200">
        <f>SUM(T374:T430)</f>
        <v>0</v>
      </c>
      <c r="AR373" s="201" t="s">
        <v>25</v>
      </c>
      <c r="AT373" s="202" t="s">
        <v>84</v>
      </c>
      <c r="AU373" s="202" t="s">
        <v>25</v>
      </c>
      <c r="AY373" s="201" t="s">
        <v>199</v>
      </c>
      <c r="BK373" s="203">
        <f>SUM(BK374:BK430)</f>
        <v>0</v>
      </c>
    </row>
    <row r="374" spans="2:65" s="1" customFormat="1" ht="31.5" customHeight="1">
      <c r="B374" s="43"/>
      <c r="C374" s="207" t="s">
        <v>534</v>
      </c>
      <c r="D374" s="207" t="s">
        <v>202</v>
      </c>
      <c r="E374" s="208" t="s">
        <v>535</v>
      </c>
      <c r="F374" s="209" t="s">
        <v>536</v>
      </c>
      <c r="G374" s="210" t="s">
        <v>263</v>
      </c>
      <c r="H374" s="211">
        <v>580</v>
      </c>
      <c r="I374" s="212"/>
      <c r="J374" s="213">
        <f>ROUND(I374*H374,2)</f>
        <v>0</v>
      </c>
      <c r="K374" s="209" t="s">
        <v>50</v>
      </c>
      <c r="L374" s="63"/>
      <c r="M374" s="214" t="s">
        <v>50</v>
      </c>
      <c r="N374" s="215" t="s">
        <v>56</v>
      </c>
      <c r="O374" s="44"/>
      <c r="P374" s="216">
        <f>O374*H374</f>
        <v>0</v>
      </c>
      <c r="Q374" s="216">
        <v>5.9000000000000003E-4</v>
      </c>
      <c r="R374" s="216">
        <f>Q374*H374</f>
        <v>0.3422</v>
      </c>
      <c r="S374" s="216">
        <v>0</v>
      </c>
      <c r="T374" s="217">
        <f>S374*H374</f>
        <v>0</v>
      </c>
      <c r="AR374" s="25" t="s">
        <v>316</v>
      </c>
      <c r="AT374" s="25" t="s">
        <v>202</v>
      </c>
      <c r="AU374" s="25" t="s">
        <v>93</v>
      </c>
      <c r="AY374" s="25" t="s">
        <v>199</v>
      </c>
      <c r="BE374" s="218">
        <f>IF(N374="základní",J374,0)</f>
        <v>0</v>
      </c>
      <c r="BF374" s="218">
        <f>IF(N374="snížená",J374,0)</f>
        <v>0</v>
      </c>
      <c r="BG374" s="218">
        <f>IF(N374="zákl. přenesená",J374,0)</f>
        <v>0</v>
      </c>
      <c r="BH374" s="218">
        <f>IF(N374="sníž. přenesená",J374,0)</f>
        <v>0</v>
      </c>
      <c r="BI374" s="218">
        <f>IF(N374="nulová",J374,0)</f>
        <v>0</v>
      </c>
      <c r="BJ374" s="25" t="s">
        <v>25</v>
      </c>
      <c r="BK374" s="218">
        <f>ROUND(I374*H374,2)</f>
        <v>0</v>
      </c>
      <c r="BL374" s="25" t="s">
        <v>316</v>
      </c>
      <c r="BM374" s="25" t="s">
        <v>537</v>
      </c>
    </row>
    <row r="375" spans="2:65" s="1" customFormat="1" ht="27">
      <c r="B375" s="43"/>
      <c r="C375" s="65"/>
      <c r="D375" s="219" t="s">
        <v>208</v>
      </c>
      <c r="E375" s="65"/>
      <c r="F375" s="220" t="s">
        <v>538</v>
      </c>
      <c r="G375" s="65"/>
      <c r="H375" s="65"/>
      <c r="I375" s="175"/>
      <c r="J375" s="65"/>
      <c r="K375" s="65"/>
      <c r="L375" s="63"/>
      <c r="M375" s="221"/>
      <c r="N375" s="44"/>
      <c r="O375" s="44"/>
      <c r="P375" s="44"/>
      <c r="Q375" s="44"/>
      <c r="R375" s="44"/>
      <c r="S375" s="44"/>
      <c r="T375" s="80"/>
      <c r="AT375" s="25" t="s">
        <v>208</v>
      </c>
      <c r="AU375" s="25" t="s">
        <v>93</v>
      </c>
    </row>
    <row r="376" spans="2:65" s="1" customFormat="1" ht="40.5">
      <c r="B376" s="43"/>
      <c r="C376" s="65"/>
      <c r="D376" s="219" t="s">
        <v>210</v>
      </c>
      <c r="E376" s="65"/>
      <c r="F376" s="222" t="s">
        <v>539</v>
      </c>
      <c r="G376" s="65"/>
      <c r="H376" s="65"/>
      <c r="I376" s="175"/>
      <c r="J376" s="65"/>
      <c r="K376" s="65"/>
      <c r="L376" s="63"/>
      <c r="M376" s="221"/>
      <c r="N376" s="44"/>
      <c r="O376" s="44"/>
      <c r="P376" s="44"/>
      <c r="Q376" s="44"/>
      <c r="R376" s="44"/>
      <c r="S376" s="44"/>
      <c r="T376" s="80"/>
      <c r="AT376" s="25" t="s">
        <v>210</v>
      </c>
      <c r="AU376" s="25" t="s">
        <v>93</v>
      </c>
    </row>
    <row r="377" spans="2:65" s="12" customFormat="1" ht="13.5">
      <c r="B377" s="223"/>
      <c r="C377" s="224"/>
      <c r="D377" s="219" t="s">
        <v>212</v>
      </c>
      <c r="E377" s="225" t="s">
        <v>50</v>
      </c>
      <c r="F377" s="226" t="s">
        <v>540</v>
      </c>
      <c r="G377" s="224"/>
      <c r="H377" s="227" t="s">
        <v>50</v>
      </c>
      <c r="I377" s="228"/>
      <c r="J377" s="224"/>
      <c r="K377" s="224"/>
      <c r="L377" s="229"/>
      <c r="M377" s="230"/>
      <c r="N377" s="231"/>
      <c r="O377" s="231"/>
      <c r="P377" s="231"/>
      <c r="Q377" s="231"/>
      <c r="R377" s="231"/>
      <c r="S377" s="231"/>
      <c r="T377" s="232"/>
      <c r="AT377" s="233" t="s">
        <v>212</v>
      </c>
      <c r="AU377" s="233" t="s">
        <v>93</v>
      </c>
      <c r="AV377" s="12" t="s">
        <v>25</v>
      </c>
      <c r="AW377" s="12" t="s">
        <v>48</v>
      </c>
      <c r="AX377" s="12" t="s">
        <v>85</v>
      </c>
      <c r="AY377" s="233" t="s">
        <v>199</v>
      </c>
    </row>
    <row r="378" spans="2:65" s="13" customFormat="1" ht="13.5">
      <c r="B378" s="234"/>
      <c r="C378" s="235"/>
      <c r="D378" s="219" t="s">
        <v>212</v>
      </c>
      <c r="E378" s="246" t="s">
        <v>50</v>
      </c>
      <c r="F378" s="247" t="s">
        <v>541</v>
      </c>
      <c r="G378" s="235"/>
      <c r="H378" s="248">
        <v>580</v>
      </c>
      <c r="I378" s="240"/>
      <c r="J378" s="235"/>
      <c r="K378" s="235"/>
      <c r="L378" s="241"/>
      <c r="M378" s="242"/>
      <c r="N378" s="243"/>
      <c r="O378" s="243"/>
      <c r="P378" s="243"/>
      <c r="Q378" s="243"/>
      <c r="R378" s="243"/>
      <c r="S378" s="243"/>
      <c r="T378" s="244"/>
      <c r="AT378" s="245" t="s">
        <v>212</v>
      </c>
      <c r="AU378" s="245" t="s">
        <v>93</v>
      </c>
      <c r="AV378" s="13" t="s">
        <v>93</v>
      </c>
      <c r="AW378" s="13" t="s">
        <v>48</v>
      </c>
      <c r="AX378" s="13" t="s">
        <v>85</v>
      </c>
      <c r="AY378" s="245" t="s">
        <v>199</v>
      </c>
    </row>
    <row r="379" spans="2:65" s="12" customFormat="1" ht="27">
      <c r="B379" s="223"/>
      <c r="C379" s="224"/>
      <c r="D379" s="236" t="s">
        <v>212</v>
      </c>
      <c r="E379" s="259" t="s">
        <v>50</v>
      </c>
      <c r="F379" s="260" t="s">
        <v>493</v>
      </c>
      <c r="G379" s="224"/>
      <c r="H379" s="261" t="s">
        <v>50</v>
      </c>
      <c r="I379" s="228"/>
      <c r="J379" s="224"/>
      <c r="K379" s="224"/>
      <c r="L379" s="229"/>
      <c r="M379" s="230"/>
      <c r="N379" s="231"/>
      <c r="O379" s="231"/>
      <c r="P379" s="231"/>
      <c r="Q379" s="231"/>
      <c r="R379" s="231"/>
      <c r="S379" s="231"/>
      <c r="T379" s="232"/>
      <c r="AT379" s="233" t="s">
        <v>212</v>
      </c>
      <c r="AU379" s="233" t="s">
        <v>93</v>
      </c>
      <c r="AV379" s="12" t="s">
        <v>25</v>
      </c>
      <c r="AW379" s="12" t="s">
        <v>48</v>
      </c>
      <c r="AX379" s="12" t="s">
        <v>85</v>
      </c>
      <c r="AY379" s="233" t="s">
        <v>199</v>
      </c>
    </row>
    <row r="380" spans="2:65" s="1" customFormat="1" ht="22.5" customHeight="1">
      <c r="B380" s="43"/>
      <c r="C380" s="207" t="s">
        <v>542</v>
      </c>
      <c r="D380" s="207" t="s">
        <v>202</v>
      </c>
      <c r="E380" s="208" t="s">
        <v>543</v>
      </c>
      <c r="F380" s="209" t="s">
        <v>544</v>
      </c>
      <c r="G380" s="210" t="s">
        <v>310</v>
      </c>
      <c r="H380" s="211">
        <v>1160</v>
      </c>
      <c r="I380" s="212"/>
      <c r="J380" s="213">
        <f>ROUND(I380*H380,2)</f>
        <v>0</v>
      </c>
      <c r="K380" s="209" t="s">
        <v>50</v>
      </c>
      <c r="L380" s="63"/>
      <c r="M380" s="214" t="s">
        <v>50</v>
      </c>
      <c r="N380" s="215" t="s">
        <v>56</v>
      </c>
      <c r="O380" s="44"/>
      <c r="P380" s="216">
        <f>O380*H380</f>
        <v>0</v>
      </c>
      <c r="Q380" s="216">
        <v>2.7999999999999998E-4</v>
      </c>
      <c r="R380" s="216">
        <f>Q380*H380</f>
        <v>0.32479999999999998</v>
      </c>
      <c r="S380" s="216">
        <v>0</v>
      </c>
      <c r="T380" s="217">
        <f>S380*H380</f>
        <v>0</v>
      </c>
      <c r="AR380" s="25" t="s">
        <v>316</v>
      </c>
      <c r="AT380" s="25" t="s">
        <v>202</v>
      </c>
      <c r="AU380" s="25" t="s">
        <v>93</v>
      </c>
      <c r="AY380" s="25" t="s">
        <v>199</v>
      </c>
      <c r="BE380" s="218">
        <f>IF(N380="základní",J380,0)</f>
        <v>0</v>
      </c>
      <c r="BF380" s="218">
        <f>IF(N380="snížená",J380,0)</f>
        <v>0</v>
      </c>
      <c r="BG380" s="218">
        <f>IF(N380="zákl. přenesená",J380,0)</f>
        <v>0</v>
      </c>
      <c r="BH380" s="218">
        <f>IF(N380="sníž. přenesená",J380,0)</f>
        <v>0</v>
      </c>
      <c r="BI380" s="218">
        <f>IF(N380="nulová",J380,0)</f>
        <v>0</v>
      </c>
      <c r="BJ380" s="25" t="s">
        <v>25</v>
      </c>
      <c r="BK380" s="218">
        <f>ROUND(I380*H380,2)</f>
        <v>0</v>
      </c>
      <c r="BL380" s="25" t="s">
        <v>316</v>
      </c>
      <c r="BM380" s="25" t="s">
        <v>545</v>
      </c>
    </row>
    <row r="381" spans="2:65" s="1" customFormat="1" ht="13.5">
      <c r="B381" s="43"/>
      <c r="C381" s="65"/>
      <c r="D381" s="219" t="s">
        <v>208</v>
      </c>
      <c r="E381" s="65"/>
      <c r="F381" s="220" t="s">
        <v>546</v>
      </c>
      <c r="G381" s="65"/>
      <c r="H381" s="65"/>
      <c r="I381" s="175"/>
      <c r="J381" s="65"/>
      <c r="K381" s="65"/>
      <c r="L381" s="63"/>
      <c r="M381" s="221"/>
      <c r="N381" s="44"/>
      <c r="O381" s="44"/>
      <c r="P381" s="44"/>
      <c r="Q381" s="44"/>
      <c r="R381" s="44"/>
      <c r="S381" s="44"/>
      <c r="T381" s="80"/>
      <c r="AT381" s="25" t="s">
        <v>208</v>
      </c>
      <c r="AU381" s="25" t="s">
        <v>93</v>
      </c>
    </row>
    <row r="382" spans="2:65" s="1" customFormat="1" ht="40.5">
      <c r="B382" s="43"/>
      <c r="C382" s="65"/>
      <c r="D382" s="219" t="s">
        <v>210</v>
      </c>
      <c r="E382" s="65"/>
      <c r="F382" s="222" t="s">
        <v>539</v>
      </c>
      <c r="G382" s="65"/>
      <c r="H382" s="65"/>
      <c r="I382" s="175"/>
      <c r="J382" s="65"/>
      <c r="K382" s="65"/>
      <c r="L382" s="63"/>
      <c r="M382" s="221"/>
      <c r="N382" s="44"/>
      <c r="O382" s="44"/>
      <c r="P382" s="44"/>
      <c r="Q382" s="44"/>
      <c r="R382" s="44"/>
      <c r="S382" s="44"/>
      <c r="T382" s="80"/>
      <c r="AT382" s="25" t="s">
        <v>210</v>
      </c>
      <c r="AU382" s="25" t="s">
        <v>93</v>
      </c>
    </row>
    <row r="383" spans="2:65" s="12" customFormat="1" ht="13.5">
      <c r="B383" s="223"/>
      <c r="C383" s="224"/>
      <c r="D383" s="219" t="s">
        <v>212</v>
      </c>
      <c r="E383" s="225" t="s">
        <v>50</v>
      </c>
      <c r="F383" s="226" t="s">
        <v>540</v>
      </c>
      <c r="G383" s="224"/>
      <c r="H383" s="227" t="s">
        <v>50</v>
      </c>
      <c r="I383" s="228"/>
      <c r="J383" s="224"/>
      <c r="K383" s="224"/>
      <c r="L383" s="229"/>
      <c r="M383" s="230"/>
      <c r="N383" s="231"/>
      <c r="O383" s="231"/>
      <c r="P383" s="231"/>
      <c r="Q383" s="231"/>
      <c r="R383" s="231"/>
      <c r="S383" s="231"/>
      <c r="T383" s="232"/>
      <c r="AT383" s="233" t="s">
        <v>212</v>
      </c>
      <c r="AU383" s="233" t="s">
        <v>93</v>
      </c>
      <c r="AV383" s="12" t="s">
        <v>25</v>
      </c>
      <c r="AW383" s="12" t="s">
        <v>48</v>
      </c>
      <c r="AX383" s="12" t="s">
        <v>85</v>
      </c>
      <c r="AY383" s="233" t="s">
        <v>199</v>
      </c>
    </row>
    <row r="384" spans="2:65" s="13" customFormat="1" ht="13.5">
      <c r="B384" s="234"/>
      <c r="C384" s="235"/>
      <c r="D384" s="219" t="s">
        <v>212</v>
      </c>
      <c r="E384" s="246" t="s">
        <v>50</v>
      </c>
      <c r="F384" s="247" t="s">
        <v>547</v>
      </c>
      <c r="G384" s="235"/>
      <c r="H384" s="248">
        <v>1160</v>
      </c>
      <c r="I384" s="240"/>
      <c r="J384" s="235"/>
      <c r="K384" s="235"/>
      <c r="L384" s="241"/>
      <c r="M384" s="242"/>
      <c r="N384" s="243"/>
      <c r="O384" s="243"/>
      <c r="P384" s="243"/>
      <c r="Q384" s="243"/>
      <c r="R384" s="243"/>
      <c r="S384" s="243"/>
      <c r="T384" s="244"/>
      <c r="AT384" s="245" t="s">
        <v>212</v>
      </c>
      <c r="AU384" s="245" t="s">
        <v>93</v>
      </c>
      <c r="AV384" s="13" t="s">
        <v>93</v>
      </c>
      <c r="AW384" s="13" t="s">
        <v>48</v>
      </c>
      <c r="AX384" s="13" t="s">
        <v>85</v>
      </c>
      <c r="AY384" s="245" t="s">
        <v>199</v>
      </c>
    </row>
    <row r="385" spans="2:65" s="12" customFormat="1" ht="27">
      <c r="B385" s="223"/>
      <c r="C385" s="224"/>
      <c r="D385" s="236" t="s">
        <v>212</v>
      </c>
      <c r="E385" s="259" t="s">
        <v>50</v>
      </c>
      <c r="F385" s="260" t="s">
        <v>493</v>
      </c>
      <c r="G385" s="224"/>
      <c r="H385" s="261" t="s">
        <v>50</v>
      </c>
      <c r="I385" s="228"/>
      <c r="J385" s="224"/>
      <c r="K385" s="224"/>
      <c r="L385" s="229"/>
      <c r="M385" s="230"/>
      <c r="N385" s="231"/>
      <c r="O385" s="231"/>
      <c r="P385" s="231"/>
      <c r="Q385" s="231"/>
      <c r="R385" s="231"/>
      <c r="S385" s="231"/>
      <c r="T385" s="232"/>
      <c r="AT385" s="233" t="s">
        <v>212</v>
      </c>
      <c r="AU385" s="233" t="s">
        <v>93</v>
      </c>
      <c r="AV385" s="12" t="s">
        <v>25</v>
      </c>
      <c r="AW385" s="12" t="s">
        <v>48</v>
      </c>
      <c r="AX385" s="12" t="s">
        <v>85</v>
      </c>
      <c r="AY385" s="233" t="s">
        <v>199</v>
      </c>
    </row>
    <row r="386" spans="2:65" s="1" customFormat="1" ht="22.5" customHeight="1">
      <c r="B386" s="43"/>
      <c r="C386" s="207" t="s">
        <v>548</v>
      </c>
      <c r="D386" s="207" t="s">
        <v>202</v>
      </c>
      <c r="E386" s="208" t="s">
        <v>549</v>
      </c>
      <c r="F386" s="209" t="s">
        <v>550</v>
      </c>
      <c r="G386" s="210" t="s">
        <v>310</v>
      </c>
      <c r="H386" s="211">
        <v>158</v>
      </c>
      <c r="I386" s="212"/>
      <c r="J386" s="213">
        <f>ROUND(I386*H386,2)</f>
        <v>0</v>
      </c>
      <c r="K386" s="209" t="s">
        <v>50</v>
      </c>
      <c r="L386" s="63"/>
      <c r="M386" s="214" t="s">
        <v>50</v>
      </c>
      <c r="N386" s="215" t="s">
        <v>56</v>
      </c>
      <c r="O386" s="44"/>
      <c r="P386" s="216">
        <f>O386*H386</f>
        <v>0</v>
      </c>
      <c r="Q386" s="216">
        <v>0</v>
      </c>
      <c r="R386" s="216">
        <f>Q386*H386</f>
        <v>0</v>
      </c>
      <c r="S386" s="216">
        <v>0</v>
      </c>
      <c r="T386" s="217">
        <f>S386*H386</f>
        <v>0</v>
      </c>
      <c r="AR386" s="25" t="s">
        <v>105</v>
      </c>
      <c r="AT386" s="25" t="s">
        <v>202</v>
      </c>
      <c r="AU386" s="25" t="s">
        <v>93</v>
      </c>
      <c r="AY386" s="25" t="s">
        <v>199</v>
      </c>
      <c r="BE386" s="218">
        <f>IF(N386="základní",J386,0)</f>
        <v>0</v>
      </c>
      <c r="BF386" s="218">
        <f>IF(N386="snížená",J386,0)</f>
        <v>0</v>
      </c>
      <c r="BG386" s="218">
        <f>IF(N386="zákl. přenesená",J386,0)</f>
        <v>0</v>
      </c>
      <c r="BH386" s="218">
        <f>IF(N386="sníž. přenesená",J386,0)</f>
        <v>0</v>
      </c>
      <c r="BI386" s="218">
        <f>IF(N386="nulová",J386,0)</f>
        <v>0</v>
      </c>
      <c r="BJ386" s="25" t="s">
        <v>25</v>
      </c>
      <c r="BK386" s="218">
        <f>ROUND(I386*H386,2)</f>
        <v>0</v>
      </c>
      <c r="BL386" s="25" t="s">
        <v>105</v>
      </c>
      <c r="BM386" s="25" t="s">
        <v>551</v>
      </c>
    </row>
    <row r="387" spans="2:65" s="1" customFormat="1" ht="13.5">
      <c r="B387" s="43"/>
      <c r="C387" s="65"/>
      <c r="D387" s="219" t="s">
        <v>208</v>
      </c>
      <c r="E387" s="65"/>
      <c r="F387" s="220" t="s">
        <v>552</v>
      </c>
      <c r="G387" s="65"/>
      <c r="H387" s="65"/>
      <c r="I387" s="175"/>
      <c r="J387" s="65"/>
      <c r="K387" s="65"/>
      <c r="L387" s="63"/>
      <c r="M387" s="221"/>
      <c r="N387" s="44"/>
      <c r="O387" s="44"/>
      <c r="P387" s="44"/>
      <c r="Q387" s="44"/>
      <c r="R387" s="44"/>
      <c r="S387" s="44"/>
      <c r="T387" s="80"/>
      <c r="AT387" s="25" t="s">
        <v>208</v>
      </c>
      <c r="AU387" s="25" t="s">
        <v>93</v>
      </c>
    </row>
    <row r="388" spans="2:65" s="12" customFormat="1" ht="13.5">
      <c r="B388" s="223"/>
      <c r="C388" s="224"/>
      <c r="D388" s="219" t="s">
        <v>212</v>
      </c>
      <c r="E388" s="225" t="s">
        <v>50</v>
      </c>
      <c r="F388" s="226" t="s">
        <v>553</v>
      </c>
      <c r="G388" s="224"/>
      <c r="H388" s="227" t="s">
        <v>50</v>
      </c>
      <c r="I388" s="228"/>
      <c r="J388" s="224"/>
      <c r="K388" s="224"/>
      <c r="L388" s="229"/>
      <c r="M388" s="230"/>
      <c r="N388" s="231"/>
      <c r="O388" s="231"/>
      <c r="P388" s="231"/>
      <c r="Q388" s="231"/>
      <c r="R388" s="231"/>
      <c r="S388" s="231"/>
      <c r="T388" s="232"/>
      <c r="AT388" s="233" t="s">
        <v>212</v>
      </c>
      <c r="AU388" s="233" t="s">
        <v>93</v>
      </c>
      <c r="AV388" s="12" t="s">
        <v>25</v>
      </c>
      <c r="AW388" s="12" t="s">
        <v>48</v>
      </c>
      <c r="AX388" s="12" t="s">
        <v>85</v>
      </c>
      <c r="AY388" s="233" t="s">
        <v>199</v>
      </c>
    </row>
    <row r="389" spans="2:65" s="13" customFormat="1" ht="13.5">
      <c r="B389" s="234"/>
      <c r="C389" s="235"/>
      <c r="D389" s="219" t="s">
        <v>212</v>
      </c>
      <c r="E389" s="246" t="s">
        <v>50</v>
      </c>
      <c r="F389" s="247" t="s">
        <v>554</v>
      </c>
      <c r="G389" s="235"/>
      <c r="H389" s="248">
        <v>158</v>
      </c>
      <c r="I389" s="240"/>
      <c r="J389" s="235"/>
      <c r="K389" s="235"/>
      <c r="L389" s="241"/>
      <c r="M389" s="242"/>
      <c r="N389" s="243"/>
      <c r="O389" s="243"/>
      <c r="P389" s="243"/>
      <c r="Q389" s="243"/>
      <c r="R389" s="243"/>
      <c r="S389" s="243"/>
      <c r="T389" s="244"/>
      <c r="AT389" s="245" t="s">
        <v>212</v>
      </c>
      <c r="AU389" s="245" t="s">
        <v>93</v>
      </c>
      <c r="AV389" s="13" t="s">
        <v>93</v>
      </c>
      <c r="AW389" s="13" t="s">
        <v>48</v>
      </c>
      <c r="AX389" s="13" t="s">
        <v>85</v>
      </c>
      <c r="AY389" s="245" t="s">
        <v>199</v>
      </c>
    </row>
    <row r="390" spans="2:65" s="12" customFormat="1" ht="27">
      <c r="B390" s="223"/>
      <c r="C390" s="224"/>
      <c r="D390" s="236" t="s">
        <v>212</v>
      </c>
      <c r="E390" s="259" t="s">
        <v>50</v>
      </c>
      <c r="F390" s="260" t="s">
        <v>493</v>
      </c>
      <c r="G390" s="224"/>
      <c r="H390" s="261" t="s">
        <v>50</v>
      </c>
      <c r="I390" s="228"/>
      <c r="J390" s="224"/>
      <c r="K390" s="224"/>
      <c r="L390" s="229"/>
      <c r="M390" s="230"/>
      <c r="N390" s="231"/>
      <c r="O390" s="231"/>
      <c r="P390" s="231"/>
      <c r="Q390" s="231"/>
      <c r="R390" s="231"/>
      <c r="S390" s="231"/>
      <c r="T390" s="232"/>
      <c r="AT390" s="233" t="s">
        <v>212</v>
      </c>
      <c r="AU390" s="233" t="s">
        <v>93</v>
      </c>
      <c r="AV390" s="12" t="s">
        <v>25</v>
      </c>
      <c r="AW390" s="12" t="s">
        <v>48</v>
      </c>
      <c r="AX390" s="12" t="s">
        <v>85</v>
      </c>
      <c r="AY390" s="233" t="s">
        <v>199</v>
      </c>
    </row>
    <row r="391" spans="2:65" s="1" customFormat="1" ht="22.5" customHeight="1">
      <c r="B391" s="43"/>
      <c r="C391" s="249" t="s">
        <v>555</v>
      </c>
      <c r="D391" s="249" t="s">
        <v>334</v>
      </c>
      <c r="E391" s="250" t="s">
        <v>556</v>
      </c>
      <c r="F391" s="251" t="s">
        <v>557</v>
      </c>
      <c r="G391" s="252" t="s">
        <v>418</v>
      </c>
      <c r="H391" s="253">
        <v>126.25</v>
      </c>
      <c r="I391" s="254"/>
      <c r="J391" s="255">
        <f>ROUND(I391*H391,2)</f>
        <v>0</v>
      </c>
      <c r="K391" s="251" t="s">
        <v>206</v>
      </c>
      <c r="L391" s="256"/>
      <c r="M391" s="257" t="s">
        <v>50</v>
      </c>
      <c r="N391" s="258" t="s">
        <v>56</v>
      </c>
      <c r="O391" s="44"/>
      <c r="P391" s="216">
        <f>O391*H391</f>
        <v>0</v>
      </c>
      <c r="Q391" s="216">
        <v>6.62E-3</v>
      </c>
      <c r="R391" s="216">
        <f>Q391*H391</f>
        <v>0.83577500000000005</v>
      </c>
      <c r="S391" s="216">
        <v>0</v>
      </c>
      <c r="T391" s="217">
        <f>S391*H391</f>
        <v>0</v>
      </c>
      <c r="AR391" s="25" t="s">
        <v>558</v>
      </c>
      <c r="AT391" s="25" t="s">
        <v>334</v>
      </c>
      <c r="AU391" s="25" t="s">
        <v>93</v>
      </c>
      <c r="AY391" s="25" t="s">
        <v>199</v>
      </c>
      <c r="BE391" s="218">
        <f>IF(N391="základní",J391,0)</f>
        <v>0</v>
      </c>
      <c r="BF391" s="218">
        <f>IF(N391="snížená",J391,0)</f>
        <v>0</v>
      </c>
      <c r="BG391" s="218">
        <f>IF(N391="zákl. přenesená",J391,0)</f>
        <v>0</v>
      </c>
      <c r="BH391" s="218">
        <f>IF(N391="sníž. přenesená",J391,0)</f>
        <v>0</v>
      </c>
      <c r="BI391" s="218">
        <f>IF(N391="nulová",J391,0)</f>
        <v>0</v>
      </c>
      <c r="BJ391" s="25" t="s">
        <v>25</v>
      </c>
      <c r="BK391" s="218">
        <f>ROUND(I391*H391,2)</f>
        <v>0</v>
      </c>
      <c r="BL391" s="25" t="s">
        <v>558</v>
      </c>
      <c r="BM391" s="25" t="s">
        <v>559</v>
      </c>
    </row>
    <row r="392" spans="2:65" s="1" customFormat="1" ht="13.5">
      <c r="B392" s="43"/>
      <c r="C392" s="65"/>
      <c r="D392" s="219" t="s">
        <v>208</v>
      </c>
      <c r="E392" s="65"/>
      <c r="F392" s="220" t="s">
        <v>560</v>
      </c>
      <c r="G392" s="65"/>
      <c r="H392" s="65"/>
      <c r="I392" s="175"/>
      <c r="J392" s="65"/>
      <c r="K392" s="65"/>
      <c r="L392" s="63"/>
      <c r="M392" s="221"/>
      <c r="N392" s="44"/>
      <c r="O392" s="44"/>
      <c r="P392" s="44"/>
      <c r="Q392" s="44"/>
      <c r="R392" s="44"/>
      <c r="S392" s="44"/>
      <c r="T392" s="80"/>
      <c r="AT392" s="25" t="s">
        <v>208</v>
      </c>
      <c r="AU392" s="25" t="s">
        <v>93</v>
      </c>
    </row>
    <row r="393" spans="2:65" s="1" customFormat="1" ht="27">
      <c r="B393" s="43"/>
      <c r="C393" s="65"/>
      <c r="D393" s="219" t="s">
        <v>561</v>
      </c>
      <c r="E393" s="65"/>
      <c r="F393" s="222" t="s">
        <v>562</v>
      </c>
      <c r="G393" s="65"/>
      <c r="H393" s="65"/>
      <c r="I393" s="175"/>
      <c r="J393" s="65"/>
      <c r="K393" s="65"/>
      <c r="L393" s="63"/>
      <c r="M393" s="221"/>
      <c r="N393" s="44"/>
      <c r="O393" s="44"/>
      <c r="P393" s="44"/>
      <c r="Q393" s="44"/>
      <c r="R393" s="44"/>
      <c r="S393" s="44"/>
      <c r="T393" s="80"/>
      <c r="AT393" s="25" t="s">
        <v>561</v>
      </c>
      <c r="AU393" s="25" t="s">
        <v>93</v>
      </c>
    </row>
    <row r="394" spans="2:65" s="12" customFormat="1" ht="13.5">
      <c r="B394" s="223"/>
      <c r="C394" s="224"/>
      <c r="D394" s="219" t="s">
        <v>212</v>
      </c>
      <c r="E394" s="225" t="s">
        <v>50</v>
      </c>
      <c r="F394" s="226" t="s">
        <v>553</v>
      </c>
      <c r="G394" s="224"/>
      <c r="H394" s="227" t="s">
        <v>50</v>
      </c>
      <c r="I394" s="228"/>
      <c r="J394" s="224"/>
      <c r="K394" s="224"/>
      <c r="L394" s="229"/>
      <c r="M394" s="230"/>
      <c r="N394" s="231"/>
      <c r="O394" s="231"/>
      <c r="P394" s="231"/>
      <c r="Q394" s="231"/>
      <c r="R394" s="231"/>
      <c r="S394" s="231"/>
      <c r="T394" s="232"/>
      <c r="AT394" s="233" t="s">
        <v>212</v>
      </c>
      <c r="AU394" s="233" t="s">
        <v>93</v>
      </c>
      <c r="AV394" s="12" t="s">
        <v>25</v>
      </c>
      <c r="AW394" s="12" t="s">
        <v>48</v>
      </c>
      <c r="AX394" s="12" t="s">
        <v>85</v>
      </c>
      <c r="AY394" s="233" t="s">
        <v>199</v>
      </c>
    </row>
    <row r="395" spans="2:65" s="13" customFormat="1" ht="13.5">
      <c r="B395" s="234"/>
      <c r="C395" s="235"/>
      <c r="D395" s="236" t="s">
        <v>212</v>
      </c>
      <c r="E395" s="237" t="s">
        <v>50</v>
      </c>
      <c r="F395" s="238" t="s">
        <v>563</v>
      </c>
      <c r="G395" s="235"/>
      <c r="H395" s="239">
        <v>126.25</v>
      </c>
      <c r="I395" s="240"/>
      <c r="J395" s="235"/>
      <c r="K395" s="235"/>
      <c r="L395" s="241"/>
      <c r="M395" s="242"/>
      <c r="N395" s="243"/>
      <c r="O395" s="243"/>
      <c r="P395" s="243"/>
      <c r="Q395" s="243"/>
      <c r="R395" s="243"/>
      <c r="S395" s="243"/>
      <c r="T395" s="244"/>
      <c r="AT395" s="245" t="s">
        <v>212</v>
      </c>
      <c r="AU395" s="245" t="s">
        <v>93</v>
      </c>
      <c r="AV395" s="13" t="s">
        <v>93</v>
      </c>
      <c r="AW395" s="13" t="s">
        <v>48</v>
      </c>
      <c r="AX395" s="13" t="s">
        <v>85</v>
      </c>
      <c r="AY395" s="245" t="s">
        <v>199</v>
      </c>
    </row>
    <row r="396" spans="2:65" s="1" customFormat="1" ht="22.5" customHeight="1">
      <c r="B396" s="43"/>
      <c r="C396" s="207" t="s">
        <v>564</v>
      </c>
      <c r="D396" s="207" t="s">
        <v>202</v>
      </c>
      <c r="E396" s="208" t="s">
        <v>565</v>
      </c>
      <c r="F396" s="209" t="s">
        <v>566</v>
      </c>
      <c r="G396" s="210" t="s">
        <v>418</v>
      </c>
      <c r="H396" s="211">
        <v>11</v>
      </c>
      <c r="I396" s="212"/>
      <c r="J396" s="213">
        <f>ROUND(I396*H396,2)</f>
        <v>0</v>
      </c>
      <c r="K396" s="209" t="s">
        <v>206</v>
      </c>
      <c r="L396" s="63"/>
      <c r="M396" s="214" t="s">
        <v>50</v>
      </c>
      <c r="N396" s="215" t="s">
        <v>56</v>
      </c>
      <c r="O396" s="44"/>
      <c r="P396" s="216">
        <f>O396*H396</f>
        <v>0</v>
      </c>
      <c r="Q396" s="216">
        <v>4.0000000000000003E-5</v>
      </c>
      <c r="R396" s="216">
        <f>Q396*H396</f>
        <v>4.4000000000000002E-4</v>
      </c>
      <c r="S396" s="216">
        <v>0</v>
      </c>
      <c r="T396" s="217">
        <f>S396*H396</f>
        <v>0</v>
      </c>
      <c r="AR396" s="25" t="s">
        <v>105</v>
      </c>
      <c r="AT396" s="25" t="s">
        <v>202</v>
      </c>
      <c r="AU396" s="25" t="s">
        <v>93</v>
      </c>
      <c r="AY396" s="25" t="s">
        <v>199</v>
      </c>
      <c r="BE396" s="218">
        <f>IF(N396="základní",J396,0)</f>
        <v>0</v>
      </c>
      <c r="BF396" s="218">
        <f>IF(N396="snížená",J396,0)</f>
        <v>0</v>
      </c>
      <c r="BG396" s="218">
        <f>IF(N396="zákl. přenesená",J396,0)</f>
        <v>0</v>
      </c>
      <c r="BH396" s="218">
        <f>IF(N396="sníž. přenesená",J396,0)</f>
        <v>0</v>
      </c>
      <c r="BI396" s="218">
        <f>IF(N396="nulová",J396,0)</f>
        <v>0</v>
      </c>
      <c r="BJ396" s="25" t="s">
        <v>25</v>
      </c>
      <c r="BK396" s="218">
        <f>ROUND(I396*H396,2)</f>
        <v>0</v>
      </c>
      <c r="BL396" s="25" t="s">
        <v>105</v>
      </c>
      <c r="BM396" s="25" t="s">
        <v>567</v>
      </c>
    </row>
    <row r="397" spans="2:65" s="1" customFormat="1" ht="13.5">
      <c r="B397" s="43"/>
      <c r="C397" s="65"/>
      <c r="D397" s="219" t="s">
        <v>208</v>
      </c>
      <c r="E397" s="65"/>
      <c r="F397" s="220" t="s">
        <v>568</v>
      </c>
      <c r="G397" s="65"/>
      <c r="H397" s="65"/>
      <c r="I397" s="175"/>
      <c r="J397" s="65"/>
      <c r="K397" s="65"/>
      <c r="L397" s="63"/>
      <c r="M397" s="221"/>
      <c r="N397" s="44"/>
      <c r="O397" s="44"/>
      <c r="P397" s="44"/>
      <c r="Q397" s="44"/>
      <c r="R397" s="44"/>
      <c r="S397" s="44"/>
      <c r="T397" s="80"/>
      <c r="AT397" s="25" t="s">
        <v>208</v>
      </c>
      <c r="AU397" s="25" t="s">
        <v>93</v>
      </c>
    </row>
    <row r="398" spans="2:65" s="1" customFormat="1" ht="40.5">
      <c r="B398" s="43"/>
      <c r="C398" s="65"/>
      <c r="D398" s="219" t="s">
        <v>210</v>
      </c>
      <c r="E398" s="65"/>
      <c r="F398" s="222" t="s">
        <v>569</v>
      </c>
      <c r="G398" s="65"/>
      <c r="H398" s="65"/>
      <c r="I398" s="175"/>
      <c r="J398" s="65"/>
      <c r="K398" s="65"/>
      <c r="L398" s="63"/>
      <c r="M398" s="221"/>
      <c r="N398" s="44"/>
      <c r="O398" s="44"/>
      <c r="P398" s="44"/>
      <c r="Q398" s="44"/>
      <c r="R398" s="44"/>
      <c r="S398" s="44"/>
      <c r="T398" s="80"/>
      <c r="AT398" s="25" t="s">
        <v>210</v>
      </c>
      <c r="AU398" s="25" t="s">
        <v>93</v>
      </c>
    </row>
    <row r="399" spans="2:65" s="12" customFormat="1" ht="13.5">
      <c r="B399" s="223"/>
      <c r="C399" s="224"/>
      <c r="D399" s="219" t="s">
        <v>212</v>
      </c>
      <c r="E399" s="225" t="s">
        <v>50</v>
      </c>
      <c r="F399" s="226" t="s">
        <v>570</v>
      </c>
      <c r="G399" s="224"/>
      <c r="H399" s="227" t="s">
        <v>50</v>
      </c>
      <c r="I399" s="228"/>
      <c r="J399" s="224"/>
      <c r="K399" s="224"/>
      <c r="L399" s="229"/>
      <c r="M399" s="230"/>
      <c r="N399" s="231"/>
      <c r="O399" s="231"/>
      <c r="P399" s="231"/>
      <c r="Q399" s="231"/>
      <c r="R399" s="231"/>
      <c r="S399" s="231"/>
      <c r="T399" s="232"/>
      <c r="AT399" s="233" t="s">
        <v>212</v>
      </c>
      <c r="AU399" s="233" t="s">
        <v>93</v>
      </c>
      <c r="AV399" s="12" t="s">
        <v>25</v>
      </c>
      <c r="AW399" s="12" t="s">
        <v>48</v>
      </c>
      <c r="AX399" s="12" t="s">
        <v>85</v>
      </c>
      <c r="AY399" s="233" t="s">
        <v>199</v>
      </c>
    </row>
    <row r="400" spans="2:65" s="13" customFormat="1" ht="13.5">
      <c r="B400" s="234"/>
      <c r="C400" s="235"/>
      <c r="D400" s="236" t="s">
        <v>212</v>
      </c>
      <c r="E400" s="237" t="s">
        <v>50</v>
      </c>
      <c r="F400" s="238" t="s">
        <v>271</v>
      </c>
      <c r="G400" s="235"/>
      <c r="H400" s="239">
        <v>11</v>
      </c>
      <c r="I400" s="240"/>
      <c r="J400" s="235"/>
      <c r="K400" s="235"/>
      <c r="L400" s="241"/>
      <c r="M400" s="242"/>
      <c r="N400" s="243"/>
      <c r="O400" s="243"/>
      <c r="P400" s="243"/>
      <c r="Q400" s="243"/>
      <c r="R400" s="243"/>
      <c r="S400" s="243"/>
      <c r="T400" s="244"/>
      <c r="AT400" s="245" t="s">
        <v>212</v>
      </c>
      <c r="AU400" s="245" t="s">
        <v>93</v>
      </c>
      <c r="AV400" s="13" t="s">
        <v>93</v>
      </c>
      <c r="AW400" s="13" t="s">
        <v>48</v>
      </c>
      <c r="AX400" s="13" t="s">
        <v>85</v>
      </c>
      <c r="AY400" s="245" t="s">
        <v>199</v>
      </c>
    </row>
    <row r="401" spans="2:65" s="1" customFormat="1" ht="22.5" customHeight="1">
      <c r="B401" s="43"/>
      <c r="C401" s="249" t="s">
        <v>571</v>
      </c>
      <c r="D401" s="249" t="s">
        <v>334</v>
      </c>
      <c r="E401" s="250" t="s">
        <v>572</v>
      </c>
      <c r="F401" s="251" t="s">
        <v>573</v>
      </c>
      <c r="G401" s="252" t="s">
        <v>418</v>
      </c>
      <c r="H401" s="253">
        <v>11</v>
      </c>
      <c r="I401" s="254"/>
      <c r="J401" s="255">
        <f>ROUND(I401*H401,2)</f>
        <v>0</v>
      </c>
      <c r="K401" s="251" t="s">
        <v>50</v>
      </c>
      <c r="L401" s="256"/>
      <c r="M401" s="257" t="s">
        <v>50</v>
      </c>
      <c r="N401" s="258" t="s">
        <v>56</v>
      </c>
      <c r="O401" s="44"/>
      <c r="P401" s="216">
        <f>O401*H401</f>
        <v>0</v>
      </c>
      <c r="Q401" s="216">
        <v>0</v>
      </c>
      <c r="R401" s="216">
        <f>Q401*H401</f>
        <v>0</v>
      </c>
      <c r="S401" s="216">
        <v>0</v>
      </c>
      <c r="T401" s="217">
        <f>S401*H401</f>
        <v>0</v>
      </c>
      <c r="AR401" s="25" t="s">
        <v>247</v>
      </c>
      <c r="AT401" s="25" t="s">
        <v>334</v>
      </c>
      <c r="AU401" s="25" t="s">
        <v>93</v>
      </c>
      <c r="AY401" s="25" t="s">
        <v>199</v>
      </c>
      <c r="BE401" s="218">
        <f>IF(N401="základní",J401,0)</f>
        <v>0</v>
      </c>
      <c r="BF401" s="218">
        <f>IF(N401="snížená",J401,0)</f>
        <v>0</v>
      </c>
      <c r="BG401" s="218">
        <f>IF(N401="zákl. přenesená",J401,0)</f>
        <v>0</v>
      </c>
      <c r="BH401" s="218">
        <f>IF(N401="sníž. přenesená",J401,0)</f>
        <v>0</v>
      </c>
      <c r="BI401" s="218">
        <f>IF(N401="nulová",J401,0)</f>
        <v>0</v>
      </c>
      <c r="BJ401" s="25" t="s">
        <v>25</v>
      </c>
      <c r="BK401" s="218">
        <f>ROUND(I401*H401,2)</f>
        <v>0</v>
      </c>
      <c r="BL401" s="25" t="s">
        <v>105</v>
      </c>
      <c r="BM401" s="25" t="s">
        <v>574</v>
      </c>
    </row>
    <row r="402" spans="2:65" s="1" customFormat="1" ht="13.5">
      <c r="B402" s="43"/>
      <c r="C402" s="65"/>
      <c r="D402" s="219" t="s">
        <v>208</v>
      </c>
      <c r="E402" s="65"/>
      <c r="F402" s="220" t="s">
        <v>573</v>
      </c>
      <c r="G402" s="65"/>
      <c r="H402" s="65"/>
      <c r="I402" s="175"/>
      <c r="J402" s="65"/>
      <c r="K402" s="65"/>
      <c r="L402" s="63"/>
      <c r="M402" s="221"/>
      <c r="N402" s="44"/>
      <c r="O402" s="44"/>
      <c r="P402" s="44"/>
      <c r="Q402" s="44"/>
      <c r="R402" s="44"/>
      <c r="S402" s="44"/>
      <c r="T402" s="80"/>
      <c r="AT402" s="25" t="s">
        <v>208</v>
      </c>
      <c r="AU402" s="25" t="s">
        <v>93</v>
      </c>
    </row>
    <row r="403" spans="2:65" s="12" customFormat="1" ht="13.5">
      <c r="B403" s="223"/>
      <c r="C403" s="224"/>
      <c r="D403" s="219" t="s">
        <v>212</v>
      </c>
      <c r="E403" s="225" t="s">
        <v>50</v>
      </c>
      <c r="F403" s="226" t="s">
        <v>570</v>
      </c>
      <c r="G403" s="224"/>
      <c r="H403" s="227" t="s">
        <v>50</v>
      </c>
      <c r="I403" s="228"/>
      <c r="J403" s="224"/>
      <c r="K403" s="224"/>
      <c r="L403" s="229"/>
      <c r="M403" s="230"/>
      <c r="N403" s="231"/>
      <c r="O403" s="231"/>
      <c r="P403" s="231"/>
      <c r="Q403" s="231"/>
      <c r="R403" s="231"/>
      <c r="S403" s="231"/>
      <c r="T403" s="232"/>
      <c r="AT403" s="233" t="s">
        <v>212</v>
      </c>
      <c r="AU403" s="233" t="s">
        <v>93</v>
      </c>
      <c r="AV403" s="12" t="s">
        <v>25</v>
      </c>
      <c r="AW403" s="12" t="s">
        <v>48</v>
      </c>
      <c r="AX403" s="12" t="s">
        <v>85</v>
      </c>
      <c r="AY403" s="233" t="s">
        <v>199</v>
      </c>
    </row>
    <row r="404" spans="2:65" s="13" customFormat="1" ht="13.5">
      <c r="B404" s="234"/>
      <c r="C404" s="235"/>
      <c r="D404" s="219" t="s">
        <v>212</v>
      </c>
      <c r="E404" s="246" t="s">
        <v>50</v>
      </c>
      <c r="F404" s="247" t="s">
        <v>271</v>
      </c>
      <c r="G404" s="235"/>
      <c r="H404" s="248">
        <v>11</v>
      </c>
      <c r="I404" s="240"/>
      <c r="J404" s="235"/>
      <c r="K404" s="235"/>
      <c r="L404" s="241"/>
      <c r="M404" s="242"/>
      <c r="N404" s="243"/>
      <c r="O404" s="243"/>
      <c r="P404" s="243"/>
      <c r="Q404" s="243"/>
      <c r="R404" s="243"/>
      <c r="S404" s="243"/>
      <c r="T404" s="244"/>
      <c r="AT404" s="245" t="s">
        <v>212</v>
      </c>
      <c r="AU404" s="245" t="s">
        <v>93</v>
      </c>
      <c r="AV404" s="13" t="s">
        <v>93</v>
      </c>
      <c r="AW404" s="13" t="s">
        <v>48</v>
      </c>
      <c r="AX404" s="13" t="s">
        <v>85</v>
      </c>
      <c r="AY404" s="245" t="s">
        <v>199</v>
      </c>
    </row>
    <row r="405" spans="2:65" s="12" customFormat="1" ht="27">
      <c r="B405" s="223"/>
      <c r="C405" s="224"/>
      <c r="D405" s="236" t="s">
        <v>212</v>
      </c>
      <c r="E405" s="259" t="s">
        <v>50</v>
      </c>
      <c r="F405" s="260" t="s">
        <v>339</v>
      </c>
      <c r="G405" s="224"/>
      <c r="H405" s="261" t="s">
        <v>50</v>
      </c>
      <c r="I405" s="228"/>
      <c r="J405" s="224"/>
      <c r="K405" s="224"/>
      <c r="L405" s="229"/>
      <c r="M405" s="230"/>
      <c r="N405" s="231"/>
      <c r="O405" s="231"/>
      <c r="P405" s="231"/>
      <c r="Q405" s="231"/>
      <c r="R405" s="231"/>
      <c r="S405" s="231"/>
      <c r="T405" s="232"/>
      <c r="AT405" s="233" t="s">
        <v>212</v>
      </c>
      <c r="AU405" s="233" t="s">
        <v>93</v>
      </c>
      <c r="AV405" s="12" t="s">
        <v>25</v>
      </c>
      <c r="AW405" s="12" t="s">
        <v>48</v>
      </c>
      <c r="AX405" s="12" t="s">
        <v>85</v>
      </c>
      <c r="AY405" s="233" t="s">
        <v>199</v>
      </c>
    </row>
    <row r="406" spans="2:65" s="1" customFormat="1" ht="22.5" customHeight="1">
      <c r="B406" s="43"/>
      <c r="C406" s="207" t="s">
        <v>575</v>
      </c>
      <c r="D406" s="207" t="s">
        <v>202</v>
      </c>
      <c r="E406" s="208" t="s">
        <v>576</v>
      </c>
      <c r="F406" s="209" t="s">
        <v>577</v>
      </c>
      <c r="G406" s="210" t="s">
        <v>418</v>
      </c>
      <c r="H406" s="211">
        <v>1</v>
      </c>
      <c r="I406" s="212"/>
      <c r="J406" s="213">
        <f>ROUND(I406*H406,2)</f>
        <v>0</v>
      </c>
      <c r="K406" s="209" t="s">
        <v>206</v>
      </c>
      <c r="L406" s="63"/>
      <c r="M406" s="214" t="s">
        <v>50</v>
      </c>
      <c r="N406" s="215" t="s">
        <v>56</v>
      </c>
      <c r="O406" s="44"/>
      <c r="P406" s="216">
        <f>O406*H406</f>
        <v>0</v>
      </c>
      <c r="Q406" s="216">
        <v>6.9999999999999999E-4</v>
      </c>
      <c r="R406" s="216">
        <f>Q406*H406</f>
        <v>6.9999999999999999E-4</v>
      </c>
      <c r="S406" s="216">
        <v>0</v>
      </c>
      <c r="T406" s="217">
        <f>S406*H406</f>
        <v>0</v>
      </c>
      <c r="AR406" s="25" t="s">
        <v>105</v>
      </c>
      <c r="AT406" s="25" t="s">
        <v>202</v>
      </c>
      <c r="AU406" s="25" t="s">
        <v>93</v>
      </c>
      <c r="AY406" s="25" t="s">
        <v>199</v>
      </c>
      <c r="BE406" s="218">
        <f>IF(N406="základní",J406,0)</f>
        <v>0</v>
      </c>
      <c r="BF406" s="218">
        <f>IF(N406="snížená",J406,0)</f>
        <v>0</v>
      </c>
      <c r="BG406" s="218">
        <f>IF(N406="zákl. přenesená",J406,0)</f>
        <v>0</v>
      </c>
      <c r="BH406" s="218">
        <f>IF(N406="sníž. přenesená",J406,0)</f>
        <v>0</v>
      </c>
      <c r="BI406" s="218">
        <f>IF(N406="nulová",J406,0)</f>
        <v>0</v>
      </c>
      <c r="BJ406" s="25" t="s">
        <v>25</v>
      </c>
      <c r="BK406" s="218">
        <f>ROUND(I406*H406,2)</f>
        <v>0</v>
      </c>
      <c r="BL406" s="25" t="s">
        <v>105</v>
      </c>
      <c r="BM406" s="25" t="s">
        <v>578</v>
      </c>
    </row>
    <row r="407" spans="2:65" s="1" customFormat="1" ht="13.5">
      <c r="B407" s="43"/>
      <c r="C407" s="65"/>
      <c r="D407" s="219" t="s">
        <v>208</v>
      </c>
      <c r="E407" s="65"/>
      <c r="F407" s="220" t="s">
        <v>579</v>
      </c>
      <c r="G407" s="65"/>
      <c r="H407" s="65"/>
      <c r="I407" s="175"/>
      <c r="J407" s="65"/>
      <c r="K407" s="65"/>
      <c r="L407" s="63"/>
      <c r="M407" s="221"/>
      <c r="N407" s="44"/>
      <c r="O407" s="44"/>
      <c r="P407" s="44"/>
      <c r="Q407" s="44"/>
      <c r="R407" s="44"/>
      <c r="S407" s="44"/>
      <c r="T407" s="80"/>
      <c r="AT407" s="25" t="s">
        <v>208</v>
      </c>
      <c r="AU407" s="25" t="s">
        <v>93</v>
      </c>
    </row>
    <row r="408" spans="2:65" s="1" customFormat="1" ht="135">
      <c r="B408" s="43"/>
      <c r="C408" s="65"/>
      <c r="D408" s="219" t="s">
        <v>210</v>
      </c>
      <c r="E408" s="65"/>
      <c r="F408" s="222" t="s">
        <v>580</v>
      </c>
      <c r="G408" s="65"/>
      <c r="H408" s="65"/>
      <c r="I408" s="175"/>
      <c r="J408" s="65"/>
      <c r="K408" s="65"/>
      <c r="L408" s="63"/>
      <c r="M408" s="221"/>
      <c r="N408" s="44"/>
      <c r="O408" s="44"/>
      <c r="P408" s="44"/>
      <c r="Q408" s="44"/>
      <c r="R408" s="44"/>
      <c r="S408" s="44"/>
      <c r="T408" s="80"/>
      <c r="AT408" s="25" t="s">
        <v>210</v>
      </c>
      <c r="AU408" s="25" t="s">
        <v>93</v>
      </c>
    </row>
    <row r="409" spans="2:65" s="12" customFormat="1" ht="13.5">
      <c r="B409" s="223"/>
      <c r="C409" s="224"/>
      <c r="D409" s="219" t="s">
        <v>212</v>
      </c>
      <c r="E409" s="225" t="s">
        <v>50</v>
      </c>
      <c r="F409" s="226" t="s">
        <v>540</v>
      </c>
      <c r="G409" s="224"/>
      <c r="H409" s="227" t="s">
        <v>50</v>
      </c>
      <c r="I409" s="228"/>
      <c r="J409" s="224"/>
      <c r="K409" s="224"/>
      <c r="L409" s="229"/>
      <c r="M409" s="230"/>
      <c r="N409" s="231"/>
      <c r="O409" s="231"/>
      <c r="P409" s="231"/>
      <c r="Q409" s="231"/>
      <c r="R409" s="231"/>
      <c r="S409" s="231"/>
      <c r="T409" s="232"/>
      <c r="AT409" s="233" t="s">
        <v>212</v>
      </c>
      <c r="AU409" s="233" t="s">
        <v>93</v>
      </c>
      <c r="AV409" s="12" t="s">
        <v>25</v>
      </c>
      <c r="AW409" s="12" t="s">
        <v>48</v>
      </c>
      <c r="AX409" s="12" t="s">
        <v>85</v>
      </c>
      <c r="AY409" s="233" t="s">
        <v>199</v>
      </c>
    </row>
    <row r="410" spans="2:65" s="13" customFormat="1" ht="13.5">
      <c r="B410" s="234"/>
      <c r="C410" s="235"/>
      <c r="D410" s="236" t="s">
        <v>212</v>
      </c>
      <c r="E410" s="237" t="s">
        <v>50</v>
      </c>
      <c r="F410" s="238" t="s">
        <v>25</v>
      </c>
      <c r="G410" s="235"/>
      <c r="H410" s="239">
        <v>1</v>
      </c>
      <c r="I410" s="240"/>
      <c r="J410" s="235"/>
      <c r="K410" s="235"/>
      <c r="L410" s="241"/>
      <c r="M410" s="242"/>
      <c r="N410" s="243"/>
      <c r="O410" s="243"/>
      <c r="P410" s="243"/>
      <c r="Q410" s="243"/>
      <c r="R410" s="243"/>
      <c r="S410" s="243"/>
      <c r="T410" s="244"/>
      <c r="AT410" s="245" t="s">
        <v>212</v>
      </c>
      <c r="AU410" s="245" t="s">
        <v>93</v>
      </c>
      <c r="AV410" s="13" t="s">
        <v>93</v>
      </c>
      <c r="AW410" s="13" t="s">
        <v>48</v>
      </c>
      <c r="AX410" s="13" t="s">
        <v>85</v>
      </c>
      <c r="AY410" s="245" t="s">
        <v>199</v>
      </c>
    </row>
    <row r="411" spans="2:65" s="1" customFormat="1" ht="22.5" customHeight="1">
      <c r="B411" s="43"/>
      <c r="C411" s="207" t="s">
        <v>581</v>
      </c>
      <c r="D411" s="207" t="s">
        <v>202</v>
      </c>
      <c r="E411" s="208" t="s">
        <v>582</v>
      </c>
      <c r="F411" s="209" t="s">
        <v>583</v>
      </c>
      <c r="G411" s="210" t="s">
        <v>418</v>
      </c>
      <c r="H411" s="211">
        <v>1</v>
      </c>
      <c r="I411" s="212"/>
      <c r="J411" s="213">
        <f>ROUND(I411*H411,2)</f>
        <v>0</v>
      </c>
      <c r="K411" s="209" t="s">
        <v>206</v>
      </c>
      <c r="L411" s="63"/>
      <c r="M411" s="214" t="s">
        <v>50</v>
      </c>
      <c r="N411" s="215" t="s">
        <v>56</v>
      </c>
      <c r="O411" s="44"/>
      <c r="P411" s="216">
        <f>O411*H411</f>
        <v>0</v>
      </c>
      <c r="Q411" s="216">
        <v>0.11241</v>
      </c>
      <c r="R411" s="216">
        <f>Q411*H411</f>
        <v>0.11241</v>
      </c>
      <c r="S411" s="216">
        <v>0</v>
      </c>
      <c r="T411" s="217">
        <f>S411*H411</f>
        <v>0</v>
      </c>
      <c r="AR411" s="25" t="s">
        <v>105</v>
      </c>
      <c r="AT411" s="25" t="s">
        <v>202</v>
      </c>
      <c r="AU411" s="25" t="s">
        <v>93</v>
      </c>
      <c r="AY411" s="25" t="s">
        <v>199</v>
      </c>
      <c r="BE411" s="218">
        <f>IF(N411="základní",J411,0)</f>
        <v>0</v>
      </c>
      <c r="BF411" s="218">
        <f>IF(N411="snížená",J411,0)</f>
        <v>0</v>
      </c>
      <c r="BG411" s="218">
        <f>IF(N411="zákl. přenesená",J411,0)</f>
        <v>0</v>
      </c>
      <c r="BH411" s="218">
        <f>IF(N411="sníž. přenesená",J411,0)</f>
        <v>0</v>
      </c>
      <c r="BI411" s="218">
        <f>IF(N411="nulová",J411,0)</f>
        <v>0</v>
      </c>
      <c r="BJ411" s="25" t="s">
        <v>25</v>
      </c>
      <c r="BK411" s="218">
        <f>ROUND(I411*H411,2)</f>
        <v>0</v>
      </c>
      <c r="BL411" s="25" t="s">
        <v>105</v>
      </c>
      <c r="BM411" s="25" t="s">
        <v>584</v>
      </c>
    </row>
    <row r="412" spans="2:65" s="1" customFormat="1" ht="13.5">
      <c r="B412" s="43"/>
      <c r="C412" s="65"/>
      <c r="D412" s="219" t="s">
        <v>208</v>
      </c>
      <c r="E412" s="65"/>
      <c r="F412" s="220" t="s">
        <v>585</v>
      </c>
      <c r="G412" s="65"/>
      <c r="H412" s="65"/>
      <c r="I412" s="175"/>
      <c r="J412" s="65"/>
      <c r="K412" s="65"/>
      <c r="L412" s="63"/>
      <c r="M412" s="221"/>
      <c r="N412" s="44"/>
      <c r="O412" s="44"/>
      <c r="P412" s="44"/>
      <c r="Q412" s="44"/>
      <c r="R412" s="44"/>
      <c r="S412" s="44"/>
      <c r="T412" s="80"/>
      <c r="AT412" s="25" t="s">
        <v>208</v>
      </c>
      <c r="AU412" s="25" t="s">
        <v>93</v>
      </c>
    </row>
    <row r="413" spans="2:65" s="1" customFormat="1" ht="94.5">
      <c r="B413" s="43"/>
      <c r="C413" s="65"/>
      <c r="D413" s="219" t="s">
        <v>210</v>
      </c>
      <c r="E413" s="65"/>
      <c r="F413" s="222" t="s">
        <v>586</v>
      </c>
      <c r="G413" s="65"/>
      <c r="H413" s="65"/>
      <c r="I413" s="175"/>
      <c r="J413" s="65"/>
      <c r="K413" s="65"/>
      <c r="L413" s="63"/>
      <c r="M413" s="221"/>
      <c r="N413" s="44"/>
      <c r="O413" s="44"/>
      <c r="P413" s="44"/>
      <c r="Q413" s="44"/>
      <c r="R413" s="44"/>
      <c r="S413" s="44"/>
      <c r="T413" s="80"/>
      <c r="AT413" s="25" t="s">
        <v>210</v>
      </c>
      <c r="AU413" s="25" t="s">
        <v>93</v>
      </c>
    </row>
    <row r="414" spans="2:65" s="12" customFormat="1" ht="13.5">
      <c r="B414" s="223"/>
      <c r="C414" s="224"/>
      <c r="D414" s="219" t="s">
        <v>212</v>
      </c>
      <c r="E414" s="225" t="s">
        <v>50</v>
      </c>
      <c r="F414" s="226" t="s">
        <v>540</v>
      </c>
      <c r="G414" s="224"/>
      <c r="H414" s="227" t="s">
        <v>50</v>
      </c>
      <c r="I414" s="228"/>
      <c r="J414" s="224"/>
      <c r="K414" s="224"/>
      <c r="L414" s="229"/>
      <c r="M414" s="230"/>
      <c r="N414" s="231"/>
      <c r="O414" s="231"/>
      <c r="P414" s="231"/>
      <c r="Q414" s="231"/>
      <c r="R414" s="231"/>
      <c r="S414" s="231"/>
      <c r="T414" s="232"/>
      <c r="AT414" s="233" t="s">
        <v>212</v>
      </c>
      <c r="AU414" s="233" t="s">
        <v>93</v>
      </c>
      <c r="AV414" s="12" t="s">
        <v>25</v>
      </c>
      <c r="AW414" s="12" t="s">
        <v>48</v>
      </c>
      <c r="AX414" s="12" t="s">
        <v>85</v>
      </c>
      <c r="AY414" s="233" t="s">
        <v>199</v>
      </c>
    </row>
    <row r="415" spans="2:65" s="13" customFormat="1" ht="13.5">
      <c r="B415" s="234"/>
      <c r="C415" s="235"/>
      <c r="D415" s="236" t="s">
        <v>212</v>
      </c>
      <c r="E415" s="237" t="s">
        <v>50</v>
      </c>
      <c r="F415" s="238" t="s">
        <v>25</v>
      </c>
      <c r="G415" s="235"/>
      <c r="H415" s="239">
        <v>1</v>
      </c>
      <c r="I415" s="240"/>
      <c r="J415" s="235"/>
      <c r="K415" s="235"/>
      <c r="L415" s="241"/>
      <c r="M415" s="242"/>
      <c r="N415" s="243"/>
      <c r="O415" s="243"/>
      <c r="P415" s="243"/>
      <c r="Q415" s="243"/>
      <c r="R415" s="243"/>
      <c r="S415" s="243"/>
      <c r="T415" s="244"/>
      <c r="AT415" s="245" t="s">
        <v>212</v>
      </c>
      <c r="AU415" s="245" t="s">
        <v>93</v>
      </c>
      <c r="AV415" s="13" t="s">
        <v>93</v>
      </c>
      <c r="AW415" s="13" t="s">
        <v>48</v>
      </c>
      <c r="AX415" s="13" t="s">
        <v>85</v>
      </c>
      <c r="AY415" s="245" t="s">
        <v>199</v>
      </c>
    </row>
    <row r="416" spans="2:65" s="1" customFormat="1" ht="22.5" customHeight="1">
      <c r="B416" s="43"/>
      <c r="C416" s="207" t="s">
        <v>587</v>
      </c>
      <c r="D416" s="207" t="s">
        <v>202</v>
      </c>
      <c r="E416" s="208" t="s">
        <v>588</v>
      </c>
      <c r="F416" s="209" t="s">
        <v>589</v>
      </c>
      <c r="G416" s="210" t="s">
        <v>205</v>
      </c>
      <c r="H416" s="211">
        <v>0.15</v>
      </c>
      <c r="I416" s="212"/>
      <c r="J416" s="213">
        <f>ROUND(I416*H416,2)</f>
        <v>0</v>
      </c>
      <c r="K416" s="209" t="s">
        <v>206</v>
      </c>
      <c r="L416" s="63"/>
      <c r="M416" s="214" t="s">
        <v>50</v>
      </c>
      <c r="N416" s="215" t="s">
        <v>56</v>
      </c>
      <c r="O416" s="44"/>
      <c r="P416" s="216">
        <f>O416*H416</f>
        <v>0</v>
      </c>
      <c r="Q416" s="216">
        <v>2.2563399999999998</v>
      </c>
      <c r="R416" s="216">
        <f>Q416*H416</f>
        <v>0.33845099999999995</v>
      </c>
      <c r="S416" s="216">
        <v>0</v>
      </c>
      <c r="T416" s="217">
        <f>S416*H416</f>
        <v>0</v>
      </c>
      <c r="AR416" s="25" t="s">
        <v>105</v>
      </c>
      <c r="AT416" s="25" t="s">
        <v>202</v>
      </c>
      <c r="AU416" s="25" t="s">
        <v>93</v>
      </c>
      <c r="AY416" s="25" t="s">
        <v>199</v>
      </c>
      <c r="BE416" s="218">
        <f>IF(N416="základní",J416,0)</f>
        <v>0</v>
      </c>
      <c r="BF416" s="218">
        <f>IF(N416="snížená",J416,0)</f>
        <v>0</v>
      </c>
      <c r="BG416" s="218">
        <f>IF(N416="zákl. přenesená",J416,0)</f>
        <v>0</v>
      </c>
      <c r="BH416" s="218">
        <f>IF(N416="sníž. přenesená",J416,0)</f>
        <v>0</v>
      </c>
      <c r="BI416" s="218">
        <f>IF(N416="nulová",J416,0)</f>
        <v>0</v>
      </c>
      <c r="BJ416" s="25" t="s">
        <v>25</v>
      </c>
      <c r="BK416" s="218">
        <f>ROUND(I416*H416,2)</f>
        <v>0</v>
      </c>
      <c r="BL416" s="25" t="s">
        <v>105</v>
      </c>
      <c r="BM416" s="25" t="s">
        <v>590</v>
      </c>
    </row>
    <row r="417" spans="2:65" s="1" customFormat="1" ht="13.5">
      <c r="B417" s="43"/>
      <c r="C417" s="65"/>
      <c r="D417" s="219" t="s">
        <v>208</v>
      </c>
      <c r="E417" s="65"/>
      <c r="F417" s="220" t="s">
        <v>591</v>
      </c>
      <c r="G417" s="65"/>
      <c r="H417" s="65"/>
      <c r="I417" s="175"/>
      <c r="J417" s="65"/>
      <c r="K417" s="65"/>
      <c r="L417" s="63"/>
      <c r="M417" s="221"/>
      <c r="N417" s="44"/>
      <c r="O417" s="44"/>
      <c r="P417" s="44"/>
      <c r="Q417" s="44"/>
      <c r="R417" s="44"/>
      <c r="S417" s="44"/>
      <c r="T417" s="80"/>
      <c r="AT417" s="25" t="s">
        <v>208</v>
      </c>
      <c r="AU417" s="25" t="s">
        <v>93</v>
      </c>
    </row>
    <row r="418" spans="2:65" s="1" customFormat="1" ht="81">
      <c r="B418" s="43"/>
      <c r="C418" s="65"/>
      <c r="D418" s="219" t="s">
        <v>210</v>
      </c>
      <c r="E418" s="65"/>
      <c r="F418" s="222" t="s">
        <v>592</v>
      </c>
      <c r="G418" s="65"/>
      <c r="H418" s="65"/>
      <c r="I418" s="175"/>
      <c r="J418" s="65"/>
      <c r="K418" s="65"/>
      <c r="L418" s="63"/>
      <c r="M418" s="221"/>
      <c r="N418" s="44"/>
      <c r="O418" s="44"/>
      <c r="P418" s="44"/>
      <c r="Q418" s="44"/>
      <c r="R418" s="44"/>
      <c r="S418" s="44"/>
      <c r="T418" s="80"/>
      <c r="AT418" s="25" t="s">
        <v>210</v>
      </c>
      <c r="AU418" s="25" t="s">
        <v>93</v>
      </c>
    </row>
    <row r="419" spans="2:65" s="12" customFormat="1" ht="13.5">
      <c r="B419" s="223"/>
      <c r="C419" s="224"/>
      <c r="D419" s="219" t="s">
        <v>212</v>
      </c>
      <c r="E419" s="225" t="s">
        <v>50</v>
      </c>
      <c r="F419" s="226" t="s">
        <v>540</v>
      </c>
      <c r="G419" s="224"/>
      <c r="H419" s="227" t="s">
        <v>50</v>
      </c>
      <c r="I419" s="228"/>
      <c r="J419" s="224"/>
      <c r="K419" s="224"/>
      <c r="L419" s="229"/>
      <c r="M419" s="230"/>
      <c r="N419" s="231"/>
      <c r="O419" s="231"/>
      <c r="P419" s="231"/>
      <c r="Q419" s="231"/>
      <c r="R419" s="231"/>
      <c r="S419" s="231"/>
      <c r="T419" s="232"/>
      <c r="AT419" s="233" t="s">
        <v>212</v>
      </c>
      <c r="AU419" s="233" t="s">
        <v>93</v>
      </c>
      <c r="AV419" s="12" t="s">
        <v>25</v>
      </c>
      <c r="AW419" s="12" t="s">
        <v>48</v>
      </c>
      <c r="AX419" s="12" t="s">
        <v>85</v>
      </c>
      <c r="AY419" s="233" t="s">
        <v>199</v>
      </c>
    </row>
    <row r="420" spans="2:65" s="13" customFormat="1" ht="13.5">
      <c r="B420" s="234"/>
      <c r="C420" s="235"/>
      <c r="D420" s="236" t="s">
        <v>212</v>
      </c>
      <c r="E420" s="237" t="s">
        <v>50</v>
      </c>
      <c r="F420" s="238" t="s">
        <v>593</v>
      </c>
      <c r="G420" s="235"/>
      <c r="H420" s="239">
        <v>0.15</v>
      </c>
      <c r="I420" s="240"/>
      <c r="J420" s="235"/>
      <c r="K420" s="235"/>
      <c r="L420" s="241"/>
      <c r="M420" s="242"/>
      <c r="N420" s="243"/>
      <c r="O420" s="243"/>
      <c r="P420" s="243"/>
      <c r="Q420" s="243"/>
      <c r="R420" s="243"/>
      <c r="S420" s="243"/>
      <c r="T420" s="244"/>
      <c r="AT420" s="245" t="s">
        <v>212</v>
      </c>
      <c r="AU420" s="245" t="s">
        <v>93</v>
      </c>
      <c r="AV420" s="13" t="s">
        <v>93</v>
      </c>
      <c r="AW420" s="13" t="s">
        <v>48</v>
      </c>
      <c r="AX420" s="13" t="s">
        <v>85</v>
      </c>
      <c r="AY420" s="245" t="s">
        <v>199</v>
      </c>
    </row>
    <row r="421" spans="2:65" s="1" customFormat="1" ht="22.5" customHeight="1">
      <c r="B421" s="43"/>
      <c r="C421" s="207" t="s">
        <v>594</v>
      </c>
      <c r="D421" s="207" t="s">
        <v>202</v>
      </c>
      <c r="E421" s="208" t="s">
        <v>595</v>
      </c>
      <c r="F421" s="209" t="s">
        <v>596</v>
      </c>
      <c r="G421" s="210" t="s">
        <v>310</v>
      </c>
      <c r="H421" s="211">
        <v>9</v>
      </c>
      <c r="I421" s="212"/>
      <c r="J421" s="213">
        <f>ROUND(I421*H421,2)</f>
        <v>0</v>
      </c>
      <c r="K421" s="209" t="s">
        <v>206</v>
      </c>
      <c r="L421" s="63"/>
      <c r="M421" s="214" t="s">
        <v>50</v>
      </c>
      <c r="N421" s="215" t="s">
        <v>56</v>
      </c>
      <c r="O421" s="44"/>
      <c r="P421" s="216">
        <f>O421*H421</f>
        <v>0</v>
      </c>
      <c r="Q421" s="216">
        <v>1.3999999999999999E-4</v>
      </c>
      <c r="R421" s="216">
        <f>Q421*H421</f>
        <v>1.2599999999999998E-3</v>
      </c>
      <c r="S421" s="216">
        <v>0</v>
      </c>
      <c r="T421" s="217">
        <f>S421*H421</f>
        <v>0</v>
      </c>
      <c r="AR421" s="25" t="s">
        <v>105</v>
      </c>
      <c r="AT421" s="25" t="s">
        <v>202</v>
      </c>
      <c r="AU421" s="25" t="s">
        <v>93</v>
      </c>
      <c r="AY421" s="25" t="s">
        <v>199</v>
      </c>
      <c r="BE421" s="218">
        <f>IF(N421="základní",J421,0)</f>
        <v>0</v>
      </c>
      <c r="BF421" s="218">
        <f>IF(N421="snížená",J421,0)</f>
        <v>0</v>
      </c>
      <c r="BG421" s="218">
        <f>IF(N421="zákl. přenesená",J421,0)</f>
        <v>0</v>
      </c>
      <c r="BH421" s="218">
        <f>IF(N421="sníž. přenesená",J421,0)</f>
        <v>0</v>
      </c>
      <c r="BI421" s="218">
        <f>IF(N421="nulová",J421,0)</f>
        <v>0</v>
      </c>
      <c r="BJ421" s="25" t="s">
        <v>25</v>
      </c>
      <c r="BK421" s="218">
        <f>ROUND(I421*H421,2)</f>
        <v>0</v>
      </c>
      <c r="BL421" s="25" t="s">
        <v>105</v>
      </c>
      <c r="BM421" s="25" t="s">
        <v>597</v>
      </c>
    </row>
    <row r="422" spans="2:65" s="1" customFormat="1" ht="13.5">
      <c r="B422" s="43"/>
      <c r="C422" s="65"/>
      <c r="D422" s="219" t="s">
        <v>208</v>
      </c>
      <c r="E422" s="65"/>
      <c r="F422" s="220" t="s">
        <v>598</v>
      </c>
      <c r="G422" s="65"/>
      <c r="H422" s="65"/>
      <c r="I422" s="175"/>
      <c r="J422" s="65"/>
      <c r="K422" s="65"/>
      <c r="L422" s="63"/>
      <c r="M422" s="221"/>
      <c r="N422" s="44"/>
      <c r="O422" s="44"/>
      <c r="P422" s="44"/>
      <c r="Q422" s="44"/>
      <c r="R422" s="44"/>
      <c r="S422" s="44"/>
      <c r="T422" s="80"/>
      <c r="AT422" s="25" t="s">
        <v>208</v>
      </c>
      <c r="AU422" s="25" t="s">
        <v>93</v>
      </c>
    </row>
    <row r="423" spans="2:65" s="1" customFormat="1" ht="81">
      <c r="B423" s="43"/>
      <c r="C423" s="65"/>
      <c r="D423" s="219" t="s">
        <v>210</v>
      </c>
      <c r="E423" s="65"/>
      <c r="F423" s="222" t="s">
        <v>599</v>
      </c>
      <c r="G423" s="65"/>
      <c r="H423" s="65"/>
      <c r="I423" s="175"/>
      <c r="J423" s="65"/>
      <c r="K423" s="65"/>
      <c r="L423" s="63"/>
      <c r="M423" s="221"/>
      <c r="N423" s="44"/>
      <c r="O423" s="44"/>
      <c r="P423" s="44"/>
      <c r="Q423" s="44"/>
      <c r="R423" s="44"/>
      <c r="S423" s="44"/>
      <c r="T423" s="80"/>
      <c r="AT423" s="25" t="s">
        <v>210</v>
      </c>
      <c r="AU423" s="25" t="s">
        <v>93</v>
      </c>
    </row>
    <row r="424" spans="2:65" s="12" customFormat="1" ht="13.5">
      <c r="B424" s="223"/>
      <c r="C424" s="224"/>
      <c r="D424" s="219" t="s">
        <v>212</v>
      </c>
      <c r="E424" s="225" t="s">
        <v>50</v>
      </c>
      <c r="F424" s="226" t="s">
        <v>600</v>
      </c>
      <c r="G424" s="224"/>
      <c r="H424" s="227" t="s">
        <v>50</v>
      </c>
      <c r="I424" s="228"/>
      <c r="J424" s="224"/>
      <c r="K424" s="224"/>
      <c r="L424" s="229"/>
      <c r="M424" s="230"/>
      <c r="N424" s="231"/>
      <c r="O424" s="231"/>
      <c r="P424" s="231"/>
      <c r="Q424" s="231"/>
      <c r="R424" s="231"/>
      <c r="S424" s="231"/>
      <c r="T424" s="232"/>
      <c r="AT424" s="233" t="s">
        <v>212</v>
      </c>
      <c r="AU424" s="233" t="s">
        <v>93</v>
      </c>
      <c r="AV424" s="12" t="s">
        <v>25</v>
      </c>
      <c r="AW424" s="12" t="s">
        <v>48</v>
      </c>
      <c r="AX424" s="12" t="s">
        <v>85</v>
      </c>
      <c r="AY424" s="233" t="s">
        <v>199</v>
      </c>
    </row>
    <row r="425" spans="2:65" s="13" customFormat="1" ht="13.5">
      <c r="B425" s="234"/>
      <c r="C425" s="235"/>
      <c r="D425" s="236" t="s">
        <v>212</v>
      </c>
      <c r="E425" s="237" t="s">
        <v>50</v>
      </c>
      <c r="F425" s="238" t="s">
        <v>127</v>
      </c>
      <c r="G425" s="235"/>
      <c r="H425" s="239">
        <v>9</v>
      </c>
      <c r="I425" s="240"/>
      <c r="J425" s="235"/>
      <c r="K425" s="235"/>
      <c r="L425" s="241"/>
      <c r="M425" s="242"/>
      <c r="N425" s="243"/>
      <c r="O425" s="243"/>
      <c r="P425" s="243"/>
      <c r="Q425" s="243"/>
      <c r="R425" s="243"/>
      <c r="S425" s="243"/>
      <c r="T425" s="244"/>
      <c r="AT425" s="245" t="s">
        <v>212</v>
      </c>
      <c r="AU425" s="245" t="s">
        <v>93</v>
      </c>
      <c r="AV425" s="13" t="s">
        <v>93</v>
      </c>
      <c r="AW425" s="13" t="s">
        <v>48</v>
      </c>
      <c r="AX425" s="13" t="s">
        <v>85</v>
      </c>
      <c r="AY425" s="245" t="s">
        <v>199</v>
      </c>
    </row>
    <row r="426" spans="2:65" s="1" customFormat="1" ht="22.5" customHeight="1">
      <c r="B426" s="43"/>
      <c r="C426" s="207" t="s">
        <v>269</v>
      </c>
      <c r="D426" s="207" t="s">
        <v>202</v>
      </c>
      <c r="E426" s="208" t="s">
        <v>601</v>
      </c>
      <c r="F426" s="209" t="s">
        <v>602</v>
      </c>
      <c r="G426" s="210" t="s">
        <v>310</v>
      </c>
      <c r="H426" s="211">
        <v>9</v>
      </c>
      <c r="I426" s="212"/>
      <c r="J426" s="213">
        <f>ROUND(I426*H426,2)</f>
        <v>0</v>
      </c>
      <c r="K426" s="209" t="s">
        <v>206</v>
      </c>
      <c r="L426" s="63"/>
      <c r="M426" s="214" t="s">
        <v>50</v>
      </c>
      <c r="N426" s="215" t="s">
        <v>56</v>
      </c>
      <c r="O426" s="44"/>
      <c r="P426" s="216">
        <f>O426*H426</f>
        <v>0</v>
      </c>
      <c r="Q426" s="216">
        <v>0</v>
      </c>
      <c r="R426" s="216">
        <f>Q426*H426</f>
        <v>0</v>
      </c>
      <c r="S426" s="216">
        <v>0</v>
      </c>
      <c r="T426" s="217">
        <f>S426*H426</f>
        <v>0</v>
      </c>
      <c r="AR426" s="25" t="s">
        <v>105</v>
      </c>
      <c r="AT426" s="25" t="s">
        <v>202</v>
      </c>
      <c r="AU426" s="25" t="s">
        <v>93</v>
      </c>
      <c r="AY426" s="25" t="s">
        <v>199</v>
      </c>
      <c r="BE426" s="218">
        <f>IF(N426="základní",J426,0)</f>
        <v>0</v>
      </c>
      <c r="BF426" s="218">
        <f>IF(N426="snížená",J426,0)</f>
        <v>0</v>
      </c>
      <c r="BG426" s="218">
        <f>IF(N426="zákl. přenesená",J426,0)</f>
        <v>0</v>
      </c>
      <c r="BH426" s="218">
        <f>IF(N426="sníž. přenesená",J426,0)</f>
        <v>0</v>
      </c>
      <c r="BI426" s="218">
        <f>IF(N426="nulová",J426,0)</f>
        <v>0</v>
      </c>
      <c r="BJ426" s="25" t="s">
        <v>25</v>
      </c>
      <c r="BK426" s="218">
        <f>ROUND(I426*H426,2)</f>
        <v>0</v>
      </c>
      <c r="BL426" s="25" t="s">
        <v>105</v>
      </c>
      <c r="BM426" s="25" t="s">
        <v>603</v>
      </c>
    </row>
    <row r="427" spans="2:65" s="1" customFormat="1" ht="27">
      <c r="B427" s="43"/>
      <c r="C427" s="65"/>
      <c r="D427" s="219" t="s">
        <v>208</v>
      </c>
      <c r="E427" s="65"/>
      <c r="F427" s="220" t="s">
        <v>604</v>
      </c>
      <c r="G427" s="65"/>
      <c r="H427" s="65"/>
      <c r="I427" s="175"/>
      <c r="J427" s="65"/>
      <c r="K427" s="65"/>
      <c r="L427" s="63"/>
      <c r="M427" s="221"/>
      <c r="N427" s="44"/>
      <c r="O427" s="44"/>
      <c r="P427" s="44"/>
      <c r="Q427" s="44"/>
      <c r="R427" s="44"/>
      <c r="S427" s="44"/>
      <c r="T427" s="80"/>
      <c r="AT427" s="25" t="s">
        <v>208</v>
      </c>
      <c r="AU427" s="25" t="s">
        <v>93</v>
      </c>
    </row>
    <row r="428" spans="2:65" s="1" customFormat="1" ht="40.5">
      <c r="B428" s="43"/>
      <c r="C428" s="65"/>
      <c r="D428" s="219" t="s">
        <v>210</v>
      </c>
      <c r="E428" s="65"/>
      <c r="F428" s="222" t="s">
        <v>605</v>
      </c>
      <c r="G428" s="65"/>
      <c r="H428" s="65"/>
      <c r="I428" s="175"/>
      <c r="J428" s="65"/>
      <c r="K428" s="65"/>
      <c r="L428" s="63"/>
      <c r="M428" s="221"/>
      <c r="N428" s="44"/>
      <c r="O428" s="44"/>
      <c r="P428" s="44"/>
      <c r="Q428" s="44"/>
      <c r="R428" s="44"/>
      <c r="S428" s="44"/>
      <c r="T428" s="80"/>
      <c r="AT428" s="25" t="s">
        <v>210</v>
      </c>
      <c r="AU428" s="25" t="s">
        <v>93</v>
      </c>
    </row>
    <row r="429" spans="2:65" s="12" customFormat="1" ht="13.5">
      <c r="B429" s="223"/>
      <c r="C429" s="224"/>
      <c r="D429" s="219" t="s">
        <v>212</v>
      </c>
      <c r="E429" s="225" t="s">
        <v>50</v>
      </c>
      <c r="F429" s="226" t="s">
        <v>600</v>
      </c>
      <c r="G429" s="224"/>
      <c r="H429" s="227" t="s">
        <v>50</v>
      </c>
      <c r="I429" s="228"/>
      <c r="J429" s="224"/>
      <c r="K429" s="224"/>
      <c r="L429" s="229"/>
      <c r="M429" s="230"/>
      <c r="N429" s="231"/>
      <c r="O429" s="231"/>
      <c r="P429" s="231"/>
      <c r="Q429" s="231"/>
      <c r="R429" s="231"/>
      <c r="S429" s="231"/>
      <c r="T429" s="232"/>
      <c r="AT429" s="233" t="s">
        <v>212</v>
      </c>
      <c r="AU429" s="233" t="s">
        <v>93</v>
      </c>
      <c r="AV429" s="12" t="s">
        <v>25</v>
      </c>
      <c r="AW429" s="12" t="s">
        <v>48</v>
      </c>
      <c r="AX429" s="12" t="s">
        <v>85</v>
      </c>
      <c r="AY429" s="233" t="s">
        <v>199</v>
      </c>
    </row>
    <row r="430" spans="2:65" s="13" customFormat="1" ht="13.5">
      <c r="B430" s="234"/>
      <c r="C430" s="235"/>
      <c r="D430" s="219" t="s">
        <v>212</v>
      </c>
      <c r="E430" s="246" t="s">
        <v>50</v>
      </c>
      <c r="F430" s="247" t="s">
        <v>127</v>
      </c>
      <c r="G430" s="235"/>
      <c r="H430" s="248">
        <v>9</v>
      </c>
      <c r="I430" s="240"/>
      <c r="J430" s="235"/>
      <c r="K430" s="235"/>
      <c r="L430" s="241"/>
      <c r="M430" s="242"/>
      <c r="N430" s="243"/>
      <c r="O430" s="243"/>
      <c r="P430" s="243"/>
      <c r="Q430" s="243"/>
      <c r="R430" s="243"/>
      <c r="S430" s="243"/>
      <c r="T430" s="244"/>
      <c r="AT430" s="245" t="s">
        <v>212</v>
      </c>
      <c r="AU430" s="245" t="s">
        <v>93</v>
      </c>
      <c r="AV430" s="13" t="s">
        <v>93</v>
      </c>
      <c r="AW430" s="13" t="s">
        <v>48</v>
      </c>
      <c r="AX430" s="13" t="s">
        <v>85</v>
      </c>
      <c r="AY430" s="245" t="s">
        <v>199</v>
      </c>
    </row>
    <row r="431" spans="2:65" s="11" customFormat="1" ht="29.85" customHeight="1">
      <c r="B431" s="190"/>
      <c r="C431" s="191"/>
      <c r="D431" s="204" t="s">
        <v>84</v>
      </c>
      <c r="E431" s="205" t="s">
        <v>606</v>
      </c>
      <c r="F431" s="205" t="s">
        <v>607</v>
      </c>
      <c r="G431" s="191"/>
      <c r="H431" s="191"/>
      <c r="I431" s="194"/>
      <c r="J431" s="206">
        <f>BK431</f>
        <v>0</v>
      </c>
      <c r="K431" s="191"/>
      <c r="L431" s="196"/>
      <c r="M431" s="197"/>
      <c r="N431" s="198"/>
      <c r="O431" s="198"/>
      <c r="P431" s="199">
        <f>SUM(P432:P723)</f>
        <v>0</v>
      </c>
      <c r="Q431" s="198"/>
      <c r="R431" s="199">
        <f>SUM(R432:R723)</f>
        <v>0.10725000000000001</v>
      </c>
      <c r="S431" s="198"/>
      <c r="T431" s="200">
        <f>SUM(T432:T723)</f>
        <v>3770.8148750000009</v>
      </c>
      <c r="AR431" s="201" t="s">
        <v>25</v>
      </c>
      <c r="AT431" s="202" t="s">
        <v>84</v>
      </c>
      <c r="AU431" s="202" t="s">
        <v>25</v>
      </c>
      <c r="AY431" s="201" t="s">
        <v>199</v>
      </c>
      <c r="BK431" s="203">
        <f>SUM(BK432:BK723)</f>
        <v>0</v>
      </c>
    </row>
    <row r="432" spans="2:65" s="1" customFormat="1" ht="31.5" customHeight="1">
      <c r="B432" s="43"/>
      <c r="C432" s="207" t="s">
        <v>608</v>
      </c>
      <c r="D432" s="207" t="s">
        <v>202</v>
      </c>
      <c r="E432" s="208" t="s">
        <v>609</v>
      </c>
      <c r="F432" s="209" t="s">
        <v>610</v>
      </c>
      <c r="G432" s="210" t="s">
        <v>310</v>
      </c>
      <c r="H432" s="211">
        <v>72</v>
      </c>
      <c r="I432" s="212"/>
      <c r="J432" s="213">
        <f>ROUND(I432*H432,2)</f>
        <v>0</v>
      </c>
      <c r="K432" s="209" t="s">
        <v>206</v>
      </c>
      <c r="L432" s="63"/>
      <c r="M432" s="214" t="s">
        <v>50</v>
      </c>
      <c r="N432" s="215" t="s">
        <v>56</v>
      </c>
      <c r="O432" s="44"/>
      <c r="P432" s="216">
        <f>O432*H432</f>
        <v>0</v>
      </c>
      <c r="Q432" s="216">
        <v>0</v>
      </c>
      <c r="R432" s="216">
        <f>Q432*H432</f>
        <v>0</v>
      </c>
      <c r="S432" s="216">
        <v>0</v>
      </c>
      <c r="T432" s="217">
        <f>S432*H432</f>
        <v>0</v>
      </c>
      <c r="AR432" s="25" t="s">
        <v>316</v>
      </c>
      <c r="AT432" s="25" t="s">
        <v>202</v>
      </c>
      <c r="AU432" s="25" t="s">
        <v>93</v>
      </c>
      <c r="AY432" s="25" t="s">
        <v>199</v>
      </c>
      <c r="BE432" s="218">
        <f>IF(N432="základní",J432,0)</f>
        <v>0</v>
      </c>
      <c r="BF432" s="218">
        <f>IF(N432="snížená",J432,0)</f>
        <v>0</v>
      </c>
      <c r="BG432" s="218">
        <f>IF(N432="zákl. přenesená",J432,0)</f>
        <v>0</v>
      </c>
      <c r="BH432" s="218">
        <f>IF(N432="sníž. přenesená",J432,0)</f>
        <v>0</v>
      </c>
      <c r="BI432" s="218">
        <f>IF(N432="nulová",J432,0)</f>
        <v>0</v>
      </c>
      <c r="BJ432" s="25" t="s">
        <v>25</v>
      </c>
      <c r="BK432" s="218">
        <f>ROUND(I432*H432,2)</f>
        <v>0</v>
      </c>
      <c r="BL432" s="25" t="s">
        <v>316</v>
      </c>
      <c r="BM432" s="25" t="s">
        <v>611</v>
      </c>
    </row>
    <row r="433" spans="2:65" s="1" customFormat="1" ht="27">
      <c r="B433" s="43"/>
      <c r="C433" s="65"/>
      <c r="D433" s="219" t="s">
        <v>208</v>
      </c>
      <c r="E433" s="65"/>
      <c r="F433" s="220" t="s">
        <v>612</v>
      </c>
      <c r="G433" s="65"/>
      <c r="H433" s="65"/>
      <c r="I433" s="175"/>
      <c r="J433" s="65"/>
      <c r="K433" s="65"/>
      <c r="L433" s="63"/>
      <c r="M433" s="221"/>
      <c r="N433" s="44"/>
      <c r="O433" s="44"/>
      <c r="P433" s="44"/>
      <c r="Q433" s="44"/>
      <c r="R433" s="44"/>
      <c r="S433" s="44"/>
      <c r="T433" s="80"/>
      <c r="AT433" s="25" t="s">
        <v>208</v>
      </c>
      <c r="AU433" s="25" t="s">
        <v>93</v>
      </c>
    </row>
    <row r="434" spans="2:65" s="1" customFormat="1" ht="27">
      <c r="B434" s="43"/>
      <c r="C434" s="65"/>
      <c r="D434" s="219" t="s">
        <v>210</v>
      </c>
      <c r="E434" s="65"/>
      <c r="F434" s="222" t="s">
        <v>613</v>
      </c>
      <c r="G434" s="65"/>
      <c r="H434" s="65"/>
      <c r="I434" s="175"/>
      <c r="J434" s="65"/>
      <c r="K434" s="65"/>
      <c r="L434" s="63"/>
      <c r="M434" s="221"/>
      <c r="N434" s="44"/>
      <c r="O434" s="44"/>
      <c r="P434" s="44"/>
      <c r="Q434" s="44"/>
      <c r="R434" s="44"/>
      <c r="S434" s="44"/>
      <c r="T434" s="80"/>
      <c r="AT434" s="25" t="s">
        <v>210</v>
      </c>
      <c r="AU434" s="25" t="s">
        <v>93</v>
      </c>
    </row>
    <row r="435" spans="2:65" s="12" customFormat="1" ht="13.5">
      <c r="B435" s="223"/>
      <c r="C435" s="224"/>
      <c r="D435" s="219" t="s">
        <v>212</v>
      </c>
      <c r="E435" s="225" t="s">
        <v>50</v>
      </c>
      <c r="F435" s="226" t="s">
        <v>314</v>
      </c>
      <c r="G435" s="224"/>
      <c r="H435" s="227" t="s">
        <v>50</v>
      </c>
      <c r="I435" s="228"/>
      <c r="J435" s="224"/>
      <c r="K435" s="224"/>
      <c r="L435" s="229"/>
      <c r="M435" s="230"/>
      <c r="N435" s="231"/>
      <c r="O435" s="231"/>
      <c r="P435" s="231"/>
      <c r="Q435" s="231"/>
      <c r="R435" s="231"/>
      <c r="S435" s="231"/>
      <c r="T435" s="232"/>
      <c r="AT435" s="233" t="s">
        <v>212</v>
      </c>
      <c r="AU435" s="233" t="s">
        <v>93</v>
      </c>
      <c r="AV435" s="12" t="s">
        <v>25</v>
      </c>
      <c r="AW435" s="12" t="s">
        <v>48</v>
      </c>
      <c r="AX435" s="12" t="s">
        <v>85</v>
      </c>
      <c r="AY435" s="233" t="s">
        <v>199</v>
      </c>
    </row>
    <row r="436" spans="2:65" s="13" customFormat="1" ht="13.5">
      <c r="B436" s="234"/>
      <c r="C436" s="235"/>
      <c r="D436" s="236" t="s">
        <v>212</v>
      </c>
      <c r="E436" s="237" t="s">
        <v>50</v>
      </c>
      <c r="F436" s="238" t="s">
        <v>315</v>
      </c>
      <c r="G436" s="235"/>
      <c r="H436" s="239">
        <v>72</v>
      </c>
      <c r="I436" s="240"/>
      <c r="J436" s="235"/>
      <c r="K436" s="235"/>
      <c r="L436" s="241"/>
      <c r="M436" s="242"/>
      <c r="N436" s="243"/>
      <c r="O436" s="243"/>
      <c r="P436" s="243"/>
      <c r="Q436" s="243"/>
      <c r="R436" s="243"/>
      <c r="S436" s="243"/>
      <c r="T436" s="244"/>
      <c r="AT436" s="245" t="s">
        <v>212</v>
      </c>
      <c r="AU436" s="245" t="s">
        <v>93</v>
      </c>
      <c r="AV436" s="13" t="s">
        <v>93</v>
      </c>
      <c r="AW436" s="13" t="s">
        <v>48</v>
      </c>
      <c r="AX436" s="13" t="s">
        <v>25</v>
      </c>
      <c r="AY436" s="245" t="s">
        <v>199</v>
      </c>
    </row>
    <row r="437" spans="2:65" s="1" customFormat="1" ht="22.5" customHeight="1">
      <c r="B437" s="43"/>
      <c r="C437" s="207" t="s">
        <v>322</v>
      </c>
      <c r="D437" s="207" t="s">
        <v>202</v>
      </c>
      <c r="E437" s="208" t="s">
        <v>614</v>
      </c>
      <c r="F437" s="209" t="s">
        <v>615</v>
      </c>
      <c r="G437" s="210" t="s">
        <v>418</v>
      </c>
      <c r="H437" s="211">
        <v>1</v>
      </c>
      <c r="I437" s="212"/>
      <c r="J437" s="213">
        <f>ROUND(I437*H437,2)</f>
        <v>0</v>
      </c>
      <c r="K437" s="209" t="s">
        <v>206</v>
      </c>
      <c r="L437" s="63"/>
      <c r="M437" s="214" t="s">
        <v>50</v>
      </c>
      <c r="N437" s="215" t="s">
        <v>56</v>
      </c>
      <c r="O437" s="44"/>
      <c r="P437" s="216">
        <f>O437*H437</f>
        <v>0</v>
      </c>
      <c r="Q437" s="216">
        <v>0</v>
      </c>
      <c r="R437" s="216">
        <f>Q437*H437</f>
        <v>0</v>
      </c>
      <c r="S437" s="216">
        <v>4.0000000000000001E-3</v>
      </c>
      <c r="T437" s="217">
        <f>S437*H437</f>
        <v>4.0000000000000001E-3</v>
      </c>
      <c r="AR437" s="25" t="s">
        <v>105</v>
      </c>
      <c r="AT437" s="25" t="s">
        <v>202</v>
      </c>
      <c r="AU437" s="25" t="s">
        <v>93</v>
      </c>
      <c r="AY437" s="25" t="s">
        <v>199</v>
      </c>
      <c r="BE437" s="218">
        <f>IF(N437="základní",J437,0)</f>
        <v>0</v>
      </c>
      <c r="BF437" s="218">
        <f>IF(N437="snížená",J437,0)</f>
        <v>0</v>
      </c>
      <c r="BG437" s="218">
        <f>IF(N437="zákl. přenesená",J437,0)</f>
        <v>0</v>
      </c>
      <c r="BH437" s="218">
        <f>IF(N437="sníž. přenesená",J437,0)</f>
        <v>0</v>
      </c>
      <c r="BI437" s="218">
        <f>IF(N437="nulová",J437,0)</f>
        <v>0</v>
      </c>
      <c r="BJ437" s="25" t="s">
        <v>25</v>
      </c>
      <c r="BK437" s="218">
        <f>ROUND(I437*H437,2)</f>
        <v>0</v>
      </c>
      <c r="BL437" s="25" t="s">
        <v>105</v>
      </c>
      <c r="BM437" s="25" t="s">
        <v>616</v>
      </c>
    </row>
    <row r="438" spans="2:65" s="1" customFormat="1" ht="27">
      <c r="B438" s="43"/>
      <c r="C438" s="65"/>
      <c r="D438" s="219" t="s">
        <v>208</v>
      </c>
      <c r="E438" s="65"/>
      <c r="F438" s="220" t="s">
        <v>617</v>
      </c>
      <c r="G438" s="65"/>
      <c r="H438" s="65"/>
      <c r="I438" s="175"/>
      <c r="J438" s="65"/>
      <c r="K438" s="65"/>
      <c r="L438" s="63"/>
      <c r="M438" s="221"/>
      <c r="N438" s="44"/>
      <c r="O438" s="44"/>
      <c r="P438" s="44"/>
      <c r="Q438" s="44"/>
      <c r="R438" s="44"/>
      <c r="S438" s="44"/>
      <c r="T438" s="80"/>
      <c r="AT438" s="25" t="s">
        <v>208</v>
      </c>
      <c r="AU438" s="25" t="s">
        <v>93</v>
      </c>
    </row>
    <row r="439" spans="2:65" s="1" customFormat="1" ht="40.5">
      <c r="B439" s="43"/>
      <c r="C439" s="65"/>
      <c r="D439" s="219" t="s">
        <v>210</v>
      </c>
      <c r="E439" s="65"/>
      <c r="F439" s="222" t="s">
        <v>618</v>
      </c>
      <c r="G439" s="65"/>
      <c r="H439" s="65"/>
      <c r="I439" s="175"/>
      <c r="J439" s="65"/>
      <c r="K439" s="65"/>
      <c r="L439" s="63"/>
      <c r="M439" s="221"/>
      <c r="N439" s="44"/>
      <c r="O439" s="44"/>
      <c r="P439" s="44"/>
      <c r="Q439" s="44"/>
      <c r="R439" s="44"/>
      <c r="S439" s="44"/>
      <c r="T439" s="80"/>
      <c r="AT439" s="25" t="s">
        <v>210</v>
      </c>
      <c r="AU439" s="25" t="s">
        <v>93</v>
      </c>
    </row>
    <row r="440" spans="2:65" s="12" customFormat="1" ht="13.5">
      <c r="B440" s="223"/>
      <c r="C440" s="224"/>
      <c r="D440" s="219" t="s">
        <v>212</v>
      </c>
      <c r="E440" s="225" t="s">
        <v>50</v>
      </c>
      <c r="F440" s="226" t="s">
        <v>540</v>
      </c>
      <c r="G440" s="224"/>
      <c r="H440" s="227" t="s">
        <v>50</v>
      </c>
      <c r="I440" s="228"/>
      <c r="J440" s="224"/>
      <c r="K440" s="224"/>
      <c r="L440" s="229"/>
      <c r="M440" s="230"/>
      <c r="N440" s="231"/>
      <c r="O440" s="231"/>
      <c r="P440" s="231"/>
      <c r="Q440" s="231"/>
      <c r="R440" s="231"/>
      <c r="S440" s="231"/>
      <c r="T440" s="232"/>
      <c r="AT440" s="233" t="s">
        <v>212</v>
      </c>
      <c r="AU440" s="233" t="s">
        <v>93</v>
      </c>
      <c r="AV440" s="12" t="s">
        <v>25</v>
      </c>
      <c r="AW440" s="12" t="s">
        <v>48</v>
      </c>
      <c r="AX440" s="12" t="s">
        <v>85</v>
      </c>
      <c r="AY440" s="233" t="s">
        <v>199</v>
      </c>
    </row>
    <row r="441" spans="2:65" s="13" customFormat="1" ht="13.5">
      <c r="B441" s="234"/>
      <c r="C441" s="235"/>
      <c r="D441" s="236" t="s">
        <v>212</v>
      </c>
      <c r="E441" s="237" t="s">
        <v>50</v>
      </c>
      <c r="F441" s="238" t="s">
        <v>25</v>
      </c>
      <c r="G441" s="235"/>
      <c r="H441" s="239">
        <v>1</v>
      </c>
      <c r="I441" s="240"/>
      <c r="J441" s="235"/>
      <c r="K441" s="235"/>
      <c r="L441" s="241"/>
      <c r="M441" s="242"/>
      <c r="N441" s="243"/>
      <c r="O441" s="243"/>
      <c r="P441" s="243"/>
      <c r="Q441" s="243"/>
      <c r="R441" s="243"/>
      <c r="S441" s="243"/>
      <c r="T441" s="244"/>
      <c r="AT441" s="245" t="s">
        <v>212</v>
      </c>
      <c r="AU441" s="245" t="s">
        <v>93</v>
      </c>
      <c r="AV441" s="13" t="s">
        <v>93</v>
      </c>
      <c r="AW441" s="13" t="s">
        <v>48</v>
      </c>
      <c r="AX441" s="13" t="s">
        <v>85</v>
      </c>
      <c r="AY441" s="245" t="s">
        <v>199</v>
      </c>
    </row>
    <row r="442" spans="2:65" s="1" customFormat="1" ht="22.5" customHeight="1">
      <c r="B442" s="43"/>
      <c r="C442" s="207" t="s">
        <v>619</v>
      </c>
      <c r="D442" s="207" t="s">
        <v>202</v>
      </c>
      <c r="E442" s="208" t="s">
        <v>620</v>
      </c>
      <c r="F442" s="209" t="s">
        <v>621</v>
      </c>
      <c r="G442" s="210" t="s">
        <v>418</v>
      </c>
      <c r="H442" s="211">
        <v>1</v>
      </c>
      <c r="I442" s="212"/>
      <c r="J442" s="213">
        <f>ROUND(I442*H442,2)</f>
        <v>0</v>
      </c>
      <c r="K442" s="209" t="s">
        <v>206</v>
      </c>
      <c r="L442" s="63"/>
      <c r="M442" s="214" t="s">
        <v>50</v>
      </c>
      <c r="N442" s="215" t="s">
        <v>56</v>
      </c>
      <c r="O442" s="44"/>
      <c r="P442" s="216">
        <f>O442*H442</f>
        <v>0</v>
      </c>
      <c r="Q442" s="216">
        <v>0</v>
      </c>
      <c r="R442" s="216">
        <f>Q442*H442</f>
        <v>0</v>
      </c>
      <c r="S442" s="216">
        <v>8.2000000000000003E-2</v>
      </c>
      <c r="T442" s="217">
        <f>S442*H442</f>
        <v>8.2000000000000003E-2</v>
      </c>
      <c r="AR442" s="25" t="s">
        <v>105</v>
      </c>
      <c r="AT442" s="25" t="s">
        <v>202</v>
      </c>
      <c r="AU442" s="25" t="s">
        <v>93</v>
      </c>
      <c r="AY442" s="25" t="s">
        <v>199</v>
      </c>
      <c r="BE442" s="218">
        <f>IF(N442="základní",J442,0)</f>
        <v>0</v>
      </c>
      <c r="BF442" s="218">
        <f>IF(N442="snížená",J442,0)</f>
        <v>0</v>
      </c>
      <c r="BG442" s="218">
        <f>IF(N442="zákl. přenesená",J442,0)</f>
        <v>0</v>
      </c>
      <c r="BH442" s="218">
        <f>IF(N442="sníž. přenesená",J442,0)</f>
        <v>0</v>
      </c>
      <c r="BI442" s="218">
        <f>IF(N442="nulová",J442,0)</f>
        <v>0</v>
      </c>
      <c r="BJ442" s="25" t="s">
        <v>25</v>
      </c>
      <c r="BK442" s="218">
        <f>ROUND(I442*H442,2)</f>
        <v>0</v>
      </c>
      <c r="BL442" s="25" t="s">
        <v>105</v>
      </c>
      <c r="BM442" s="25" t="s">
        <v>622</v>
      </c>
    </row>
    <row r="443" spans="2:65" s="1" customFormat="1" ht="27">
      <c r="B443" s="43"/>
      <c r="C443" s="65"/>
      <c r="D443" s="219" t="s">
        <v>208</v>
      </c>
      <c r="E443" s="65"/>
      <c r="F443" s="220" t="s">
        <v>623</v>
      </c>
      <c r="G443" s="65"/>
      <c r="H443" s="65"/>
      <c r="I443" s="175"/>
      <c r="J443" s="65"/>
      <c r="K443" s="65"/>
      <c r="L443" s="63"/>
      <c r="M443" s="221"/>
      <c r="N443" s="44"/>
      <c r="O443" s="44"/>
      <c r="P443" s="44"/>
      <c r="Q443" s="44"/>
      <c r="R443" s="44"/>
      <c r="S443" s="44"/>
      <c r="T443" s="80"/>
      <c r="AT443" s="25" t="s">
        <v>208</v>
      </c>
      <c r="AU443" s="25" t="s">
        <v>93</v>
      </c>
    </row>
    <row r="444" spans="2:65" s="1" customFormat="1" ht="67.5">
      <c r="B444" s="43"/>
      <c r="C444" s="65"/>
      <c r="D444" s="219" t="s">
        <v>210</v>
      </c>
      <c r="E444" s="65"/>
      <c r="F444" s="222" t="s">
        <v>624</v>
      </c>
      <c r="G444" s="65"/>
      <c r="H444" s="65"/>
      <c r="I444" s="175"/>
      <c r="J444" s="65"/>
      <c r="K444" s="65"/>
      <c r="L444" s="63"/>
      <c r="M444" s="221"/>
      <c r="N444" s="44"/>
      <c r="O444" s="44"/>
      <c r="P444" s="44"/>
      <c r="Q444" s="44"/>
      <c r="R444" s="44"/>
      <c r="S444" s="44"/>
      <c r="T444" s="80"/>
      <c r="AT444" s="25" t="s">
        <v>210</v>
      </c>
      <c r="AU444" s="25" t="s">
        <v>93</v>
      </c>
    </row>
    <row r="445" spans="2:65" s="12" customFormat="1" ht="13.5">
      <c r="B445" s="223"/>
      <c r="C445" s="224"/>
      <c r="D445" s="219" t="s">
        <v>212</v>
      </c>
      <c r="E445" s="225" t="s">
        <v>50</v>
      </c>
      <c r="F445" s="226" t="s">
        <v>540</v>
      </c>
      <c r="G445" s="224"/>
      <c r="H445" s="227" t="s">
        <v>50</v>
      </c>
      <c r="I445" s="228"/>
      <c r="J445" s="224"/>
      <c r="K445" s="224"/>
      <c r="L445" s="229"/>
      <c r="M445" s="230"/>
      <c r="N445" s="231"/>
      <c r="O445" s="231"/>
      <c r="P445" s="231"/>
      <c r="Q445" s="231"/>
      <c r="R445" s="231"/>
      <c r="S445" s="231"/>
      <c r="T445" s="232"/>
      <c r="AT445" s="233" t="s">
        <v>212</v>
      </c>
      <c r="AU445" s="233" t="s">
        <v>93</v>
      </c>
      <c r="AV445" s="12" t="s">
        <v>25</v>
      </c>
      <c r="AW445" s="12" t="s">
        <v>48</v>
      </c>
      <c r="AX445" s="12" t="s">
        <v>85</v>
      </c>
      <c r="AY445" s="233" t="s">
        <v>199</v>
      </c>
    </row>
    <row r="446" spans="2:65" s="13" customFormat="1" ht="13.5">
      <c r="B446" s="234"/>
      <c r="C446" s="235"/>
      <c r="D446" s="236" t="s">
        <v>212</v>
      </c>
      <c r="E446" s="237" t="s">
        <v>50</v>
      </c>
      <c r="F446" s="238" t="s">
        <v>25</v>
      </c>
      <c r="G446" s="235"/>
      <c r="H446" s="239">
        <v>1</v>
      </c>
      <c r="I446" s="240"/>
      <c r="J446" s="235"/>
      <c r="K446" s="235"/>
      <c r="L446" s="241"/>
      <c r="M446" s="242"/>
      <c r="N446" s="243"/>
      <c r="O446" s="243"/>
      <c r="P446" s="243"/>
      <c r="Q446" s="243"/>
      <c r="R446" s="243"/>
      <c r="S446" s="243"/>
      <c r="T446" s="244"/>
      <c r="AT446" s="245" t="s">
        <v>212</v>
      </c>
      <c r="AU446" s="245" t="s">
        <v>93</v>
      </c>
      <c r="AV446" s="13" t="s">
        <v>93</v>
      </c>
      <c r="AW446" s="13" t="s">
        <v>48</v>
      </c>
      <c r="AX446" s="13" t="s">
        <v>85</v>
      </c>
      <c r="AY446" s="245" t="s">
        <v>199</v>
      </c>
    </row>
    <row r="447" spans="2:65" s="1" customFormat="1" ht="22.5" customHeight="1">
      <c r="B447" s="43"/>
      <c r="C447" s="207" t="s">
        <v>625</v>
      </c>
      <c r="D447" s="207" t="s">
        <v>202</v>
      </c>
      <c r="E447" s="208" t="s">
        <v>626</v>
      </c>
      <c r="F447" s="209" t="s">
        <v>627</v>
      </c>
      <c r="G447" s="210" t="s">
        <v>256</v>
      </c>
      <c r="H447" s="211">
        <v>8.5999999999999993E-2</v>
      </c>
      <c r="I447" s="212"/>
      <c r="J447" s="213">
        <f>ROUND(I447*H447,2)</f>
        <v>0</v>
      </c>
      <c r="K447" s="209" t="s">
        <v>206</v>
      </c>
      <c r="L447" s="63"/>
      <c r="M447" s="214" t="s">
        <v>50</v>
      </c>
      <c r="N447" s="215" t="s">
        <v>56</v>
      </c>
      <c r="O447" s="44"/>
      <c r="P447" s="216">
        <f>O447*H447</f>
        <v>0</v>
      </c>
      <c r="Q447" s="216">
        <v>0</v>
      </c>
      <c r="R447" s="216">
        <f>Q447*H447</f>
        <v>0</v>
      </c>
      <c r="S447" s="216">
        <v>0</v>
      </c>
      <c r="T447" s="217">
        <f>S447*H447</f>
        <v>0</v>
      </c>
      <c r="AR447" s="25" t="s">
        <v>105</v>
      </c>
      <c r="AT447" s="25" t="s">
        <v>202</v>
      </c>
      <c r="AU447" s="25" t="s">
        <v>93</v>
      </c>
      <c r="AY447" s="25" t="s">
        <v>199</v>
      </c>
      <c r="BE447" s="218">
        <f>IF(N447="základní",J447,0)</f>
        <v>0</v>
      </c>
      <c r="BF447" s="218">
        <f>IF(N447="snížená",J447,0)</f>
        <v>0</v>
      </c>
      <c r="BG447" s="218">
        <f>IF(N447="zákl. přenesená",J447,0)</f>
        <v>0</v>
      </c>
      <c r="BH447" s="218">
        <f>IF(N447="sníž. přenesená",J447,0)</f>
        <v>0</v>
      </c>
      <c r="BI447" s="218">
        <f>IF(N447="nulová",J447,0)</f>
        <v>0</v>
      </c>
      <c r="BJ447" s="25" t="s">
        <v>25</v>
      </c>
      <c r="BK447" s="218">
        <f>ROUND(I447*H447,2)</f>
        <v>0</v>
      </c>
      <c r="BL447" s="25" t="s">
        <v>105</v>
      </c>
      <c r="BM447" s="25" t="s">
        <v>628</v>
      </c>
    </row>
    <row r="448" spans="2:65" s="1" customFormat="1" ht="27">
      <c r="B448" s="43"/>
      <c r="C448" s="65"/>
      <c r="D448" s="219" t="s">
        <v>208</v>
      </c>
      <c r="E448" s="65"/>
      <c r="F448" s="220" t="s">
        <v>629</v>
      </c>
      <c r="G448" s="65"/>
      <c r="H448" s="65"/>
      <c r="I448" s="175"/>
      <c r="J448" s="65"/>
      <c r="K448" s="65"/>
      <c r="L448" s="63"/>
      <c r="M448" s="221"/>
      <c r="N448" s="44"/>
      <c r="O448" s="44"/>
      <c r="P448" s="44"/>
      <c r="Q448" s="44"/>
      <c r="R448" s="44"/>
      <c r="S448" s="44"/>
      <c r="T448" s="80"/>
      <c r="AT448" s="25" t="s">
        <v>208</v>
      </c>
      <c r="AU448" s="25" t="s">
        <v>93</v>
      </c>
    </row>
    <row r="449" spans="2:65" s="1" customFormat="1" ht="67.5">
      <c r="B449" s="43"/>
      <c r="C449" s="65"/>
      <c r="D449" s="219" t="s">
        <v>210</v>
      </c>
      <c r="E449" s="65"/>
      <c r="F449" s="222" t="s">
        <v>630</v>
      </c>
      <c r="G449" s="65"/>
      <c r="H449" s="65"/>
      <c r="I449" s="175"/>
      <c r="J449" s="65"/>
      <c r="K449" s="65"/>
      <c r="L449" s="63"/>
      <c r="M449" s="221"/>
      <c r="N449" s="44"/>
      <c r="O449" s="44"/>
      <c r="P449" s="44"/>
      <c r="Q449" s="44"/>
      <c r="R449" s="44"/>
      <c r="S449" s="44"/>
      <c r="T449" s="80"/>
      <c r="AT449" s="25" t="s">
        <v>210</v>
      </c>
      <c r="AU449" s="25" t="s">
        <v>93</v>
      </c>
    </row>
    <row r="450" spans="2:65" s="12" customFormat="1" ht="13.5">
      <c r="B450" s="223"/>
      <c r="C450" s="224"/>
      <c r="D450" s="219" t="s">
        <v>212</v>
      </c>
      <c r="E450" s="225" t="s">
        <v>50</v>
      </c>
      <c r="F450" s="226" t="s">
        <v>540</v>
      </c>
      <c r="G450" s="224"/>
      <c r="H450" s="227" t="s">
        <v>50</v>
      </c>
      <c r="I450" s="228"/>
      <c r="J450" s="224"/>
      <c r="K450" s="224"/>
      <c r="L450" s="229"/>
      <c r="M450" s="230"/>
      <c r="N450" s="231"/>
      <c r="O450" s="231"/>
      <c r="P450" s="231"/>
      <c r="Q450" s="231"/>
      <c r="R450" s="231"/>
      <c r="S450" s="231"/>
      <c r="T450" s="232"/>
      <c r="AT450" s="233" t="s">
        <v>212</v>
      </c>
      <c r="AU450" s="233" t="s">
        <v>93</v>
      </c>
      <c r="AV450" s="12" t="s">
        <v>25</v>
      </c>
      <c r="AW450" s="12" t="s">
        <v>48</v>
      </c>
      <c r="AX450" s="12" t="s">
        <v>85</v>
      </c>
      <c r="AY450" s="233" t="s">
        <v>199</v>
      </c>
    </row>
    <row r="451" spans="2:65" s="13" customFormat="1" ht="13.5">
      <c r="B451" s="234"/>
      <c r="C451" s="235"/>
      <c r="D451" s="236" t="s">
        <v>212</v>
      </c>
      <c r="E451" s="237" t="s">
        <v>50</v>
      </c>
      <c r="F451" s="238" t="s">
        <v>631</v>
      </c>
      <c r="G451" s="235"/>
      <c r="H451" s="239">
        <v>8.5999999999999993E-2</v>
      </c>
      <c r="I451" s="240"/>
      <c r="J451" s="235"/>
      <c r="K451" s="235"/>
      <c r="L451" s="241"/>
      <c r="M451" s="242"/>
      <c r="N451" s="243"/>
      <c r="O451" s="243"/>
      <c r="P451" s="243"/>
      <c r="Q451" s="243"/>
      <c r="R451" s="243"/>
      <c r="S451" s="243"/>
      <c r="T451" s="244"/>
      <c r="AT451" s="245" t="s">
        <v>212</v>
      </c>
      <c r="AU451" s="245" t="s">
        <v>93</v>
      </c>
      <c r="AV451" s="13" t="s">
        <v>93</v>
      </c>
      <c r="AW451" s="13" t="s">
        <v>48</v>
      </c>
      <c r="AX451" s="13" t="s">
        <v>85</v>
      </c>
      <c r="AY451" s="245" t="s">
        <v>199</v>
      </c>
    </row>
    <row r="452" spans="2:65" s="1" customFormat="1" ht="22.5" customHeight="1">
      <c r="B452" s="43"/>
      <c r="C452" s="207" t="s">
        <v>632</v>
      </c>
      <c r="D452" s="207" t="s">
        <v>202</v>
      </c>
      <c r="E452" s="208" t="s">
        <v>633</v>
      </c>
      <c r="F452" s="209" t="s">
        <v>634</v>
      </c>
      <c r="G452" s="210" t="s">
        <v>263</v>
      </c>
      <c r="H452" s="211">
        <v>447</v>
      </c>
      <c r="I452" s="212"/>
      <c r="J452" s="213">
        <f>ROUND(I452*H452,2)</f>
        <v>0</v>
      </c>
      <c r="K452" s="209" t="s">
        <v>206</v>
      </c>
      <c r="L452" s="63"/>
      <c r="M452" s="214" t="s">
        <v>50</v>
      </c>
      <c r="N452" s="215" t="s">
        <v>56</v>
      </c>
      <c r="O452" s="44"/>
      <c r="P452" s="216">
        <f>O452*H452</f>
        <v>0</v>
      </c>
      <c r="Q452" s="216">
        <v>4.0000000000000003E-5</v>
      </c>
      <c r="R452" s="216">
        <f>Q452*H452</f>
        <v>1.788E-2</v>
      </c>
      <c r="S452" s="216">
        <v>0.128</v>
      </c>
      <c r="T452" s="217">
        <f>S452*H452</f>
        <v>57.216000000000001</v>
      </c>
      <c r="AR452" s="25" t="s">
        <v>105</v>
      </c>
      <c r="AT452" s="25" t="s">
        <v>202</v>
      </c>
      <c r="AU452" s="25" t="s">
        <v>93</v>
      </c>
      <c r="AY452" s="25" t="s">
        <v>199</v>
      </c>
      <c r="BE452" s="218">
        <f>IF(N452="základní",J452,0)</f>
        <v>0</v>
      </c>
      <c r="BF452" s="218">
        <f>IF(N452="snížená",J452,0)</f>
        <v>0</v>
      </c>
      <c r="BG452" s="218">
        <f>IF(N452="zákl. přenesená",J452,0)</f>
        <v>0</v>
      </c>
      <c r="BH452" s="218">
        <f>IF(N452="sníž. přenesená",J452,0)</f>
        <v>0</v>
      </c>
      <c r="BI452" s="218">
        <f>IF(N452="nulová",J452,0)</f>
        <v>0</v>
      </c>
      <c r="BJ452" s="25" t="s">
        <v>25</v>
      </c>
      <c r="BK452" s="218">
        <f>ROUND(I452*H452,2)</f>
        <v>0</v>
      </c>
      <c r="BL452" s="25" t="s">
        <v>105</v>
      </c>
      <c r="BM452" s="25" t="s">
        <v>635</v>
      </c>
    </row>
    <row r="453" spans="2:65" s="1" customFormat="1" ht="27">
      <c r="B453" s="43"/>
      <c r="C453" s="65"/>
      <c r="D453" s="219" t="s">
        <v>208</v>
      </c>
      <c r="E453" s="65"/>
      <c r="F453" s="220" t="s">
        <v>636</v>
      </c>
      <c r="G453" s="65"/>
      <c r="H453" s="65"/>
      <c r="I453" s="175"/>
      <c r="J453" s="65"/>
      <c r="K453" s="65"/>
      <c r="L453" s="63"/>
      <c r="M453" s="221"/>
      <c r="N453" s="44"/>
      <c r="O453" s="44"/>
      <c r="P453" s="44"/>
      <c r="Q453" s="44"/>
      <c r="R453" s="44"/>
      <c r="S453" s="44"/>
      <c r="T453" s="80"/>
      <c r="AT453" s="25" t="s">
        <v>208</v>
      </c>
      <c r="AU453" s="25" t="s">
        <v>93</v>
      </c>
    </row>
    <row r="454" spans="2:65" s="1" customFormat="1" ht="216">
      <c r="B454" s="43"/>
      <c r="C454" s="65"/>
      <c r="D454" s="219" t="s">
        <v>210</v>
      </c>
      <c r="E454" s="65"/>
      <c r="F454" s="222" t="s">
        <v>637</v>
      </c>
      <c r="G454" s="65"/>
      <c r="H454" s="65"/>
      <c r="I454" s="175"/>
      <c r="J454" s="65"/>
      <c r="K454" s="65"/>
      <c r="L454" s="63"/>
      <c r="M454" s="221"/>
      <c r="N454" s="44"/>
      <c r="O454" s="44"/>
      <c r="P454" s="44"/>
      <c r="Q454" s="44"/>
      <c r="R454" s="44"/>
      <c r="S454" s="44"/>
      <c r="T454" s="80"/>
      <c r="AT454" s="25" t="s">
        <v>210</v>
      </c>
      <c r="AU454" s="25" t="s">
        <v>93</v>
      </c>
    </row>
    <row r="455" spans="2:65" s="12" customFormat="1" ht="13.5">
      <c r="B455" s="223"/>
      <c r="C455" s="224"/>
      <c r="D455" s="219" t="s">
        <v>212</v>
      </c>
      <c r="E455" s="225" t="s">
        <v>50</v>
      </c>
      <c r="F455" s="226" t="s">
        <v>638</v>
      </c>
      <c r="G455" s="224"/>
      <c r="H455" s="227" t="s">
        <v>50</v>
      </c>
      <c r="I455" s="228"/>
      <c r="J455" s="224"/>
      <c r="K455" s="224"/>
      <c r="L455" s="229"/>
      <c r="M455" s="230"/>
      <c r="N455" s="231"/>
      <c r="O455" s="231"/>
      <c r="P455" s="231"/>
      <c r="Q455" s="231"/>
      <c r="R455" s="231"/>
      <c r="S455" s="231"/>
      <c r="T455" s="232"/>
      <c r="AT455" s="233" t="s">
        <v>212</v>
      </c>
      <c r="AU455" s="233" t="s">
        <v>93</v>
      </c>
      <c r="AV455" s="12" t="s">
        <v>25</v>
      </c>
      <c r="AW455" s="12" t="s">
        <v>48</v>
      </c>
      <c r="AX455" s="12" t="s">
        <v>85</v>
      </c>
      <c r="AY455" s="233" t="s">
        <v>199</v>
      </c>
    </row>
    <row r="456" spans="2:65" s="13" customFormat="1" ht="13.5">
      <c r="B456" s="234"/>
      <c r="C456" s="235"/>
      <c r="D456" s="219" t="s">
        <v>212</v>
      </c>
      <c r="E456" s="246" t="s">
        <v>50</v>
      </c>
      <c r="F456" s="247" t="s">
        <v>299</v>
      </c>
      <c r="G456" s="235"/>
      <c r="H456" s="248">
        <v>116</v>
      </c>
      <c r="I456" s="240"/>
      <c r="J456" s="235"/>
      <c r="K456" s="235"/>
      <c r="L456" s="241"/>
      <c r="M456" s="242"/>
      <c r="N456" s="243"/>
      <c r="O456" s="243"/>
      <c r="P456" s="243"/>
      <c r="Q456" s="243"/>
      <c r="R456" s="243"/>
      <c r="S456" s="243"/>
      <c r="T456" s="244"/>
      <c r="AT456" s="245" t="s">
        <v>212</v>
      </c>
      <c r="AU456" s="245" t="s">
        <v>93</v>
      </c>
      <c r="AV456" s="13" t="s">
        <v>93</v>
      </c>
      <c r="AW456" s="13" t="s">
        <v>48</v>
      </c>
      <c r="AX456" s="13" t="s">
        <v>85</v>
      </c>
      <c r="AY456" s="245" t="s">
        <v>199</v>
      </c>
    </row>
    <row r="457" spans="2:65" s="12" customFormat="1" ht="13.5">
      <c r="B457" s="223"/>
      <c r="C457" s="224"/>
      <c r="D457" s="219" t="s">
        <v>212</v>
      </c>
      <c r="E457" s="225" t="s">
        <v>50</v>
      </c>
      <c r="F457" s="226" t="s">
        <v>639</v>
      </c>
      <c r="G457" s="224"/>
      <c r="H457" s="227" t="s">
        <v>50</v>
      </c>
      <c r="I457" s="228"/>
      <c r="J457" s="224"/>
      <c r="K457" s="224"/>
      <c r="L457" s="229"/>
      <c r="M457" s="230"/>
      <c r="N457" s="231"/>
      <c r="O457" s="231"/>
      <c r="P457" s="231"/>
      <c r="Q457" s="231"/>
      <c r="R457" s="231"/>
      <c r="S457" s="231"/>
      <c r="T457" s="232"/>
      <c r="AT457" s="233" t="s">
        <v>212</v>
      </c>
      <c r="AU457" s="233" t="s">
        <v>93</v>
      </c>
      <c r="AV457" s="12" t="s">
        <v>25</v>
      </c>
      <c r="AW457" s="12" t="s">
        <v>48</v>
      </c>
      <c r="AX457" s="12" t="s">
        <v>85</v>
      </c>
      <c r="AY457" s="233" t="s">
        <v>199</v>
      </c>
    </row>
    <row r="458" spans="2:65" s="13" customFormat="1" ht="13.5">
      <c r="B458" s="234"/>
      <c r="C458" s="235"/>
      <c r="D458" s="236" t="s">
        <v>212</v>
      </c>
      <c r="E458" s="237" t="s">
        <v>50</v>
      </c>
      <c r="F458" s="238" t="s">
        <v>640</v>
      </c>
      <c r="G458" s="235"/>
      <c r="H458" s="239">
        <v>331</v>
      </c>
      <c r="I458" s="240"/>
      <c r="J458" s="235"/>
      <c r="K458" s="235"/>
      <c r="L458" s="241"/>
      <c r="M458" s="242"/>
      <c r="N458" s="243"/>
      <c r="O458" s="243"/>
      <c r="P458" s="243"/>
      <c r="Q458" s="243"/>
      <c r="R458" s="243"/>
      <c r="S458" s="243"/>
      <c r="T458" s="244"/>
      <c r="AT458" s="245" t="s">
        <v>212</v>
      </c>
      <c r="AU458" s="245" t="s">
        <v>93</v>
      </c>
      <c r="AV458" s="13" t="s">
        <v>93</v>
      </c>
      <c r="AW458" s="13" t="s">
        <v>48</v>
      </c>
      <c r="AX458" s="13" t="s">
        <v>85</v>
      </c>
      <c r="AY458" s="245" t="s">
        <v>199</v>
      </c>
    </row>
    <row r="459" spans="2:65" s="1" customFormat="1" ht="22.5" customHeight="1">
      <c r="B459" s="43"/>
      <c r="C459" s="207" t="s">
        <v>641</v>
      </c>
      <c r="D459" s="207" t="s">
        <v>202</v>
      </c>
      <c r="E459" s="208" t="s">
        <v>642</v>
      </c>
      <c r="F459" s="209" t="s">
        <v>643</v>
      </c>
      <c r="G459" s="210" t="s">
        <v>263</v>
      </c>
      <c r="H459" s="211">
        <v>993</v>
      </c>
      <c r="I459" s="212"/>
      <c r="J459" s="213">
        <f>ROUND(I459*H459,2)</f>
        <v>0</v>
      </c>
      <c r="K459" s="209" t="s">
        <v>206</v>
      </c>
      <c r="L459" s="63"/>
      <c r="M459" s="214" t="s">
        <v>50</v>
      </c>
      <c r="N459" s="215" t="s">
        <v>56</v>
      </c>
      <c r="O459" s="44"/>
      <c r="P459" s="216">
        <f>O459*H459</f>
        <v>0</v>
      </c>
      <c r="Q459" s="216">
        <v>9.0000000000000006E-5</v>
      </c>
      <c r="R459" s="216">
        <f>Q459*H459</f>
        <v>8.9370000000000005E-2</v>
      </c>
      <c r="S459" s="216">
        <v>0.25600000000000001</v>
      </c>
      <c r="T459" s="217">
        <f>S459*H459</f>
        <v>254.208</v>
      </c>
      <c r="AR459" s="25" t="s">
        <v>105</v>
      </c>
      <c r="AT459" s="25" t="s">
        <v>202</v>
      </c>
      <c r="AU459" s="25" t="s">
        <v>93</v>
      </c>
      <c r="AY459" s="25" t="s">
        <v>199</v>
      </c>
      <c r="BE459" s="218">
        <f>IF(N459="základní",J459,0)</f>
        <v>0</v>
      </c>
      <c r="BF459" s="218">
        <f>IF(N459="snížená",J459,0)</f>
        <v>0</v>
      </c>
      <c r="BG459" s="218">
        <f>IF(N459="zákl. přenesená",J459,0)</f>
        <v>0</v>
      </c>
      <c r="BH459" s="218">
        <f>IF(N459="sníž. přenesená",J459,0)</f>
        <v>0</v>
      </c>
      <c r="BI459" s="218">
        <f>IF(N459="nulová",J459,0)</f>
        <v>0</v>
      </c>
      <c r="BJ459" s="25" t="s">
        <v>25</v>
      </c>
      <c r="BK459" s="218">
        <f>ROUND(I459*H459,2)</f>
        <v>0</v>
      </c>
      <c r="BL459" s="25" t="s">
        <v>105</v>
      </c>
      <c r="BM459" s="25" t="s">
        <v>644</v>
      </c>
    </row>
    <row r="460" spans="2:65" s="1" customFormat="1" ht="27">
      <c r="B460" s="43"/>
      <c r="C460" s="65"/>
      <c r="D460" s="219" t="s">
        <v>208</v>
      </c>
      <c r="E460" s="65"/>
      <c r="F460" s="220" t="s">
        <v>645</v>
      </c>
      <c r="G460" s="65"/>
      <c r="H460" s="65"/>
      <c r="I460" s="175"/>
      <c r="J460" s="65"/>
      <c r="K460" s="65"/>
      <c r="L460" s="63"/>
      <c r="M460" s="221"/>
      <c r="N460" s="44"/>
      <c r="O460" s="44"/>
      <c r="P460" s="44"/>
      <c r="Q460" s="44"/>
      <c r="R460" s="44"/>
      <c r="S460" s="44"/>
      <c r="T460" s="80"/>
      <c r="AT460" s="25" t="s">
        <v>208</v>
      </c>
      <c r="AU460" s="25" t="s">
        <v>93</v>
      </c>
    </row>
    <row r="461" spans="2:65" s="1" customFormat="1" ht="216">
      <c r="B461" s="43"/>
      <c r="C461" s="65"/>
      <c r="D461" s="219" t="s">
        <v>210</v>
      </c>
      <c r="E461" s="65"/>
      <c r="F461" s="222" t="s">
        <v>637</v>
      </c>
      <c r="G461" s="65"/>
      <c r="H461" s="65"/>
      <c r="I461" s="175"/>
      <c r="J461" s="65"/>
      <c r="K461" s="65"/>
      <c r="L461" s="63"/>
      <c r="M461" s="221"/>
      <c r="N461" s="44"/>
      <c r="O461" s="44"/>
      <c r="P461" s="44"/>
      <c r="Q461" s="44"/>
      <c r="R461" s="44"/>
      <c r="S461" s="44"/>
      <c r="T461" s="80"/>
      <c r="AT461" s="25" t="s">
        <v>210</v>
      </c>
      <c r="AU461" s="25" t="s">
        <v>93</v>
      </c>
    </row>
    <row r="462" spans="2:65" s="12" customFormat="1" ht="13.5">
      <c r="B462" s="223"/>
      <c r="C462" s="224"/>
      <c r="D462" s="219" t="s">
        <v>212</v>
      </c>
      <c r="E462" s="225" t="s">
        <v>50</v>
      </c>
      <c r="F462" s="226" t="s">
        <v>639</v>
      </c>
      <c r="G462" s="224"/>
      <c r="H462" s="227" t="s">
        <v>50</v>
      </c>
      <c r="I462" s="228"/>
      <c r="J462" s="224"/>
      <c r="K462" s="224"/>
      <c r="L462" s="229"/>
      <c r="M462" s="230"/>
      <c r="N462" s="231"/>
      <c r="O462" s="231"/>
      <c r="P462" s="231"/>
      <c r="Q462" s="231"/>
      <c r="R462" s="231"/>
      <c r="S462" s="231"/>
      <c r="T462" s="232"/>
      <c r="AT462" s="233" t="s">
        <v>212</v>
      </c>
      <c r="AU462" s="233" t="s">
        <v>93</v>
      </c>
      <c r="AV462" s="12" t="s">
        <v>25</v>
      </c>
      <c r="AW462" s="12" t="s">
        <v>48</v>
      </c>
      <c r="AX462" s="12" t="s">
        <v>85</v>
      </c>
      <c r="AY462" s="233" t="s">
        <v>199</v>
      </c>
    </row>
    <row r="463" spans="2:65" s="13" customFormat="1" ht="13.5">
      <c r="B463" s="234"/>
      <c r="C463" s="235"/>
      <c r="D463" s="236" t="s">
        <v>212</v>
      </c>
      <c r="E463" s="237" t="s">
        <v>50</v>
      </c>
      <c r="F463" s="238" t="s">
        <v>646</v>
      </c>
      <c r="G463" s="235"/>
      <c r="H463" s="239">
        <v>993</v>
      </c>
      <c r="I463" s="240"/>
      <c r="J463" s="235"/>
      <c r="K463" s="235"/>
      <c r="L463" s="241"/>
      <c r="M463" s="242"/>
      <c r="N463" s="243"/>
      <c r="O463" s="243"/>
      <c r="P463" s="243"/>
      <c r="Q463" s="243"/>
      <c r="R463" s="243"/>
      <c r="S463" s="243"/>
      <c r="T463" s="244"/>
      <c r="AT463" s="245" t="s">
        <v>212</v>
      </c>
      <c r="AU463" s="245" t="s">
        <v>93</v>
      </c>
      <c r="AV463" s="13" t="s">
        <v>93</v>
      </c>
      <c r="AW463" s="13" t="s">
        <v>48</v>
      </c>
      <c r="AX463" s="13" t="s">
        <v>85</v>
      </c>
      <c r="AY463" s="245" t="s">
        <v>199</v>
      </c>
    </row>
    <row r="464" spans="2:65" s="1" customFormat="1" ht="22.5" customHeight="1">
      <c r="B464" s="43"/>
      <c r="C464" s="207" t="s">
        <v>647</v>
      </c>
      <c r="D464" s="207" t="s">
        <v>202</v>
      </c>
      <c r="E464" s="208" t="s">
        <v>648</v>
      </c>
      <c r="F464" s="209" t="s">
        <v>649</v>
      </c>
      <c r="G464" s="210" t="s">
        <v>263</v>
      </c>
      <c r="H464" s="211">
        <v>37.35</v>
      </c>
      <c r="I464" s="212"/>
      <c r="J464" s="213">
        <f>ROUND(I464*H464,2)</f>
        <v>0</v>
      </c>
      <c r="K464" s="209" t="s">
        <v>206</v>
      </c>
      <c r="L464" s="63"/>
      <c r="M464" s="214" t="s">
        <v>50</v>
      </c>
      <c r="N464" s="215" t="s">
        <v>56</v>
      </c>
      <c r="O464" s="44"/>
      <c r="P464" s="216">
        <f>O464*H464</f>
        <v>0</v>
      </c>
      <c r="Q464" s="216">
        <v>0</v>
      </c>
      <c r="R464" s="216">
        <f>Q464*H464</f>
        <v>0</v>
      </c>
      <c r="S464" s="216">
        <v>0.4</v>
      </c>
      <c r="T464" s="217">
        <f>S464*H464</f>
        <v>14.940000000000001</v>
      </c>
      <c r="AR464" s="25" t="s">
        <v>105</v>
      </c>
      <c r="AT464" s="25" t="s">
        <v>202</v>
      </c>
      <c r="AU464" s="25" t="s">
        <v>93</v>
      </c>
      <c r="AY464" s="25" t="s">
        <v>199</v>
      </c>
      <c r="BE464" s="218">
        <f>IF(N464="základní",J464,0)</f>
        <v>0</v>
      </c>
      <c r="BF464" s="218">
        <f>IF(N464="snížená",J464,0)</f>
        <v>0</v>
      </c>
      <c r="BG464" s="218">
        <f>IF(N464="zákl. přenesená",J464,0)</f>
        <v>0</v>
      </c>
      <c r="BH464" s="218">
        <f>IF(N464="sníž. přenesená",J464,0)</f>
        <v>0</v>
      </c>
      <c r="BI464" s="218">
        <f>IF(N464="nulová",J464,0)</f>
        <v>0</v>
      </c>
      <c r="BJ464" s="25" t="s">
        <v>25</v>
      </c>
      <c r="BK464" s="218">
        <f>ROUND(I464*H464,2)</f>
        <v>0</v>
      </c>
      <c r="BL464" s="25" t="s">
        <v>105</v>
      </c>
      <c r="BM464" s="25" t="s">
        <v>650</v>
      </c>
    </row>
    <row r="465" spans="2:65" s="1" customFormat="1" ht="40.5">
      <c r="B465" s="43"/>
      <c r="C465" s="65"/>
      <c r="D465" s="219" t="s">
        <v>208</v>
      </c>
      <c r="E465" s="65"/>
      <c r="F465" s="220" t="s">
        <v>651</v>
      </c>
      <c r="G465" s="65"/>
      <c r="H465" s="65"/>
      <c r="I465" s="175"/>
      <c r="J465" s="65"/>
      <c r="K465" s="65"/>
      <c r="L465" s="63"/>
      <c r="M465" s="221"/>
      <c r="N465" s="44"/>
      <c r="O465" s="44"/>
      <c r="P465" s="44"/>
      <c r="Q465" s="44"/>
      <c r="R465" s="44"/>
      <c r="S465" s="44"/>
      <c r="T465" s="80"/>
      <c r="AT465" s="25" t="s">
        <v>208</v>
      </c>
      <c r="AU465" s="25" t="s">
        <v>93</v>
      </c>
    </row>
    <row r="466" spans="2:65" s="1" customFormat="1" ht="256.5">
      <c r="B466" s="43"/>
      <c r="C466" s="65"/>
      <c r="D466" s="219" t="s">
        <v>210</v>
      </c>
      <c r="E466" s="65"/>
      <c r="F466" s="222" t="s">
        <v>652</v>
      </c>
      <c r="G466" s="65"/>
      <c r="H466" s="65"/>
      <c r="I466" s="175"/>
      <c r="J466" s="65"/>
      <c r="K466" s="65"/>
      <c r="L466" s="63"/>
      <c r="M466" s="221"/>
      <c r="N466" s="44"/>
      <c r="O466" s="44"/>
      <c r="P466" s="44"/>
      <c r="Q466" s="44"/>
      <c r="R466" s="44"/>
      <c r="S466" s="44"/>
      <c r="T466" s="80"/>
      <c r="AT466" s="25" t="s">
        <v>210</v>
      </c>
      <c r="AU466" s="25" t="s">
        <v>93</v>
      </c>
    </row>
    <row r="467" spans="2:65" s="12" customFormat="1" ht="13.5">
      <c r="B467" s="223"/>
      <c r="C467" s="224"/>
      <c r="D467" s="219" t="s">
        <v>212</v>
      </c>
      <c r="E467" s="225" t="s">
        <v>50</v>
      </c>
      <c r="F467" s="226" t="s">
        <v>653</v>
      </c>
      <c r="G467" s="224"/>
      <c r="H467" s="227" t="s">
        <v>50</v>
      </c>
      <c r="I467" s="228"/>
      <c r="J467" s="224"/>
      <c r="K467" s="224"/>
      <c r="L467" s="229"/>
      <c r="M467" s="230"/>
      <c r="N467" s="231"/>
      <c r="O467" s="231"/>
      <c r="P467" s="231"/>
      <c r="Q467" s="231"/>
      <c r="R467" s="231"/>
      <c r="S467" s="231"/>
      <c r="T467" s="232"/>
      <c r="AT467" s="233" t="s">
        <v>212</v>
      </c>
      <c r="AU467" s="233" t="s">
        <v>93</v>
      </c>
      <c r="AV467" s="12" t="s">
        <v>25</v>
      </c>
      <c r="AW467" s="12" t="s">
        <v>48</v>
      </c>
      <c r="AX467" s="12" t="s">
        <v>85</v>
      </c>
      <c r="AY467" s="233" t="s">
        <v>199</v>
      </c>
    </row>
    <row r="468" spans="2:65" s="13" customFormat="1" ht="13.5">
      <c r="B468" s="234"/>
      <c r="C468" s="235"/>
      <c r="D468" s="236" t="s">
        <v>212</v>
      </c>
      <c r="E468" s="237" t="s">
        <v>50</v>
      </c>
      <c r="F468" s="238" t="s">
        <v>654</v>
      </c>
      <c r="G468" s="235"/>
      <c r="H468" s="239">
        <v>37.35</v>
      </c>
      <c r="I468" s="240"/>
      <c r="J468" s="235"/>
      <c r="K468" s="235"/>
      <c r="L468" s="241"/>
      <c r="M468" s="242"/>
      <c r="N468" s="243"/>
      <c r="O468" s="243"/>
      <c r="P468" s="243"/>
      <c r="Q468" s="243"/>
      <c r="R468" s="243"/>
      <c r="S468" s="243"/>
      <c r="T468" s="244"/>
      <c r="AT468" s="245" t="s">
        <v>212</v>
      </c>
      <c r="AU468" s="245" t="s">
        <v>93</v>
      </c>
      <c r="AV468" s="13" t="s">
        <v>93</v>
      </c>
      <c r="AW468" s="13" t="s">
        <v>48</v>
      </c>
      <c r="AX468" s="13" t="s">
        <v>85</v>
      </c>
      <c r="AY468" s="245" t="s">
        <v>199</v>
      </c>
    </row>
    <row r="469" spans="2:65" s="1" customFormat="1" ht="22.5" customHeight="1">
      <c r="B469" s="43"/>
      <c r="C469" s="207" t="s">
        <v>655</v>
      </c>
      <c r="D469" s="207" t="s">
        <v>202</v>
      </c>
      <c r="E469" s="208" t="s">
        <v>656</v>
      </c>
      <c r="F469" s="209" t="s">
        <v>657</v>
      </c>
      <c r="G469" s="210" t="s">
        <v>263</v>
      </c>
      <c r="H469" s="211">
        <v>331</v>
      </c>
      <c r="I469" s="212"/>
      <c r="J469" s="213">
        <f>ROUND(I469*H469,2)</f>
        <v>0</v>
      </c>
      <c r="K469" s="209" t="s">
        <v>206</v>
      </c>
      <c r="L469" s="63"/>
      <c r="M469" s="214" t="s">
        <v>50</v>
      </c>
      <c r="N469" s="215" t="s">
        <v>56</v>
      </c>
      <c r="O469" s="44"/>
      <c r="P469" s="216">
        <f>O469*H469</f>
        <v>0</v>
      </c>
      <c r="Q469" s="216">
        <v>0</v>
      </c>
      <c r="R469" s="216">
        <f>Q469*H469</f>
        <v>0</v>
      </c>
      <c r="S469" s="216">
        <v>0.23499999999999999</v>
      </c>
      <c r="T469" s="217">
        <f>S469*H469</f>
        <v>77.784999999999997</v>
      </c>
      <c r="AR469" s="25" t="s">
        <v>105</v>
      </c>
      <c r="AT469" s="25" t="s">
        <v>202</v>
      </c>
      <c r="AU469" s="25" t="s">
        <v>93</v>
      </c>
      <c r="AY469" s="25" t="s">
        <v>199</v>
      </c>
      <c r="BE469" s="218">
        <f>IF(N469="základní",J469,0)</f>
        <v>0</v>
      </c>
      <c r="BF469" s="218">
        <f>IF(N469="snížená",J469,0)</f>
        <v>0</v>
      </c>
      <c r="BG469" s="218">
        <f>IF(N469="zákl. přenesená",J469,0)</f>
        <v>0</v>
      </c>
      <c r="BH469" s="218">
        <f>IF(N469="sníž. přenesená",J469,0)</f>
        <v>0</v>
      </c>
      <c r="BI469" s="218">
        <f>IF(N469="nulová",J469,0)</f>
        <v>0</v>
      </c>
      <c r="BJ469" s="25" t="s">
        <v>25</v>
      </c>
      <c r="BK469" s="218">
        <f>ROUND(I469*H469,2)</f>
        <v>0</v>
      </c>
      <c r="BL469" s="25" t="s">
        <v>105</v>
      </c>
      <c r="BM469" s="25" t="s">
        <v>658</v>
      </c>
    </row>
    <row r="470" spans="2:65" s="1" customFormat="1" ht="40.5">
      <c r="B470" s="43"/>
      <c r="C470" s="65"/>
      <c r="D470" s="219" t="s">
        <v>208</v>
      </c>
      <c r="E470" s="65"/>
      <c r="F470" s="220" t="s">
        <v>659</v>
      </c>
      <c r="G470" s="65"/>
      <c r="H470" s="65"/>
      <c r="I470" s="175"/>
      <c r="J470" s="65"/>
      <c r="K470" s="65"/>
      <c r="L470" s="63"/>
      <c r="M470" s="221"/>
      <c r="N470" s="44"/>
      <c r="O470" s="44"/>
      <c r="P470" s="44"/>
      <c r="Q470" s="44"/>
      <c r="R470" s="44"/>
      <c r="S470" s="44"/>
      <c r="T470" s="80"/>
      <c r="AT470" s="25" t="s">
        <v>208</v>
      </c>
      <c r="AU470" s="25" t="s">
        <v>93</v>
      </c>
    </row>
    <row r="471" spans="2:65" s="1" customFormat="1" ht="256.5">
      <c r="B471" s="43"/>
      <c r="C471" s="65"/>
      <c r="D471" s="219" t="s">
        <v>210</v>
      </c>
      <c r="E471" s="65"/>
      <c r="F471" s="222" t="s">
        <v>652</v>
      </c>
      <c r="G471" s="65"/>
      <c r="H471" s="65"/>
      <c r="I471" s="175"/>
      <c r="J471" s="65"/>
      <c r="K471" s="65"/>
      <c r="L471" s="63"/>
      <c r="M471" s="221"/>
      <c r="N471" s="44"/>
      <c r="O471" s="44"/>
      <c r="P471" s="44"/>
      <c r="Q471" s="44"/>
      <c r="R471" s="44"/>
      <c r="S471" s="44"/>
      <c r="T471" s="80"/>
      <c r="AT471" s="25" t="s">
        <v>210</v>
      </c>
      <c r="AU471" s="25" t="s">
        <v>93</v>
      </c>
    </row>
    <row r="472" spans="2:65" s="12" customFormat="1" ht="13.5">
      <c r="B472" s="223"/>
      <c r="C472" s="224"/>
      <c r="D472" s="219" t="s">
        <v>212</v>
      </c>
      <c r="E472" s="225" t="s">
        <v>50</v>
      </c>
      <c r="F472" s="226" t="s">
        <v>660</v>
      </c>
      <c r="G472" s="224"/>
      <c r="H472" s="227" t="s">
        <v>50</v>
      </c>
      <c r="I472" s="228"/>
      <c r="J472" s="224"/>
      <c r="K472" s="224"/>
      <c r="L472" s="229"/>
      <c r="M472" s="230"/>
      <c r="N472" s="231"/>
      <c r="O472" s="231"/>
      <c r="P472" s="231"/>
      <c r="Q472" s="231"/>
      <c r="R472" s="231"/>
      <c r="S472" s="231"/>
      <c r="T472" s="232"/>
      <c r="AT472" s="233" t="s">
        <v>212</v>
      </c>
      <c r="AU472" s="233" t="s">
        <v>93</v>
      </c>
      <c r="AV472" s="12" t="s">
        <v>25</v>
      </c>
      <c r="AW472" s="12" t="s">
        <v>48</v>
      </c>
      <c r="AX472" s="12" t="s">
        <v>85</v>
      </c>
      <c r="AY472" s="233" t="s">
        <v>199</v>
      </c>
    </row>
    <row r="473" spans="2:65" s="13" customFormat="1" ht="13.5">
      <c r="B473" s="234"/>
      <c r="C473" s="235"/>
      <c r="D473" s="236" t="s">
        <v>212</v>
      </c>
      <c r="E473" s="237" t="s">
        <v>50</v>
      </c>
      <c r="F473" s="238" t="s">
        <v>640</v>
      </c>
      <c r="G473" s="235"/>
      <c r="H473" s="239">
        <v>331</v>
      </c>
      <c r="I473" s="240"/>
      <c r="J473" s="235"/>
      <c r="K473" s="235"/>
      <c r="L473" s="241"/>
      <c r="M473" s="242"/>
      <c r="N473" s="243"/>
      <c r="O473" s="243"/>
      <c r="P473" s="243"/>
      <c r="Q473" s="243"/>
      <c r="R473" s="243"/>
      <c r="S473" s="243"/>
      <c r="T473" s="244"/>
      <c r="AT473" s="245" t="s">
        <v>212</v>
      </c>
      <c r="AU473" s="245" t="s">
        <v>93</v>
      </c>
      <c r="AV473" s="13" t="s">
        <v>93</v>
      </c>
      <c r="AW473" s="13" t="s">
        <v>48</v>
      </c>
      <c r="AX473" s="13" t="s">
        <v>85</v>
      </c>
      <c r="AY473" s="245" t="s">
        <v>199</v>
      </c>
    </row>
    <row r="474" spans="2:65" s="1" customFormat="1" ht="22.5" customHeight="1">
      <c r="B474" s="43"/>
      <c r="C474" s="207" t="s">
        <v>661</v>
      </c>
      <c r="D474" s="207" t="s">
        <v>202</v>
      </c>
      <c r="E474" s="208" t="s">
        <v>662</v>
      </c>
      <c r="F474" s="209" t="s">
        <v>663</v>
      </c>
      <c r="G474" s="210" t="s">
        <v>263</v>
      </c>
      <c r="H474" s="211">
        <v>184.05</v>
      </c>
      <c r="I474" s="212"/>
      <c r="J474" s="213">
        <f>ROUND(I474*H474,2)</f>
        <v>0</v>
      </c>
      <c r="K474" s="209" t="s">
        <v>206</v>
      </c>
      <c r="L474" s="63"/>
      <c r="M474" s="214" t="s">
        <v>50</v>
      </c>
      <c r="N474" s="215" t="s">
        <v>56</v>
      </c>
      <c r="O474" s="44"/>
      <c r="P474" s="216">
        <f>O474*H474</f>
        <v>0</v>
      </c>
      <c r="Q474" s="216">
        <v>0</v>
      </c>
      <c r="R474" s="216">
        <f>Q474*H474</f>
        <v>0</v>
      </c>
      <c r="S474" s="216">
        <v>0.56000000000000005</v>
      </c>
      <c r="T474" s="217">
        <f>S474*H474</f>
        <v>103.06800000000001</v>
      </c>
      <c r="AR474" s="25" t="s">
        <v>105</v>
      </c>
      <c r="AT474" s="25" t="s">
        <v>202</v>
      </c>
      <c r="AU474" s="25" t="s">
        <v>93</v>
      </c>
      <c r="AY474" s="25" t="s">
        <v>199</v>
      </c>
      <c r="BE474" s="218">
        <f>IF(N474="základní",J474,0)</f>
        <v>0</v>
      </c>
      <c r="BF474" s="218">
        <f>IF(N474="snížená",J474,0)</f>
        <v>0</v>
      </c>
      <c r="BG474" s="218">
        <f>IF(N474="zákl. přenesená",J474,0)</f>
        <v>0</v>
      </c>
      <c r="BH474" s="218">
        <f>IF(N474="sníž. přenesená",J474,0)</f>
        <v>0</v>
      </c>
      <c r="BI474" s="218">
        <f>IF(N474="nulová",J474,0)</f>
        <v>0</v>
      </c>
      <c r="BJ474" s="25" t="s">
        <v>25</v>
      </c>
      <c r="BK474" s="218">
        <f>ROUND(I474*H474,2)</f>
        <v>0</v>
      </c>
      <c r="BL474" s="25" t="s">
        <v>105</v>
      </c>
      <c r="BM474" s="25" t="s">
        <v>664</v>
      </c>
    </row>
    <row r="475" spans="2:65" s="1" customFormat="1" ht="40.5">
      <c r="B475" s="43"/>
      <c r="C475" s="65"/>
      <c r="D475" s="219" t="s">
        <v>208</v>
      </c>
      <c r="E475" s="65"/>
      <c r="F475" s="220" t="s">
        <v>665</v>
      </c>
      <c r="G475" s="65"/>
      <c r="H475" s="65"/>
      <c r="I475" s="175"/>
      <c r="J475" s="65"/>
      <c r="K475" s="65"/>
      <c r="L475" s="63"/>
      <c r="M475" s="221"/>
      <c r="N475" s="44"/>
      <c r="O475" s="44"/>
      <c r="P475" s="44"/>
      <c r="Q475" s="44"/>
      <c r="R475" s="44"/>
      <c r="S475" s="44"/>
      <c r="T475" s="80"/>
      <c r="AT475" s="25" t="s">
        <v>208</v>
      </c>
      <c r="AU475" s="25" t="s">
        <v>93</v>
      </c>
    </row>
    <row r="476" spans="2:65" s="1" customFormat="1" ht="256.5">
      <c r="B476" s="43"/>
      <c r="C476" s="65"/>
      <c r="D476" s="219" t="s">
        <v>210</v>
      </c>
      <c r="E476" s="65"/>
      <c r="F476" s="222" t="s">
        <v>652</v>
      </c>
      <c r="G476" s="65"/>
      <c r="H476" s="65"/>
      <c r="I476" s="175"/>
      <c r="J476" s="65"/>
      <c r="K476" s="65"/>
      <c r="L476" s="63"/>
      <c r="M476" s="221"/>
      <c r="N476" s="44"/>
      <c r="O476" s="44"/>
      <c r="P476" s="44"/>
      <c r="Q476" s="44"/>
      <c r="R476" s="44"/>
      <c r="S476" s="44"/>
      <c r="T476" s="80"/>
      <c r="AT476" s="25" t="s">
        <v>210</v>
      </c>
      <c r="AU476" s="25" t="s">
        <v>93</v>
      </c>
    </row>
    <row r="477" spans="2:65" s="12" customFormat="1" ht="13.5">
      <c r="B477" s="223"/>
      <c r="C477" s="224"/>
      <c r="D477" s="219" t="s">
        <v>212</v>
      </c>
      <c r="E477" s="225" t="s">
        <v>50</v>
      </c>
      <c r="F477" s="226" t="s">
        <v>666</v>
      </c>
      <c r="G477" s="224"/>
      <c r="H477" s="227" t="s">
        <v>50</v>
      </c>
      <c r="I477" s="228"/>
      <c r="J477" s="224"/>
      <c r="K477" s="224"/>
      <c r="L477" s="229"/>
      <c r="M477" s="230"/>
      <c r="N477" s="231"/>
      <c r="O477" s="231"/>
      <c r="P477" s="231"/>
      <c r="Q477" s="231"/>
      <c r="R477" s="231"/>
      <c r="S477" s="231"/>
      <c r="T477" s="232"/>
      <c r="AT477" s="233" t="s">
        <v>212</v>
      </c>
      <c r="AU477" s="233" t="s">
        <v>93</v>
      </c>
      <c r="AV477" s="12" t="s">
        <v>25</v>
      </c>
      <c r="AW477" s="12" t="s">
        <v>48</v>
      </c>
      <c r="AX477" s="12" t="s">
        <v>85</v>
      </c>
      <c r="AY477" s="233" t="s">
        <v>199</v>
      </c>
    </row>
    <row r="478" spans="2:65" s="13" customFormat="1" ht="13.5">
      <c r="B478" s="234"/>
      <c r="C478" s="235"/>
      <c r="D478" s="236" t="s">
        <v>212</v>
      </c>
      <c r="E478" s="237" t="s">
        <v>50</v>
      </c>
      <c r="F478" s="238" t="s">
        <v>667</v>
      </c>
      <c r="G478" s="235"/>
      <c r="H478" s="239">
        <v>184.05</v>
      </c>
      <c r="I478" s="240"/>
      <c r="J478" s="235"/>
      <c r="K478" s="235"/>
      <c r="L478" s="241"/>
      <c r="M478" s="242"/>
      <c r="N478" s="243"/>
      <c r="O478" s="243"/>
      <c r="P478" s="243"/>
      <c r="Q478" s="243"/>
      <c r="R478" s="243"/>
      <c r="S478" s="243"/>
      <c r="T478" s="244"/>
      <c r="AT478" s="245" t="s">
        <v>212</v>
      </c>
      <c r="AU478" s="245" t="s">
        <v>93</v>
      </c>
      <c r="AV478" s="13" t="s">
        <v>93</v>
      </c>
      <c r="AW478" s="13" t="s">
        <v>48</v>
      </c>
      <c r="AX478" s="13" t="s">
        <v>85</v>
      </c>
      <c r="AY478" s="245" t="s">
        <v>199</v>
      </c>
    </row>
    <row r="479" spans="2:65" s="1" customFormat="1" ht="22.5" customHeight="1">
      <c r="B479" s="43"/>
      <c r="C479" s="207" t="s">
        <v>668</v>
      </c>
      <c r="D479" s="207" t="s">
        <v>202</v>
      </c>
      <c r="E479" s="208" t="s">
        <v>669</v>
      </c>
      <c r="F479" s="209" t="s">
        <v>670</v>
      </c>
      <c r="G479" s="210" t="s">
        <v>263</v>
      </c>
      <c r="H479" s="211">
        <v>460.3</v>
      </c>
      <c r="I479" s="212"/>
      <c r="J479" s="213">
        <f>ROUND(I479*H479,2)</f>
        <v>0</v>
      </c>
      <c r="K479" s="209" t="s">
        <v>206</v>
      </c>
      <c r="L479" s="63"/>
      <c r="M479" s="214" t="s">
        <v>50</v>
      </c>
      <c r="N479" s="215" t="s">
        <v>56</v>
      </c>
      <c r="O479" s="44"/>
      <c r="P479" s="216">
        <f>O479*H479</f>
        <v>0</v>
      </c>
      <c r="Q479" s="216">
        <v>0</v>
      </c>
      <c r="R479" s="216">
        <f>Q479*H479</f>
        <v>0</v>
      </c>
      <c r="S479" s="216">
        <v>0.4</v>
      </c>
      <c r="T479" s="217">
        <f>S479*H479</f>
        <v>184.12</v>
      </c>
      <c r="AR479" s="25" t="s">
        <v>105</v>
      </c>
      <c r="AT479" s="25" t="s">
        <v>202</v>
      </c>
      <c r="AU479" s="25" t="s">
        <v>93</v>
      </c>
      <c r="AY479" s="25" t="s">
        <v>199</v>
      </c>
      <c r="BE479" s="218">
        <f>IF(N479="základní",J479,0)</f>
        <v>0</v>
      </c>
      <c r="BF479" s="218">
        <f>IF(N479="snížená",J479,0)</f>
        <v>0</v>
      </c>
      <c r="BG479" s="218">
        <f>IF(N479="zákl. přenesená",J479,0)</f>
        <v>0</v>
      </c>
      <c r="BH479" s="218">
        <f>IF(N479="sníž. přenesená",J479,0)</f>
        <v>0</v>
      </c>
      <c r="BI479" s="218">
        <f>IF(N479="nulová",J479,0)</f>
        <v>0</v>
      </c>
      <c r="BJ479" s="25" t="s">
        <v>25</v>
      </c>
      <c r="BK479" s="218">
        <f>ROUND(I479*H479,2)</f>
        <v>0</v>
      </c>
      <c r="BL479" s="25" t="s">
        <v>105</v>
      </c>
      <c r="BM479" s="25" t="s">
        <v>671</v>
      </c>
    </row>
    <row r="480" spans="2:65" s="1" customFormat="1" ht="40.5">
      <c r="B480" s="43"/>
      <c r="C480" s="65"/>
      <c r="D480" s="219" t="s">
        <v>208</v>
      </c>
      <c r="E480" s="65"/>
      <c r="F480" s="220" t="s">
        <v>672</v>
      </c>
      <c r="G480" s="65"/>
      <c r="H480" s="65"/>
      <c r="I480" s="175"/>
      <c r="J480" s="65"/>
      <c r="K480" s="65"/>
      <c r="L480" s="63"/>
      <c r="M480" s="221"/>
      <c r="N480" s="44"/>
      <c r="O480" s="44"/>
      <c r="P480" s="44"/>
      <c r="Q480" s="44"/>
      <c r="R480" s="44"/>
      <c r="S480" s="44"/>
      <c r="T480" s="80"/>
      <c r="AT480" s="25" t="s">
        <v>208</v>
      </c>
      <c r="AU480" s="25" t="s">
        <v>93</v>
      </c>
    </row>
    <row r="481" spans="2:65" s="1" customFormat="1" ht="256.5">
      <c r="B481" s="43"/>
      <c r="C481" s="65"/>
      <c r="D481" s="219" t="s">
        <v>210</v>
      </c>
      <c r="E481" s="65"/>
      <c r="F481" s="222" t="s">
        <v>652</v>
      </c>
      <c r="G481" s="65"/>
      <c r="H481" s="65"/>
      <c r="I481" s="175"/>
      <c r="J481" s="65"/>
      <c r="K481" s="65"/>
      <c r="L481" s="63"/>
      <c r="M481" s="221"/>
      <c r="N481" s="44"/>
      <c r="O481" s="44"/>
      <c r="P481" s="44"/>
      <c r="Q481" s="44"/>
      <c r="R481" s="44"/>
      <c r="S481" s="44"/>
      <c r="T481" s="80"/>
      <c r="AT481" s="25" t="s">
        <v>210</v>
      </c>
      <c r="AU481" s="25" t="s">
        <v>93</v>
      </c>
    </row>
    <row r="482" spans="2:65" s="12" customFormat="1" ht="13.5">
      <c r="B482" s="223"/>
      <c r="C482" s="224"/>
      <c r="D482" s="219" t="s">
        <v>212</v>
      </c>
      <c r="E482" s="225" t="s">
        <v>50</v>
      </c>
      <c r="F482" s="226" t="s">
        <v>673</v>
      </c>
      <c r="G482" s="224"/>
      <c r="H482" s="227" t="s">
        <v>50</v>
      </c>
      <c r="I482" s="228"/>
      <c r="J482" s="224"/>
      <c r="K482" s="224"/>
      <c r="L482" s="229"/>
      <c r="M482" s="230"/>
      <c r="N482" s="231"/>
      <c r="O482" s="231"/>
      <c r="P482" s="231"/>
      <c r="Q482" s="231"/>
      <c r="R482" s="231"/>
      <c r="S482" s="231"/>
      <c r="T482" s="232"/>
      <c r="AT482" s="233" t="s">
        <v>212</v>
      </c>
      <c r="AU482" s="233" t="s">
        <v>93</v>
      </c>
      <c r="AV482" s="12" t="s">
        <v>25</v>
      </c>
      <c r="AW482" s="12" t="s">
        <v>48</v>
      </c>
      <c r="AX482" s="12" t="s">
        <v>85</v>
      </c>
      <c r="AY482" s="233" t="s">
        <v>199</v>
      </c>
    </row>
    <row r="483" spans="2:65" s="13" customFormat="1" ht="13.5">
      <c r="B483" s="234"/>
      <c r="C483" s="235"/>
      <c r="D483" s="236" t="s">
        <v>212</v>
      </c>
      <c r="E483" s="237" t="s">
        <v>50</v>
      </c>
      <c r="F483" s="238" t="s">
        <v>674</v>
      </c>
      <c r="G483" s="235"/>
      <c r="H483" s="239">
        <v>460.3</v>
      </c>
      <c r="I483" s="240"/>
      <c r="J483" s="235"/>
      <c r="K483" s="235"/>
      <c r="L483" s="241"/>
      <c r="M483" s="242"/>
      <c r="N483" s="243"/>
      <c r="O483" s="243"/>
      <c r="P483" s="243"/>
      <c r="Q483" s="243"/>
      <c r="R483" s="243"/>
      <c r="S483" s="243"/>
      <c r="T483" s="244"/>
      <c r="AT483" s="245" t="s">
        <v>212</v>
      </c>
      <c r="AU483" s="245" t="s">
        <v>93</v>
      </c>
      <c r="AV483" s="13" t="s">
        <v>93</v>
      </c>
      <c r="AW483" s="13" t="s">
        <v>48</v>
      </c>
      <c r="AX483" s="13" t="s">
        <v>85</v>
      </c>
      <c r="AY483" s="245" t="s">
        <v>199</v>
      </c>
    </row>
    <row r="484" spans="2:65" s="1" customFormat="1" ht="22.5" customHeight="1">
      <c r="B484" s="43"/>
      <c r="C484" s="207" t="s">
        <v>392</v>
      </c>
      <c r="D484" s="207" t="s">
        <v>202</v>
      </c>
      <c r="E484" s="208" t="s">
        <v>675</v>
      </c>
      <c r="F484" s="209" t="s">
        <v>676</v>
      </c>
      <c r="G484" s="210" t="s">
        <v>263</v>
      </c>
      <c r="H484" s="211">
        <v>2754.75</v>
      </c>
      <c r="I484" s="212"/>
      <c r="J484" s="213">
        <f>ROUND(I484*H484,2)</f>
        <v>0</v>
      </c>
      <c r="K484" s="209" t="s">
        <v>206</v>
      </c>
      <c r="L484" s="63"/>
      <c r="M484" s="214" t="s">
        <v>50</v>
      </c>
      <c r="N484" s="215" t="s">
        <v>56</v>
      </c>
      <c r="O484" s="44"/>
      <c r="P484" s="216">
        <f>O484*H484</f>
        <v>0</v>
      </c>
      <c r="Q484" s="216">
        <v>0</v>
      </c>
      <c r="R484" s="216">
        <f>Q484*H484</f>
        <v>0</v>
      </c>
      <c r="S484" s="216">
        <v>0.56000000000000005</v>
      </c>
      <c r="T484" s="217">
        <f>S484*H484</f>
        <v>1542.66</v>
      </c>
      <c r="AR484" s="25" t="s">
        <v>105</v>
      </c>
      <c r="AT484" s="25" t="s">
        <v>202</v>
      </c>
      <c r="AU484" s="25" t="s">
        <v>93</v>
      </c>
      <c r="AY484" s="25" t="s">
        <v>199</v>
      </c>
      <c r="BE484" s="218">
        <f>IF(N484="základní",J484,0)</f>
        <v>0</v>
      </c>
      <c r="BF484" s="218">
        <f>IF(N484="snížená",J484,0)</f>
        <v>0</v>
      </c>
      <c r="BG484" s="218">
        <f>IF(N484="zákl. přenesená",J484,0)</f>
        <v>0</v>
      </c>
      <c r="BH484" s="218">
        <f>IF(N484="sníž. přenesená",J484,0)</f>
        <v>0</v>
      </c>
      <c r="BI484" s="218">
        <f>IF(N484="nulová",J484,0)</f>
        <v>0</v>
      </c>
      <c r="BJ484" s="25" t="s">
        <v>25</v>
      </c>
      <c r="BK484" s="218">
        <f>ROUND(I484*H484,2)</f>
        <v>0</v>
      </c>
      <c r="BL484" s="25" t="s">
        <v>105</v>
      </c>
      <c r="BM484" s="25" t="s">
        <v>677</v>
      </c>
    </row>
    <row r="485" spans="2:65" s="1" customFormat="1" ht="40.5">
      <c r="B485" s="43"/>
      <c r="C485" s="65"/>
      <c r="D485" s="219" t="s">
        <v>208</v>
      </c>
      <c r="E485" s="65"/>
      <c r="F485" s="220" t="s">
        <v>678</v>
      </c>
      <c r="G485" s="65"/>
      <c r="H485" s="65"/>
      <c r="I485" s="175"/>
      <c r="J485" s="65"/>
      <c r="K485" s="65"/>
      <c r="L485" s="63"/>
      <c r="M485" s="221"/>
      <c r="N485" s="44"/>
      <c r="O485" s="44"/>
      <c r="P485" s="44"/>
      <c r="Q485" s="44"/>
      <c r="R485" s="44"/>
      <c r="S485" s="44"/>
      <c r="T485" s="80"/>
      <c r="AT485" s="25" t="s">
        <v>208</v>
      </c>
      <c r="AU485" s="25" t="s">
        <v>93</v>
      </c>
    </row>
    <row r="486" spans="2:65" s="1" customFormat="1" ht="256.5">
      <c r="B486" s="43"/>
      <c r="C486" s="65"/>
      <c r="D486" s="219" t="s">
        <v>210</v>
      </c>
      <c r="E486" s="65"/>
      <c r="F486" s="222" t="s">
        <v>652</v>
      </c>
      <c r="G486" s="65"/>
      <c r="H486" s="65"/>
      <c r="I486" s="175"/>
      <c r="J486" s="65"/>
      <c r="K486" s="65"/>
      <c r="L486" s="63"/>
      <c r="M486" s="221"/>
      <c r="N486" s="44"/>
      <c r="O486" s="44"/>
      <c r="P486" s="44"/>
      <c r="Q486" s="44"/>
      <c r="R486" s="44"/>
      <c r="S486" s="44"/>
      <c r="T486" s="80"/>
      <c r="AT486" s="25" t="s">
        <v>210</v>
      </c>
      <c r="AU486" s="25" t="s">
        <v>93</v>
      </c>
    </row>
    <row r="487" spans="2:65" s="12" customFormat="1" ht="13.5">
      <c r="B487" s="223"/>
      <c r="C487" s="224"/>
      <c r="D487" s="219" t="s">
        <v>212</v>
      </c>
      <c r="E487" s="225" t="s">
        <v>50</v>
      </c>
      <c r="F487" s="226" t="s">
        <v>679</v>
      </c>
      <c r="G487" s="224"/>
      <c r="H487" s="227" t="s">
        <v>50</v>
      </c>
      <c r="I487" s="228"/>
      <c r="J487" s="224"/>
      <c r="K487" s="224"/>
      <c r="L487" s="229"/>
      <c r="M487" s="230"/>
      <c r="N487" s="231"/>
      <c r="O487" s="231"/>
      <c r="P487" s="231"/>
      <c r="Q487" s="231"/>
      <c r="R487" s="231"/>
      <c r="S487" s="231"/>
      <c r="T487" s="232"/>
      <c r="AT487" s="233" t="s">
        <v>212</v>
      </c>
      <c r="AU487" s="233" t="s">
        <v>93</v>
      </c>
      <c r="AV487" s="12" t="s">
        <v>25</v>
      </c>
      <c r="AW487" s="12" t="s">
        <v>48</v>
      </c>
      <c r="AX487" s="12" t="s">
        <v>85</v>
      </c>
      <c r="AY487" s="233" t="s">
        <v>199</v>
      </c>
    </row>
    <row r="488" spans="2:65" s="13" customFormat="1" ht="13.5">
      <c r="B488" s="234"/>
      <c r="C488" s="235"/>
      <c r="D488" s="236" t="s">
        <v>212</v>
      </c>
      <c r="E488" s="237" t="s">
        <v>50</v>
      </c>
      <c r="F488" s="238" t="s">
        <v>680</v>
      </c>
      <c r="G488" s="235"/>
      <c r="H488" s="239">
        <v>2754.75</v>
      </c>
      <c r="I488" s="240"/>
      <c r="J488" s="235"/>
      <c r="K488" s="235"/>
      <c r="L488" s="241"/>
      <c r="M488" s="242"/>
      <c r="N488" s="243"/>
      <c r="O488" s="243"/>
      <c r="P488" s="243"/>
      <c r="Q488" s="243"/>
      <c r="R488" s="243"/>
      <c r="S488" s="243"/>
      <c r="T488" s="244"/>
      <c r="AT488" s="245" t="s">
        <v>212</v>
      </c>
      <c r="AU488" s="245" t="s">
        <v>93</v>
      </c>
      <c r="AV488" s="13" t="s">
        <v>93</v>
      </c>
      <c r="AW488" s="13" t="s">
        <v>48</v>
      </c>
      <c r="AX488" s="13" t="s">
        <v>85</v>
      </c>
      <c r="AY488" s="245" t="s">
        <v>199</v>
      </c>
    </row>
    <row r="489" spans="2:65" s="1" customFormat="1" ht="22.5" customHeight="1">
      <c r="B489" s="43"/>
      <c r="C489" s="207" t="s">
        <v>681</v>
      </c>
      <c r="D489" s="207" t="s">
        <v>202</v>
      </c>
      <c r="E489" s="208" t="s">
        <v>682</v>
      </c>
      <c r="F489" s="209" t="s">
        <v>683</v>
      </c>
      <c r="G489" s="210" t="s">
        <v>256</v>
      </c>
      <c r="H489" s="211">
        <v>2633.9969999999998</v>
      </c>
      <c r="I489" s="212"/>
      <c r="J489" s="213">
        <f>ROUND(I489*H489,2)</f>
        <v>0</v>
      </c>
      <c r="K489" s="209" t="s">
        <v>206</v>
      </c>
      <c r="L489" s="63"/>
      <c r="M489" s="214" t="s">
        <v>50</v>
      </c>
      <c r="N489" s="215" t="s">
        <v>56</v>
      </c>
      <c r="O489" s="44"/>
      <c r="P489" s="216">
        <f>O489*H489</f>
        <v>0</v>
      </c>
      <c r="Q489" s="216">
        <v>0</v>
      </c>
      <c r="R489" s="216">
        <f>Q489*H489</f>
        <v>0</v>
      </c>
      <c r="S489" s="216">
        <v>0</v>
      </c>
      <c r="T489" s="217">
        <f>S489*H489</f>
        <v>0</v>
      </c>
      <c r="AR489" s="25" t="s">
        <v>105</v>
      </c>
      <c r="AT489" s="25" t="s">
        <v>202</v>
      </c>
      <c r="AU489" s="25" t="s">
        <v>93</v>
      </c>
      <c r="AY489" s="25" t="s">
        <v>199</v>
      </c>
      <c r="BE489" s="218">
        <f>IF(N489="základní",J489,0)</f>
        <v>0</v>
      </c>
      <c r="BF489" s="218">
        <f>IF(N489="snížená",J489,0)</f>
        <v>0</v>
      </c>
      <c r="BG489" s="218">
        <f>IF(N489="zákl. přenesená",J489,0)</f>
        <v>0</v>
      </c>
      <c r="BH489" s="218">
        <f>IF(N489="sníž. přenesená",J489,0)</f>
        <v>0</v>
      </c>
      <c r="BI489" s="218">
        <f>IF(N489="nulová",J489,0)</f>
        <v>0</v>
      </c>
      <c r="BJ489" s="25" t="s">
        <v>25</v>
      </c>
      <c r="BK489" s="218">
        <f>ROUND(I489*H489,2)</f>
        <v>0</v>
      </c>
      <c r="BL489" s="25" t="s">
        <v>105</v>
      </c>
      <c r="BM489" s="25" t="s">
        <v>684</v>
      </c>
    </row>
    <row r="490" spans="2:65" s="1" customFormat="1" ht="27">
      <c r="B490" s="43"/>
      <c r="C490" s="65"/>
      <c r="D490" s="219" t="s">
        <v>208</v>
      </c>
      <c r="E490" s="65"/>
      <c r="F490" s="220" t="s">
        <v>685</v>
      </c>
      <c r="G490" s="65"/>
      <c r="H490" s="65"/>
      <c r="I490" s="175"/>
      <c r="J490" s="65"/>
      <c r="K490" s="65"/>
      <c r="L490" s="63"/>
      <c r="M490" s="221"/>
      <c r="N490" s="44"/>
      <c r="O490" s="44"/>
      <c r="P490" s="44"/>
      <c r="Q490" s="44"/>
      <c r="R490" s="44"/>
      <c r="S490" s="44"/>
      <c r="T490" s="80"/>
      <c r="AT490" s="25" t="s">
        <v>208</v>
      </c>
      <c r="AU490" s="25" t="s">
        <v>93</v>
      </c>
    </row>
    <row r="491" spans="2:65" s="1" customFormat="1" ht="94.5">
      <c r="B491" s="43"/>
      <c r="C491" s="65"/>
      <c r="D491" s="219" t="s">
        <v>210</v>
      </c>
      <c r="E491" s="65"/>
      <c r="F491" s="222" t="s">
        <v>686</v>
      </c>
      <c r="G491" s="65"/>
      <c r="H491" s="65"/>
      <c r="I491" s="175"/>
      <c r="J491" s="65"/>
      <c r="K491" s="65"/>
      <c r="L491" s="63"/>
      <c r="M491" s="221"/>
      <c r="N491" s="44"/>
      <c r="O491" s="44"/>
      <c r="P491" s="44"/>
      <c r="Q491" s="44"/>
      <c r="R491" s="44"/>
      <c r="S491" s="44"/>
      <c r="T491" s="80"/>
      <c r="AT491" s="25" t="s">
        <v>210</v>
      </c>
      <c r="AU491" s="25" t="s">
        <v>93</v>
      </c>
    </row>
    <row r="492" spans="2:65" s="12" customFormat="1" ht="13.5">
      <c r="B492" s="223"/>
      <c r="C492" s="224"/>
      <c r="D492" s="219" t="s">
        <v>212</v>
      </c>
      <c r="E492" s="225" t="s">
        <v>50</v>
      </c>
      <c r="F492" s="226" t="s">
        <v>638</v>
      </c>
      <c r="G492" s="224"/>
      <c r="H492" s="227" t="s">
        <v>50</v>
      </c>
      <c r="I492" s="228"/>
      <c r="J492" s="224"/>
      <c r="K492" s="224"/>
      <c r="L492" s="229"/>
      <c r="M492" s="230"/>
      <c r="N492" s="231"/>
      <c r="O492" s="231"/>
      <c r="P492" s="231"/>
      <c r="Q492" s="231"/>
      <c r="R492" s="231"/>
      <c r="S492" s="231"/>
      <c r="T492" s="232"/>
      <c r="AT492" s="233" t="s">
        <v>212</v>
      </c>
      <c r="AU492" s="233" t="s">
        <v>93</v>
      </c>
      <c r="AV492" s="12" t="s">
        <v>25</v>
      </c>
      <c r="AW492" s="12" t="s">
        <v>48</v>
      </c>
      <c r="AX492" s="12" t="s">
        <v>85</v>
      </c>
      <c r="AY492" s="233" t="s">
        <v>199</v>
      </c>
    </row>
    <row r="493" spans="2:65" s="13" customFormat="1" ht="13.5">
      <c r="B493" s="234"/>
      <c r="C493" s="235"/>
      <c r="D493" s="219" t="s">
        <v>212</v>
      </c>
      <c r="E493" s="246" t="s">
        <v>50</v>
      </c>
      <c r="F493" s="247" t="s">
        <v>687</v>
      </c>
      <c r="G493" s="235"/>
      <c r="H493" s="248">
        <v>14.848000000000001</v>
      </c>
      <c r="I493" s="240"/>
      <c r="J493" s="235"/>
      <c r="K493" s="235"/>
      <c r="L493" s="241"/>
      <c r="M493" s="242"/>
      <c r="N493" s="243"/>
      <c r="O493" s="243"/>
      <c r="P493" s="243"/>
      <c r="Q493" s="243"/>
      <c r="R493" s="243"/>
      <c r="S493" s="243"/>
      <c r="T493" s="244"/>
      <c r="AT493" s="245" t="s">
        <v>212</v>
      </c>
      <c r="AU493" s="245" t="s">
        <v>93</v>
      </c>
      <c r="AV493" s="13" t="s">
        <v>93</v>
      </c>
      <c r="AW493" s="13" t="s">
        <v>48</v>
      </c>
      <c r="AX493" s="13" t="s">
        <v>85</v>
      </c>
      <c r="AY493" s="245" t="s">
        <v>199</v>
      </c>
    </row>
    <row r="494" spans="2:65" s="12" customFormat="1" ht="13.5">
      <c r="B494" s="223"/>
      <c r="C494" s="224"/>
      <c r="D494" s="219" t="s">
        <v>212</v>
      </c>
      <c r="E494" s="225" t="s">
        <v>50</v>
      </c>
      <c r="F494" s="226" t="s">
        <v>639</v>
      </c>
      <c r="G494" s="224"/>
      <c r="H494" s="227" t="s">
        <v>50</v>
      </c>
      <c r="I494" s="228"/>
      <c r="J494" s="224"/>
      <c r="K494" s="224"/>
      <c r="L494" s="229"/>
      <c r="M494" s="230"/>
      <c r="N494" s="231"/>
      <c r="O494" s="231"/>
      <c r="P494" s="231"/>
      <c r="Q494" s="231"/>
      <c r="R494" s="231"/>
      <c r="S494" s="231"/>
      <c r="T494" s="232"/>
      <c r="AT494" s="233" t="s">
        <v>212</v>
      </c>
      <c r="AU494" s="233" t="s">
        <v>93</v>
      </c>
      <c r="AV494" s="12" t="s">
        <v>25</v>
      </c>
      <c r="AW494" s="12" t="s">
        <v>48</v>
      </c>
      <c r="AX494" s="12" t="s">
        <v>85</v>
      </c>
      <c r="AY494" s="233" t="s">
        <v>199</v>
      </c>
    </row>
    <row r="495" spans="2:65" s="13" customFormat="1" ht="13.5">
      <c r="B495" s="234"/>
      <c r="C495" s="235"/>
      <c r="D495" s="219" t="s">
        <v>212</v>
      </c>
      <c r="E495" s="246" t="s">
        <v>50</v>
      </c>
      <c r="F495" s="247" t="s">
        <v>688</v>
      </c>
      <c r="G495" s="235"/>
      <c r="H495" s="248">
        <v>254.208</v>
      </c>
      <c r="I495" s="240"/>
      <c r="J495" s="235"/>
      <c r="K495" s="235"/>
      <c r="L495" s="241"/>
      <c r="M495" s="242"/>
      <c r="N495" s="243"/>
      <c r="O495" s="243"/>
      <c r="P495" s="243"/>
      <c r="Q495" s="243"/>
      <c r="R495" s="243"/>
      <c r="S495" s="243"/>
      <c r="T495" s="244"/>
      <c r="AT495" s="245" t="s">
        <v>212</v>
      </c>
      <c r="AU495" s="245" t="s">
        <v>93</v>
      </c>
      <c r="AV495" s="13" t="s">
        <v>93</v>
      </c>
      <c r="AW495" s="13" t="s">
        <v>48</v>
      </c>
      <c r="AX495" s="13" t="s">
        <v>85</v>
      </c>
      <c r="AY495" s="245" t="s">
        <v>199</v>
      </c>
    </row>
    <row r="496" spans="2:65" s="13" customFormat="1" ht="13.5">
      <c r="B496" s="234"/>
      <c r="C496" s="235"/>
      <c r="D496" s="219" t="s">
        <v>212</v>
      </c>
      <c r="E496" s="246" t="s">
        <v>50</v>
      </c>
      <c r="F496" s="247" t="s">
        <v>689</v>
      </c>
      <c r="G496" s="235"/>
      <c r="H496" s="248">
        <v>42.368000000000002</v>
      </c>
      <c r="I496" s="240"/>
      <c r="J496" s="235"/>
      <c r="K496" s="235"/>
      <c r="L496" s="241"/>
      <c r="M496" s="242"/>
      <c r="N496" s="243"/>
      <c r="O496" s="243"/>
      <c r="P496" s="243"/>
      <c r="Q496" s="243"/>
      <c r="R496" s="243"/>
      <c r="S496" s="243"/>
      <c r="T496" s="244"/>
      <c r="AT496" s="245" t="s">
        <v>212</v>
      </c>
      <c r="AU496" s="245" t="s">
        <v>93</v>
      </c>
      <c r="AV496" s="13" t="s">
        <v>93</v>
      </c>
      <c r="AW496" s="13" t="s">
        <v>48</v>
      </c>
      <c r="AX496" s="13" t="s">
        <v>85</v>
      </c>
      <c r="AY496" s="245" t="s">
        <v>199</v>
      </c>
    </row>
    <row r="497" spans="2:65" s="12" customFormat="1" ht="13.5">
      <c r="B497" s="223"/>
      <c r="C497" s="224"/>
      <c r="D497" s="219" t="s">
        <v>212</v>
      </c>
      <c r="E497" s="225" t="s">
        <v>50</v>
      </c>
      <c r="F497" s="226" t="s">
        <v>660</v>
      </c>
      <c r="G497" s="224"/>
      <c r="H497" s="227" t="s">
        <v>50</v>
      </c>
      <c r="I497" s="228"/>
      <c r="J497" s="224"/>
      <c r="K497" s="224"/>
      <c r="L497" s="229"/>
      <c r="M497" s="230"/>
      <c r="N497" s="231"/>
      <c r="O497" s="231"/>
      <c r="P497" s="231"/>
      <c r="Q497" s="231"/>
      <c r="R497" s="231"/>
      <c r="S497" s="231"/>
      <c r="T497" s="232"/>
      <c r="AT497" s="233" t="s">
        <v>212</v>
      </c>
      <c r="AU497" s="233" t="s">
        <v>93</v>
      </c>
      <c r="AV497" s="12" t="s">
        <v>25</v>
      </c>
      <c r="AW497" s="12" t="s">
        <v>48</v>
      </c>
      <c r="AX497" s="12" t="s">
        <v>85</v>
      </c>
      <c r="AY497" s="233" t="s">
        <v>199</v>
      </c>
    </row>
    <row r="498" spans="2:65" s="13" customFormat="1" ht="13.5">
      <c r="B498" s="234"/>
      <c r="C498" s="235"/>
      <c r="D498" s="219" t="s">
        <v>212</v>
      </c>
      <c r="E498" s="246" t="s">
        <v>50</v>
      </c>
      <c r="F498" s="247" t="s">
        <v>690</v>
      </c>
      <c r="G498" s="235"/>
      <c r="H498" s="248">
        <v>77.784999999999997</v>
      </c>
      <c r="I498" s="240"/>
      <c r="J498" s="235"/>
      <c r="K498" s="235"/>
      <c r="L498" s="241"/>
      <c r="M498" s="242"/>
      <c r="N498" s="243"/>
      <c r="O498" s="243"/>
      <c r="P498" s="243"/>
      <c r="Q498" s="243"/>
      <c r="R498" s="243"/>
      <c r="S498" s="243"/>
      <c r="T498" s="244"/>
      <c r="AT498" s="245" t="s">
        <v>212</v>
      </c>
      <c r="AU498" s="245" t="s">
        <v>93</v>
      </c>
      <c r="AV498" s="13" t="s">
        <v>93</v>
      </c>
      <c r="AW498" s="13" t="s">
        <v>48</v>
      </c>
      <c r="AX498" s="13" t="s">
        <v>85</v>
      </c>
      <c r="AY498" s="245" t="s">
        <v>199</v>
      </c>
    </row>
    <row r="499" spans="2:65" s="12" customFormat="1" ht="13.5">
      <c r="B499" s="223"/>
      <c r="C499" s="224"/>
      <c r="D499" s="219" t="s">
        <v>212</v>
      </c>
      <c r="E499" s="225" t="s">
        <v>50</v>
      </c>
      <c r="F499" s="226" t="s">
        <v>679</v>
      </c>
      <c r="G499" s="224"/>
      <c r="H499" s="227" t="s">
        <v>50</v>
      </c>
      <c r="I499" s="228"/>
      <c r="J499" s="224"/>
      <c r="K499" s="224"/>
      <c r="L499" s="229"/>
      <c r="M499" s="230"/>
      <c r="N499" s="231"/>
      <c r="O499" s="231"/>
      <c r="P499" s="231"/>
      <c r="Q499" s="231"/>
      <c r="R499" s="231"/>
      <c r="S499" s="231"/>
      <c r="T499" s="232"/>
      <c r="AT499" s="233" t="s">
        <v>212</v>
      </c>
      <c r="AU499" s="233" t="s">
        <v>93</v>
      </c>
      <c r="AV499" s="12" t="s">
        <v>25</v>
      </c>
      <c r="AW499" s="12" t="s">
        <v>48</v>
      </c>
      <c r="AX499" s="12" t="s">
        <v>85</v>
      </c>
      <c r="AY499" s="233" t="s">
        <v>199</v>
      </c>
    </row>
    <row r="500" spans="2:65" s="13" customFormat="1" ht="13.5">
      <c r="B500" s="234"/>
      <c r="C500" s="235"/>
      <c r="D500" s="219" t="s">
        <v>212</v>
      </c>
      <c r="E500" s="246" t="s">
        <v>50</v>
      </c>
      <c r="F500" s="247" t="s">
        <v>691</v>
      </c>
      <c r="G500" s="235"/>
      <c r="H500" s="248">
        <v>1542.66</v>
      </c>
      <c r="I500" s="240"/>
      <c r="J500" s="235"/>
      <c r="K500" s="235"/>
      <c r="L500" s="241"/>
      <c r="M500" s="242"/>
      <c r="N500" s="243"/>
      <c r="O500" s="243"/>
      <c r="P500" s="243"/>
      <c r="Q500" s="243"/>
      <c r="R500" s="243"/>
      <c r="S500" s="243"/>
      <c r="T500" s="244"/>
      <c r="AT500" s="245" t="s">
        <v>212</v>
      </c>
      <c r="AU500" s="245" t="s">
        <v>93</v>
      </c>
      <c r="AV500" s="13" t="s">
        <v>93</v>
      </c>
      <c r="AW500" s="13" t="s">
        <v>48</v>
      </c>
      <c r="AX500" s="13" t="s">
        <v>85</v>
      </c>
      <c r="AY500" s="245" t="s">
        <v>199</v>
      </c>
    </row>
    <row r="501" spans="2:65" s="12" customFormat="1" ht="13.5">
      <c r="B501" s="223"/>
      <c r="C501" s="224"/>
      <c r="D501" s="219" t="s">
        <v>212</v>
      </c>
      <c r="E501" s="225" t="s">
        <v>50</v>
      </c>
      <c r="F501" s="226" t="s">
        <v>673</v>
      </c>
      <c r="G501" s="224"/>
      <c r="H501" s="227" t="s">
        <v>50</v>
      </c>
      <c r="I501" s="228"/>
      <c r="J501" s="224"/>
      <c r="K501" s="224"/>
      <c r="L501" s="229"/>
      <c r="M501" s="230"/>
      <c r="N501" s="231"/>
      <c r="O501" s="231"/>
      <c r="P501" s="231"/>
      <c r="Q501" s="231"/>
      <c r="R501" s="231"/>
      <c r="S501" s="231"/>
      <c r="T501" s="232"/>
      <c r="AT501" s="233" t="s">
        <v>212</v>
      </c>
      <c r="AU501" s="233" t="s">
        <v>93</v>
      </c>
      <c r="AV501" s="12" t="s">
        <v>25</v>
      </c>
      <c r="AW501" s="12" t="s">
        <v>48</v>
      </c>
      <c r="AX501" s="12" t="s">
        <v>85</v>
      </c>
      <c r="AY501" s="233" t="s">
        <v>199</v>
      </c>
    </row>
    <row r="502" spans="2:65" s="13" customFormat="1" ht="13.5">
      <c r="B502" s="234"/>
      <c r="C502" s="235"/>
      <c r="D502" s="219" t="s">
        <v>212</v>
      </c>
      <c r="E502" s="246" t="s">
        <v>50</v>
      </c>
      <c r="F502" s="247" t="s">
        <v>692</v>
      </c>
      <c r="G502" s="235"/>
      <c r="H502" s="248">
        <v>584.12</v>
      </c>
      <c r="I502" s="240"/>
      <c r="J502" s="235"/>
      <c r="K502" s="235"/>
      <c r="L502" s="241"/>
      <c r="M502" s="242"/>
      <c r="N502" s="243"/>
      <c r="O502" s="243"/>
      <c r="P502" s="243"/>
      <c r="Q502" s="243"/>
      <c r="R502" s="243"/>
      <c r="S502" s="243"/>
      <c r="T502" s="244"/>
      <c r="AT502" s="245" t="s">
        <v>212</v>
      </c>
      <c r="AU502" s="245" t="s">
        <v>93</v>
      </c>
      <c r="AV502" s="13" t="s">
        <v>93</v>
      </c>
      <c r="AW502" s="13" t="s">
        <v>48</v>
      </c>
      <c r="AX502" s="13" t="s">
        <v>85</v>
      </c>
      <c r="AY502" s="245" t="s">
        <v>199</v>
      </c>
    </row>
    <row r="503" spans="2:65" s="12" customFormat="1" ht="13.5">
      <c r="B503" s="223"/>
      <c r="C503" s="224"/>
      <c r="D503" s="219" t="s">
        <v>212</v>
      </c>
      <c r="E503" s="225" t="s">
        <v>50</v>
      </c>
      <c r="F503" s="226" t="s">
        <v>666</v>
      </c>
      <c r="G503" s="224"/>
      <c r="H503" s="227" t="s">
        <v>50</v>
      </c>
      <c r="I503" s="228"/>
      <c r="J503" s="224"/>
      <c r="K503" s="224"/>
      <c r="L503" s="229"/>
      <c r="M503" s="230"/>
      <c r="N503" s="231"/>
      <c r="O503" s="231"/>
      <c r="P503" s="231"/>
      <c r="Q503" s="231"/>
      <c r="R503" s="231"/>
      <c r="S503" s="231"/>
      <c r="T503" s="232"/>
      <c r="AT503" s="233" t="s">
        <v>212</v>
      </c>
      <c r="AU503" s="233" t="s">
        <v>93</v>
      </c>
      <c r="AV503" s="12" t="s">
        <v>25</v>
      </c>
      <c r="AW503" s="12" t="s">
        <v>48</v>
      </c>
      <c r="AX503" s="12" t="s">
        <v>85</v>
      </c>
      <c r="AY503" s="233" t="s">
        <v>199</v>
      </c>
    </row>
    <row r="504" spans="2:65" s="13" customFormat="1" ht="13.5">
      <c r="B504" s="234"/>
      <c r="C504" s="235"/>
      <c r="D504" s="219" t="s">
        <v>212</v>
      </c>
      <c r="E504" s="246" t="s">
        <v>50</v>
      </c>
      <c r="F504" s="247" t="s">
        <v>693</v>
      </c>
      <c r="G504" s="235"/>
      <c r="H504" s="248">
        <v>103.068</v>
      </c>
      <c r="I504" s="240"/>
      <c r="J504" s="235"/>
      <c r="K504" s="235"/>
      <c r="L504" s="241"/>
      <c r="M504" s="242"/>
      <c r="N504" s="243"/>
      <c r="O504" s="243"/>
      <c r="P504" s="243"/>
      <c r="Q504" s="243"/>
      <c r="R504" s="243"/>
      <c r="S504" s="243"/>
      <c r="T504" s="244"/>
      <c r="AT504" s="245" t="s">
        <v>212</v>
      </c>
      <c r="AU504" s="245" t="s">
        <v>93</v>
      </c>
      <c r="AV504" s="13" t="s">
        <v>93</v>
      </c>
      <c r="AW504" s="13" t="s">
        <v>48</v>
      </c>
      <c r="AX504" s="13" t="s">
        <v>85</v>
      </c>
      <c r="AY504" s="245" t="s">
        <v>199</v>
      </c>
    </row>
    <row r="505" spans="2:65" s="12" customFormat="1" ht="13.5">
      <c r="B505" s="223"/>
      <c r="C505" s="224"/>
      <c r="D505" s="219" t="s">
        <v>212</v>
      </c>
      <c r="E505" s="225" t="s">
        <v>50</v>
      </c>
      <c r="F505" s="226" t="s">
        <v>653</v>
      </c>
      <c r="G505" s="224"/>
      <c r="H505" s="227" t="s">
        <v>50</v>
      </c>
      <c r="I505" s="228"/>
      <c r="J505" s="224"/>
      <c r="K505" s="224"/>
      <c r="L505" s="229"/>
      <c r="M505" s="230"/>
      <c r="N505" s="231"/>
      <c r="O505" s="231"/>
      <c r="P505" s="231"/>
      <c r="Q505" s="231"/>
      <c r="R505" s="231"/>
      <c r="S505" s="231"/>
      <c r="T505" s="232"/>
      <c r="AT505" s="233" t="s">
        <v>212</v>
      </c>
      <c r="AU505" s="233" t="s">
        <v>93</v>
      </c>
      <c r="AV505" s="12" t="s">
        <v>25</v>
      </c>
      <c r="AW505" s="12" t="s">
        <v>48</v>
      </c>
      <c r="AX505" s="12" t="s">
        <v>85</v>
      </c>
      <c r="AY505" s="233" t="s">
        <v>199</v>
      </c>
    </row>
    <row r="506" spans="2:65" s="13" customFormat="1" ht="13.5">
      <c r="B506" s="234"/>
      <c r="C506" s="235"/>
      <c r="D506" s="236" t="s">
        <v>212</v>
      </c>
      <c r="E506" s="237" t="s">
        <v>50</v>
      </c>
      <c r="F506" s="238" t="s">
        <v>694</v>
      </c>
      <c r="G506" s="235"/>
      <c r="H506" s="239">
        <v>14.94</v>
      </c>
      <c r="I506" s="240"/>
      <c r="J506" s="235"/>
      <c r="K506" s="235"/>
      <c r="L506" s="241"/>
      <c r="M506" s="242"/>
      <c r="N506" s="243"/>
      <c r="O506" s="243"/>
      <c r="P506" s="243"/>
      <c r="Q506" s="243"/>
      <c r="R506" s="243"/>
      <c r="S506" s="243"/>
      <c r="T506" s="244"/>
      <c r="AT506" s="245" t="s">
        <v>212</v>
      </c>
      <c r="AU506" s="245" t="s">
        <v>93</v>
      </c>
      <c r="AV506" s="13" t="s">
        <v>93</v>
      </c>
      <c r="AW506" s="13" t="s">
        <v>48</v>
      </c>
      <c r="AX506" s="13" t="s">
        <v>85</v>
      </c>
      <c r="AY506" s="245" t="s">
        <v>199</v>
      </c>
    </row>
    <row r="507" spans="2:65" s="1" customFormat="1" ht="22.5" customHeight="1">
      <c r="B507" s="43"/>
      <c r="C507" s="207" t="s">
        <v>695</v>
      </c>
      <c r="D507" s="207" t="s">
        <v>202</v>
      </c>
      <c r="E507" s="208" t="s">
        <v>696</v>
      </c>
      <c r="F507" s="209" t="s">
        <v>697</v>
      </c>
      <c r="G507" s="210" t="s">
        <v>256</v>
      </c>
      <c r="H507" s="211">
        <v>7901.991</v>
      </c>
      <c r="I507" s="212"/>
      <c r="J507" s="213">
        <f>ROUND(I507*H507,2)</f>
        <v>0</v>
      </c>
      <c r="K507" s="209" t="s">
        <v>206</v>
      </c>
      <c r="L507" s="63"/>
      <c r="M507" s="214" t="s">
        <v>50</v>
      </c>
      <c r="N507" s="215" t="s">
        <v>56</v>
      </c>
      <c r="O507" s="44"/>
      <c r="P507" s="216">
        <f>O507*H507</f>
        <v>0</v>
      </c>
      <c r="Q507" s="216">
        <v>0</v>
      </c>
      <c r="R507" s="216">
        <f>Q507*H507</f>
        <v>0</v>
      </c>
      <c r="S507" s="216">
        <v>0</v>
      </c>
      <c r="T507" s="217">
        <f>S507*H507</f>
        <v>0</v>
      </c>
      <c r="AR507" s="25" t="s">
        <v>105</v>
      </c>
      <c r="AT507" s="25" t="s">
        <v>202</v>
      </c>
      <c r="AU507" s="25" t="s">
        <v>93</v>
      </c>
      <c r="AY507" s="25" t="s">
        <v>199</v>
      </c>
      <c r="BE507" s="218">
        <f>IF(N507="základní",J507,0)</f>
        <v>0</v>
      </c>
      <c r="BF507" s="218">
        <f>IF(N507="snížená",J507,0)</f>
        <v>0</v>
      </c>
      <c r="BG507" s="218">
        <f>IF(N507="zákl. přenesená",J507,0)</f>
        <v>0</v>
      </c>
      <c r="BH507" s="218">
        <f>IF(N507="sníž. přenesená",J507,0)</f>
        <v>0</v>
      </c>
      <c r="BI507" s="218">
        <f>IF(N507="nulová",J507,0)</f>
        <v>0</v>
      </c>
      <c r="BJ507" s="25" t="s">
        <v>25</v>
      </c>
      <c r="BK507" s="218">
        <f>ROUND(I507*H507,2)</f>
        <v>0</v>
      </c>
      <c r="BL507" s="25" t="s">
        <v>105</v>
      </c>
      <c r="BM507" s="25" t="s">
        <v>698</v>
      </c>
    </row>
    <row r="508" spans="2:65" s="1" customFormat="1" ht="27">
      <c r="B508" s="43"/>
      <c r="C508" s="65"/>
      <c r="D508" s="219" t="s">
        <v>208</v>
      </c>
      <c r="E508" s="65"/>
      <c r="F508" s="220" t="s">
        <v>699</v>
      </c>
      <c r="G508" s="65"/>
      <c r="H508" s="65"/>
      <c r="I508" s="175"/>
      <c r="J508" s="65"/>
      <c r="K508" s="65"/>
      <c r="L508" s="63"/>
      <c r="M508" s="221"/>
      <c r="N508" s="44"/>
      <c r="O508" s="44"/>
      <c r="P508" s="44"/>
      <c r="Q508" s="44"/>
      <c r="R508" s="44"/>
      <c r="S508" s="44"/>
      <c r="T508" s="80"/>
      <c r="AT508" s="25" t="s">
        <v>208</v>
      </c>
      <c r="AU508" s="25" t="s">
        <v>93</v>
      </c>
    </row>
    <row r="509" spans="2:65" s="1" customFormat="1" ht="94.5">
      <c r="B509" s="43"/>
      <c r="C509" s="65"/>
      <c r="D509" s="219" t="s">
        <v>210</v>
      </c>
      <c r="E509" s="65"/>
      <c r="F509" s="222" t="s">
        <v>686</v>
      </c>
      <c r="G509" s="65"/>
      <c r="H509" s="65"/>
      <c r="I509" s="175"/>
      <c r="J509" s="65"/>
      <c r="K509" s="65"/>
      <c r="L509" s="63"/>
      <c r="M509" s="221"/>
      <c r="N509" s="44"/>
      <c r="O509" s="44"/>
      <c r="P509" s="44"/>
      <c r="Q509" s="44"/>
      <c r="R509" s="44"/>
      <c r="S509" s="44"/>
      <c r="T509" s="80"/>
      <c r="AT509" s="25" t="s">
        <v>210</v>
      </c>
      <c r="AU509" s="25" t="s">
        <v>93</v>
      </c>
    </row>
    <row r="510" spans="2:65" s="12" customFormat="1" ht="13.5">
      <c r="B510" s="223"/>
      <c r="C510" s="224"/>
      <c r="D510" s="219" t="s">
        <v>212</v>
      </c>
      <c r="E510" s="225" t="s">
        <v>50</v>
      </c>
      <c r="F510" s="226" t="s">
        <v>700</v>
      </c>
      <c r="G510" s="224"/>
      <c r="H510" s="227" t="s">
        <v>50</v>
      </c>
      <c r="I510" s="228"/>
      <c r="J510" s="224"/>
      <c r="K510" s="224"/>
      <c r="L510" s="229"/>
      <c r="M510" s="230"/>
      <c r="N510" s="231"/>
      <c r="O510" s="231"/>
      <c r="P510" s="231"/>
      <c r="Q510" s="231"/>
      <c r="R510" s="231"/>
      <c r="S510" s="231"/>
      <c r="T510" s="232"/>
      <c r="AT510" s="233" t="s">
        <v>212</v>
      </c>
      <c r="AU510" s="233" t="s">
        <v>93</v>
      </c>
      <c r="AV510" s="12" t="s">
        <v>25</v>
      </c>
      <c r="AW510" s="12" t="s">
        <v>48</v>
      </c>
      <c r="AX510" s="12" t="s">
        <v>85</v>
      </c>
      <c r="AY510" s="233" t="s">
        <v>199</v>
      </c>
    </row>
    <row r="511" spans="2:65" s="12" customFormat="1" ht="13.5">
      <c r="B511" s="223"/>
      <c r="C511" s="224"/>
      <c r="D511" s="219" t="s">
        <v>212</v>
      </c>
      <c r="E511" s="225" t="s">
        <v>50</v>
      </c>
      <c r="F511" s="226" t="s">
        <v>638</v>
      </c>
      <c r="G511" s="224"/>
      <c r="H511" s="227" t="s">
        <v>50</v>
      </c>
      <c r="I511" s="228"/>
      <c r="J511" s="224"/>
      <c r="K511" s="224"/>
      <c r="L511" s="229"/>
      <c r="M511" s="230"/>
      <c r="N511" s="231"/>
      <c r="O511" s="231"/>
      <c r="P511" s="231"/>
      <c r="Q511" s="231"/>
      <c r="R511" s="231"/>
      <c r="S511" s="231"/>
      <c r="T511" s="232"/>
      <c r="AT511" s="233" t="s">
        <v>212</v>
      </c>
      <c r="AU511" s="233" t="s">
        <v>93</v>
      </c>
      <c r="AV511" s="12" t="s">
        <v>25</v>
      </c>
      <c r="AW511" s="12" t="s">
        <v>48</v>
      </c>
      <c r="AX511" s="12" t="s">
        <v>85</v>
      </c>
      <c r="AY511" s="233" t="s">
        <v>199</v>
      </c>
    </row>
    <row r="512" spans="2:65" s="13" customFormat="1" ht="13.5">
      <c r="B512" s="234"/>
      <c r="C512" s="235"/>
      <c r="D512" s="219" t="s">
        <v>212</v>
      </c>
      <c r="E512" s="246" t="s">
        <v>50</v>
      </c>
      <c r="F512" s="247" t="s">
        <v>687</v>
      </c>
      <c r="G512" s="235"/>
      <c r="H512" s="248">
        <v>14.848000000000001</v>
      </c>
      <c r="I512" s="240"/>
      <c r="J512" s="235"/>
      <c r="K512" s="235"/>
      <c r="L512" s="241"/>
      <c r="M512" s="242"/>
      <c r="N512" s="243"/>
      <c r="O512" s="243"/>
      <c r="P512" s="243"/>
      <c r="Q512" s="243"/>
      <c r="R512" s="243"/>
      <c r="S512" s="243"/>
      <c r="T512" s="244"/>
      <c r="AT512" s="245" t="s">
        <v>212</v>
      </c>
      <c r="AU512" s="245" t="s">
        <v>93</v>
      </c>
      <c r="AV512" s="13" t="s">
        <v>93</v>
      </c>
      <c r="AW512" s="13" t="s">
        <v>48</v>
      </c>
      <c r="AX512" s="13" t="s">
        <v>85</v>
      </c>
      <c r="AY512" s="245" t="s">
        <v>199</v>
      </c>
    </row>
    <row r="513" spans="2:65" s="12" customFormat="1" ht="13.5">
      <c r="B513" s="223"/>
      <c r="C513" s="224"/>
      <c r="D513" s="219" t="s">
        <v>212</v>
      </c>
      <c r="E513" s="225" t="s">
        <v>50</v>
      </c>
      <c r="F513" s="226" t="s">
        <v>639</v>
      </c>
      <c r="G513" s="224"/>
      <c r="H513" s="227" t="s">
        <v>50</v>
      </c>
      <c r="I513" s="228"/>
      <c r="J513" s="224"/>
      <c r="K513" s="224"/>
      <c r="L513" s="229"/>
      <c r="M513" s="230"/>
      <c r="N513" s="231"/>
      <c r="O513" s="231"/>
      <c r="P513" s="231"/>
      <c r="Q513" s="231"/>
      <c r="R513" s="231"/>
      <c r="S513" s="231"/>
      <c r="T513" s="232"/>
      <c r="AT513" s="233" t="s">
        <v>212</v>
      </c>
      <c r="AU513" s="233" t="s">
        <v>93</v>
      </c>
      <c r="AV513" s="12" t="s">
        <v>25</v>
      </c>
      <c r="AW513" s="12" t="s">
        <v>48</v>
      </c>
      <c r="AX513" s="12" t="s">
        <v>85</v>
      </c>
      <c r="AY513" s="233" t="s">
        <v>199</v>
      </c>
    </row>
    <row r="514" spans="2:65" s="13" customFormat="1" ht="13.5">
      <c r="B514" s="234"/>
      <c r="C514" s="235"/>
      <c r="D514" s="219" t="s">
        <v>212</v>
      </c>
      <c r="E514" s="246" t="s">
        <v>50</v>
      </c>
      <c r="F514" s="247" t="s">
        <v>688</v>
      </c>
      <c r="G514" s="235"/>
      <c r="H514" s="248">
        <v>254.208</v>
      </c>
      <c r="I514" s="240"/>
      <c r="J514" s="235"/>
      <c r="K514" s="235"/>
      <c r="L514" s="241"/>
      <c r="M514" s="242"/>
      <c r="N514" s="243"/>
      <c r="O514" s="243"/>
      <c r="P514" s="243"/>
      <c r="Q514" s="243"/>
      <c r="R514" s="243"/>
      <c r="S514" s="243"/>
      <c r="T514" s="244"/>
      <c r="AT514" s="245" t="s">
        <v>212</v>
      </c>
      <c r="AU514" s="245" t="s">
        <v>93</v>
      </c>
      <c r="AV514" s="13" t="s">
        <v>93</v>
      </c>
      <c r="AW514" s="13" t="s">
        <v>48</v>
      </c>
      <c r="AX514" s="13" t="s">
        <v>85</v>
      </c>
      <c r="AY514" s="245" t="s">
        <v>199</v>
      </c>
    </row>
    <row r="515" spans="2:65" s="13" customFormat="1" ht="13.5">
      <c r="B515" s="234"/>
      <c r="C515" s="235"/>
      <c r="D515" s="219" t="s">
        <v>212</v>
      </c>
      <c r="E515" s="246" t="s">
        <v>50</v>
      </c>
      <c r="F515" s="247" t="s">
        <v>689</v>
      </c>
      <c r="G515" s="235"/>
      <c r="H515" s="248">
        <v>42.368000000000002</v>
      </c>
      <c r="I515" s="240"/>
      <c r="J515" s="235"/>
      <c r="K515" s="235"/>
      <c r="L515" s="241"/>
      <c r="M515" s="242"/>
      <c r="N515" s="243"/>
      <c r="O515" s="243"/>
      <c r="P515" s="243"/>
      <c r="Q515" s="243"/>
      <c r="R515" s="243"/>
      <c r="S515" s="243"/>
      <c r="T515" s="244"/>
      <c r="AT515" s="245" t="s">
        <v>212</v>
      </c>
      <c r="AU515" s="245" t="s">
        <v>93</v>
      </c>
      <c r="AV515" s="13" t="s">
        <v>93</v>
      </c>
      <c r="AW515" s="13" t="s">
        <v>48</v>
      </c>
      <c r="AX515" s="13" t="s">
        <v>85</v>
      </c>
      <c r="AY515" s="245" t="s">
        <v>199</v>
      </c>
    </row>
    <row r="516" spans="2:65" s="12" customFormat="1" ht="13.5">
      <c r="B516" s="223"/>
      <c r="C516" s="224"/>
      <c r="D516" s="219" t="s">
        <v>212</v>
      </c>
      <c r="E516" s="225" t="s">
        <v>50</v>
      </c>
      <c r="F516" s="226" t="s">
        <v>660</v>
      </c>
      <c r="G516" s="224"/>
      <c r="H516" s="227" t="s">
        <v>50</v>
      </c>
      <c r="I516" s="228"/>
      <c r="J516" s="224"/>
      <c r="K516" s="224"/>
      <c r="L516" s="229"/>
      <c r="M516" s="230"/>
      <c r="N516" s="231"/>
      <c r="O516" s="231"/>
      <c r="P516" s="231"/>
      <c r="Q516" s="231"/>
      <c r="R516" s="231"/>
      <c r="S516" s="231"/>
      <c r="T516" s="232"/>
      <c r="AT516" s="233" t="s">
        <v>212</v>
      </c>
      <c r="AU516" s="233" t="s">
        <v>93</v>
      </c>
      <c r="AV516" s="12" t="s">
        <v>25</v>
      </c>
      <c r="AW516" s="12" t="s">
        <v>48</v>
      </c>
      <c r="AX516" s="12" t="s">
        <v>85</v>
      </c>
      <c r="AY516" s="233" t="s">
        <v>199</v>
      </c>
    </row>
    <row r="517" spans="2:65" s="13" customFormat="1" ht="13.5">
      <c r="B517" s="234"/>
      <c r="C517" s="235"/>
      <c r="D517" s="219" t="s">
        <v>212</v>
      </c>
      <c r="E517" s="246" t="s">
        <v>50</v>
      </c>
      <c r="F517" s="247" t="s">
        <v>690</v>
      </c>
      <c r="G517" s="235"/>
      <c r="H517" s="248">
        <v>77.784999999999997</v>
      </c>
      <c r="I517" s="240"/>
      <c r="J517" s="235"/>
      <c r="K517" s="235"/>
      <c r="L517" s="241"/>
      <c r="M517" s="242"/>
      <c r="N517" s="243"/>
      <c r="O517" s="243"/>
      <c r="P517" s="243"/>
      <c r="Q517" s="243"/>
      <c r="R517" s="243"/>
      <c r="S517" s="243"/>
      <c r="T517" s="244"/>
      <c r="AT517" s="245" t="s">
        <v>212</v>
      </c>
      <c r="AU517" s="245" t="s">
        <v>93</v>
      </c>
      <c r="AV517" s="13" t="s">
        <v>93</v>
      </c>
      <c r="AW517" s="13" t="s">
        <v>48</v>
      </c>
      <c r="AX517" s="13" t="s">
        <v>85</v>
      </c>
      <c r="AY517" s="245" t="s">
        <v>199</v>
      </c>
    </row>
    <row r="518" spans="2:65" s="12" customFormat="1" ht="13.5">
      <c r="B518" s="223"/>
      <c r="C518" s="224"/>
      <c r="D518" s="219" t="s">
        <v>212</v>
      </c>
      <c r="E518" s="225" t="s">
        <v>50</v>
      </c>
      <c r="F518" s="226" t="s">
        <v>679</v>
      </c>
      <c r="G518" s="224"/>
      <c r="H518" s="227" t="s">
        <v>50</v>
      </c>
      <c r="I518" s="228"/>
      <c r="J518" s="224"/>
      <c r="K518" s="224"/>
      <c r="L518" s="229"/>
      <c r="M518" s="230"/>
      <c r="N518" s="231"/>
      <c r="O518" s="231"/>
      <c r="P518" s="231"/>
      <c r="Q518" s="231"/>
      <c r="R518" s="231"/>
      <c r="S518" s="231"/>
      <c r="T518" s="232"/>
      <c r="AT518" s="233" t="s">
        <v>212</v>
      </c>
      <c r="AU518" s="233" t="s">
        <v>93</v>
      </c>
      <c r="AV518" s="12" t="s">
        <v>25</v>
      </c>
      <c r="AW518" s="12" t="s">
        <v>48</v>
      </c>
      <c r="AX518" s="12" t="s">
        <v>85</v>
      </c>
      <c r="AY518" s="233" t="s">
        <v>199</v>
      </c>
    </row>
    <row r="519" spans="2:65" s="13" customFormat="1" ht="13.5">
      <c r="B519" s="234"/>
      <c r="C519" s="235"/>
      <c r="D519" s="219" t="s">
        <v>212</v>
      </c>
      <c r="E519" s="246" t="s">
        <v>50</v>
      </c>
      <c r="F519" s="247" t="s">
        <v>691</v>
      </c>
      <c r="G519" s="235"/>
      <c r="H519" s="248">
        <v>1542.66</v>
      </c>
      <c r="I519" s="240"/>
      <c r="J519" s="235"/>
      <c r="K519" s="235"/>
      <c r="L519" s="241"/>
      <c r="M519" s="242"/>
      <c r="N519" s="243"/>
      <c r="O519" s="243"/>
      <c r="P519" s="243"/>
      <c r="Q519" s="243"/>
      <c r="R519" s="243"/>
      <c r="S519" s="243"/>
      <c r="T519" s="244"/>
      <c r="AT519" s="245" t="s">
        <v>212</v>
      </c>
      <c r="AU519" s="245" t="s">
        <v>93</v>
      </c>
      <c r="AV519" s="13" t="s">
        <v>93</v>
      </c>
      <c r="AW519" s="13" t="s">
        <v>48</v>
      </c>
      <c r="AX519" s="13" t="s">
        <v>85</v>
      </c>
      <c r="AY519" s="245" t="s">
        <v>199</v>
      </c>
    </row>
    <row r="520" spans="2:65" s="12" customFormat="1" ht="13.5">
      <c r="B520" s="223"/>
      <c r="C520" s="224"/>
      <c r="D520" s="219" t="s">
        <v>212</v>
      </c>
      <c r="E520" s="225" t="s">
        <v>50</v>
      </c>
      <c r="F520" s="226" t="s">
        <v>673</v>
      </c>
      <c r="G520" s="224"/>
      <c r="H520" s="227" t="s">
        <v>50</v>
      </c>
      <c r="I520" s="228"/>
      <c r="J520" s="224"/>
      <c r="K520" s="224"/>
      <c r="L520" s="229"/>
      <c r="M520" s="230"/>
      <c r="N520" s="231"/>
      <c r="O520" s="231"/>
      <c r="P520" s="231"/>
      <c r="Q520" s="231"/>
      <c r="R520" s="231"/>
      <c r="S520" s="231"/>
      <c r="T520" s="232"/>
      <c r="AT520" s="233" t="s">
        <v>212</v>
      </c>
      <c r="AU520" s="233" t="s">
        <v>93</v>
      </c>
      <c r="AV520" s="12" t="s">
        <v>25</v>
      </c>
      <c r="AW520" s="12" t="s">
        <v>48</v>
      </c>
      <c r="AX520" s="12" t="s">
        <v>85</v>
      </c>
      <c r="AY520" s="233" t="s">
        <v>199</v>
      </c>
    </row>
    <row r="521" spans="2:65" s="13" customFormat="1" ht="13.5">
      <c r="B521" s="234"/>
      <c r="C521" s="235"/>
      <c r="D521" s="219" t="s">
        <v>212</v>
      </c>
      <c r="E521" s="246" t="s">
        <v>50</v>
      </c>
      <c r="F521" s="247" t="s">
        <v>692</v>
      </c>
      <c r="G521" s="235"/>
      <c r="H521" s="248">
        <v>584.12</v>
      </c>
      <c r="I521" s="240"/>
      <c r="J521" s="235"/>
      <c r="K521" s="235"/>
      <c r="L521" s="241"/>
      <c r="M521" s="242"/>
      <c r="N521" s="243"/>
      <c r="O521" s="243"/>
      <c r="P521" s="243"/>
      <c r="Q521" s="243"/>
      <c r="R521" s="243"/>
      <c r="S521" s="243"/>
      <c r="T521" s="244"/>
      <c r="AT521" s="245" t="s">
        <v>212</v>
      </c>
      <c r="AU521" s="245" t="s">
        <v>93</v>
      </c>
      <c r="AV521" s="13" t="s">
        <v>93</v>
      </c>
      <c r="AW521" s="13" t="s">
        <v>48</v>
      </c>
      <c r="AX521" s="13" t="s">
        <v>85</v>
      </c>
      <c r="AY521" s="245" t="s">
        <v>199</v>
      </c>
    </row>
    <row r="522" spans="2:65" s="12" customFormat="1" ht="13.5">
      <c r="B522" s="223"/>
      <c r="C522" s="224"/>
      <c r="D522" s="219" t="s">
        <v>212</v>
      </c>
      <c r="E522" s="225" t="s">
        <v>50</v>
      </c>
      <c r="F522" s="226" t="s">
        <v>666</v>
      </c>
      <c r="G522" s="224"/>
      <c r="H522" s="227" t="s">
        <v>50</v>
      </c>
      <c r="I522" s="228"/>
      <c r="J522" s="224"/>
      <c r="K522" s="224"/>
      <c r="L522" s="229"/>
      <c r="M522" s="230"/>
      <c r="N522" s="231"/>
      <c r="O522" s="231"/>
      <c r="P522" s="231"/>
      <c r="Q522" s="231"/>
      <c r="R522" s="231"/>
      <c r="S522" s="231"/>
      <c r="T522" s="232"/>
      <c r="AT522" s="233" t="s">
        <v>212</v>
      </c>
      <c r="AU522" s="233" t="s">
        <v>93</v>
      </c>
      <c r="AV522" s="12" t="s">
        <v>25</v>
      </c>
      <c r="AW522" s="12" t="s">
        <v>48</v>
      </c>
      <c r="AX522" s="12" t="s">
        <v>85</v>
      </c>
      <c r="AY522" s="233" t="s">
        <v>199</v>
      </c>
    </row>
    <row r="523" spans="2:65" s="13" customFormat="1" ht="13.5">
      <c r="B523" s="234"/>
      <c r="C523" s="235"/>
      <c r="D523" s="219" t="s">
        <v>212</v>
      </c>
      <c r="E523" s="246" t="s">
        <v>50</v>
      </c>
      <c r="F523" s="247" t="s">
        <v>693</v>
      </c>
      <c r="G523" s="235"/>
      <c r="H523" s="248">
        <v>103.068</v>
      </c>
      <c r="I523" s="240"/>
      <c r="J523" s="235"/>
      <c r="K523" s="235"/>
      <c r="L523" s="241"/>
      <c r="M523" s="242"/>
      <c r="N523" s="243"/>
      <c r="O523" s="243"/>
      <c r="P523" s="243"/>
      <c r="Q523" s="243"/>
      <c r="R523" s="243"/>
      <c r="S523" s="243"/>
      <c r="T523" s="244"/>
      <c r="AT523" s="245" t="s">
        <v>212</v>
      </c>
      <c r="AU523" s="245" t="s">
        <v>93</v>
      </c>
      <c r="AV523" s="13" t="s">
        <v>93</v>
      </c>
      <c r="AW523" s="13" t="s">
        <v>48</v>
      </c>
      <c r="AX523" s="13" t="s">
        <v>85</v>
      </c>
      <c r="AY523" s="245" t="s">
        <v>199</v>
      </c>
    </row>
    <row r="524" spans="2:65" s="12" customFormat="1" ht="13.5">
      <c r="B524" s="223"/>
      <c r="C524" s="224"/>
      <c r="D524" s="219" t="s">
        <v>212</v>
      </c>
      <c r="E524" s="225" t="s">
        <v>50</v>
      </c>
      <c r="F524" s="226" t="s">
        <v>653</v>
      </c>
      <c r="G524" s="224"/>
      <c r="H524" s="227" t="s">
        <v>50</v>
      </c>
      <c r="I524" s="228"/>
      <c r="J524" s="224"/>
      <c r="K524" s="224"/>
      <c r="L524" s="229"/>
      <c r="M524" s="230"/>
      <c r="N524" s="231"/>
      <c r="O524" s="231"/>
      <c r="P524" s="231"/>
      <c r="Q524" s="231"/>
      <c r="R524" s="231"/>
      <c r="S524" s="231"/>
      <c r="T524" s="232"/>
      <c r="AT524" s="233" t="s">
        <v>212</v>
      </c>
      <c r="AU524" s="233" t="s">
        <v>93</v>
      </c>
      <c r="AV524" s="12" t="s">
        <v>25</v>
      </c>
      <c r="AW524" s="12" t="s">
        <v>48</v>
      </c>
      <c r="AX524" s="12" t="s">
        <v>85</v>
      </c>
      <c r="AY524" s="233" t="s">
        <v>199</v>
      </c>
    </row>
    <row r="525" spans="2:65" s="13" customFormat="1" ht="13.5">
      <c r="B525" s="234"/>
      <c r="C525" s="235"/>
      <c r="D525" s="219" t="s">
        <v>212</v>
      </c>
      <c r="E525" s="246" t="s">
        <v>50</v>
      </c>
      <c r="F525" s="247" t="s">
        <v>694</v>
      </c>
      <c r="G525" s="235"/>
      <c r="H525" s="248">
        <v>14.94</v>
      </c>
      <c r="I525" s="240"/>
      <c r="J525" s="235"/>
      <c r="K525" s="235"/>
      <c r="L525" s="241"/>
      <c r="M525" s="242"/>
      <c r="N525" s="243"/>
      <c r="O525" s="243"/>
      <c r="P525" s="243"/>
      <c r="Q525" s="243"/>
      <c r="R525" s="243"/>
      <c r="S525" s="243"/>
      <c r="T525" s="244"/>
      <c r="AT525" s="245" t="s">
        <v>212</v>
      </c>
      <c r="AU525" s="245" t="s">
        <v>93</v>
      </c>
      <c r="AV525" s="13" t="s">
        <v>93</v>
      </c>
      <c r="AW525" s="13" t="s">
        <v>48</v>
      </c>
      <c r="AX525" s="13" t="s">
        <v>85</v>
      </c>
      <c r="AY525" s="245" t="s">
        <v>199</v>
      </c>
    </row>
    <row r="526" spans="2:65" s="14" customFormat="1" ht="13.5">
      <c r="B526" s="262"/>
      <c r="C526" s="263"/>
      <c r="D526" s="219" t="s">
        <v>212</v>
      </c>
      <c r="E526" s="264" t="s">
        <v>50</v>
      </c>
      <c r="F526" s="265" t="s">
        <v>701</v>
      </c>
      <c r="G526" s="263"/>
      <c r="H526" s="266">
        <v>2633.9969999999998</v>
      </c>
      <c r="I526" s="267"/>
      <c r="J526" s="263"/>
      <c r="K526" s="263"/>
      <c r="L526" s="268"/>
      <c r="M526" s="269"/>
      <c r="N526" s="270"/>
      <c r="O526" s="270"/>
      <c r="P526" s="270"/>
      <c r="Q526" s="270"/>
      <c r="R526" s="270"/>
      <c r="S526" s="270"/>
      <c r="T526" s="271"/>
      <c r="AT526" s="272" t="s">
        <v>212</v>
      </c>
      <c r="AU526" s="272" t="s">
        <v>93</v>
      </c>
      <c r="AV526" s="14" t="s">
        <v>99</v>
      </c>
      <c r="AW526" s="14" t="s">
        <v>48</v>
      </c>
      <c r="AX526" s="14" t="s">
        <v>85</v>
      </c>
      <c r="AY526" s="272" t="s">
        <v>199</v>
      </c>
    </row>
    <row r="527" spans="2:65" s="13" customFormat="1" ht="13.5">
      <c r="B527" s="234"/>
      <c r="C527" s="235"/>
      <c r="D527" s="236" t="s">
        <v>212</v>
      </c>
      <c r="E527" s="237" t="s">
        <v>50</v>
      </c>
      <c r="F527" s="238" t="s">
        <v>702</v>
      </c>
      <c r="G527" s="235"/>
      <c r="H527" s="239">
        <v>7901.991</v>
      </c>
      <c r="I527" s="240"/>
      <c r="J527" s="235"/>
      <c r="K527" s="235"/>
      <c r="L527" s="241"/>
      <c r="M527" s="242"/>
      <c r="N527" s="243"/>
      <c r="O527" s="243"/>
      <c r="P527" s="243"/>
      <c r="Q527" s="243"/>
      <c r="R527" s="243"/>
      <c r="S527" s="243"/>
      <c r="T527" s="244"/>
      <c r="AT527" s="245" t="s">
        <v>212</v>
      </c>
      <c r="AU527" s="245" t="s">
        <v>93</v>
      </c>
      <c r="AV527" s="13" t="s">
        <v>93</v>
      </c>
      <c r="AW527" s="13" t="s">
        <v>48</v>
      </c>
      <c r="AX527" s="13" t="s">
        <v>25</v>
      </c>
      <c r="AY527" s="245" t="s">
        <v>199</v>
      </c>
    </row>
    <row r="528" spans="2:65" s="1" customFormat="1" ht="22.5" customHeight="1">
      <c r="B528" s="43"/>
      <c r="C528" s="207" t="s">
        <v>703</v>
      </c>
      <c r="D528" s="207" t="s">
        <v>202</v>
      </c>
      <c r="E528" s="208" t="s">
        <v>704</v>
      </c>
      <c r="F528" s="209" t="s">
        <v>705</v>
      </c>
      <c r="G528" s="210" t="s">
        <v>205</v>
      </c>
      <c r="H528" s="211">
        <v>4.4999999999999998E-2</v>
      </c>
      <c r="I528" s="212"/>
      <c r="J528" s="213">
        <f>ROUND(I528*H528,2)</f>
        <v>0</v>
      </c>
      <c r="K528" s="209" t="s">
        <v>206</v>
      </c>
      <c r="L528" s="63"/>
      <c r="M528" s="214" t="s">
        <v>50</v>
      </c>
      <c r="N528" s="215" t="s">
        <v>56</v>
      </c>
      <c r="O528" s="44"/>
      <c r="P528" s="216">
        <f>O528*H528</f>
        <v>0</v>
      </c>
      <c r="Q528" s="216">
        <v>0</v>
      </c>
      <c r="R528" s="216">
        <f>Q528*H528</f>
        <v>0</v>
      </c>
      <c r="S528" s="216">
        <v>2</v>
      </c>
      <c r="T528" s="217">
        <f>S528*H528</f>
        <v>0.09</v>
      </c>
      <c r="AR528" s="25" t="s">
        <v>105</v>
      </c>
      <c r="AT528" s="25" t="s">
        <v>202</v>
      </c>
      <c r="AU528" s="25" t="s">
        <v>93</v>
      </c>
      <c r="AY528" s="25" t="s">
        <v>199</v>
      </c>
      <c r="BE528" s="218">
        <f>IF(N528="základní",J528,0)</f>
        <v>0</v>
      </c>
      <c r="BF528" s="218">
        <f>IF(N528="snížená",J528,0)</f>
        <v>0</v>
      </c>
      <c r="BG528" s="218">
        <f>IF(N528="zákl. přenesená",J528,0)</f>
        <v>0</v>
      </c>
      <c r="BH528" s="218">
        <f>IF(N528="sníž. přenesená",J528,0)</f>
        <v>0</v>
      </c>
      <c r="BI528" s="218">
        <f>IF(N528="nulová",J528,0)</f>
        <v>0</v>
      </c>
      <c r="BJ528" s="25" t="s">
        <v>25</v>
      </c>
      <c r="BK528" s="218">
        <f>ROUND(I528*H528,2)</f>
        <v>0</v>
      </c>
      <c r="BL528" s="25" t="s">
        <v>105</v>
      </c>
      <c r="BM528" s="25" t="s">
        <v>706</v>
      </c>
    </row>
    <row r="529" spans="2:65" s="1" customFormat="1" ht="13.5">
      <c r="B529" s="43"/>
      <c r="C529" s="65"/>
      <c r="D529" s="219" t="s">
        <v>208</v>
      </c>
      <c r="E529" s="65"/>
      <c r="F529" s="220" t="s">
        <v>707</v>
      </c>
      <c r="G529" s="65"/>
      <c r="H529" s="65"/>
      <c r="I529" s="175"/>
      <c r="J529" s="65"/>
      <c r="K529" s="65"/>
      <c r="L529" s="63"/>
      <c r="M529" s="221"/>
      <c r="N529" s="44"/>
      <c r="O529" s="44"/>
      <c r="P529" s="44"/>
      <c r="Q529" s="44"/>
      <c r="R529" s="44"/>
      <c r="S529" s="44"/>
      <c r="T529" s="80"/>
      <c r="AT529" s="25" t="s">
        <v>208</v>
      </c>
      <c r="AU529" s="25" t="s">
        <v>93</v>
      </c>
    </row>
    <row r="530" spans="2:65" s="12" customFormat="1" ht="13.5">
      <c r="B530" s="223"/>
      <c r="C530" s="224"/>
      <c r="D530" s="219" t="s">
        <v>212</v>
      </c>
      <c r="E530" s="225" t="s">
        <v>50</v>
      </c>
      <c r="F530" s="226" t="s">
        <v>708</v>
      </c>
      <c r="G530" s="224"/>
      <c r="H530" s="227" t="s">
        <v>50</v>
      </c>
      <c r="I530" s="228"/>
      <c r="J530" s="224"/>
      <c r="K530" s="224"/>
      <c r="L530" s="229"/>
      <c r="M530" s="230"/>
      <c r="N530" s="231"/>
      <c r="O530" s="231"/>
      <c r="P530" s="231"/>
      <c r="Q530" s="231"/>
      <c r="R530" s="231"/>
      <c r="S530" s="231"/>
      <c r="T530" s="232"/>
      <c r="AT530" s="233" t="s">
        <v>212</v>
      </c>
      <c r="AU530" s="233" t="s">
        <v>93</v>
      </c>
      <c r="AV530" s="12" t="s">
        <v>25</v>
      </c>
      <c r="AW530" s="12" t="s">
        <v>48</v>
      </c>
      <c r="AX530" s="12" t="s">
        <v>85</v>
      </c>
      <c r="AY530" s="233" t="s">
        <v>199</v>
      </c>
    </row>
    <row r="531" spans="2:65" s="13" customFormat="1" ht="13.5">
      <c r="B531" s="234"/>
      <c r="C531" s="235"/>
      <c r="D531" s="236" t="s">
        <v>212</v>
      </c>
      <c r="E531" s="237" t="s">
        <v>50</v>
      </c>
      <c r="F531" s="238" t="s">
        <v>709</v>
      </c>
      <c r="G531" s="235"/>
      <c r="H531" s="239">
        <v>4.4999999999999998E-2</v>
      </c>
      <c r="I531" s="240"/>
      <c r="J531" s="235"/>
      <c r="K531" s="235"/>
      <c r="L531" s="241"/>
      <c r="M531" s="242"/>
      <c r="N531" s="243"/>
      <c r="O531" s="243"/>
      <c r="P531" s="243"/>
      <c r="Q531" s="243"/>
      <c r="R531" s="243"/>
      <c r="S531" s="243"/>
      <c r="T531" s="244"/>
      <c r="AT531" s="245" t="s">
        <v>212</v>
      </c>
      <c r="AU531" s="245" t="s">
        <v>93</v>
      </c>
      <c r="AV531" s="13" t="s">
        <v>93</v>
      </c>
      <c r="AW531" s="13" t="s">
        <v>48</v>
      </c>
      <c r="AX531" s="13" t="s">
        <v>85</v>
      </c>
      <c r="AY531" s="245" t="s">
        <v>199</v>
      </c>
    </row>
    <row r="532" spans="2:65" s="1" customFormat="1" ht="22.5" customHeight="1">
      <c r="B532" s="43"/>
      <c r="C532" s="207" t="s">
        <v>315</v>
      </c>
      <c r="D532" s="207" t="s">
        <v>202</v>
      </c>
      <c r="E532" s="208" t="s">
        <v>710</v>
      </c>
      <c r="F532" s="209" t="s">
        <v>711</v>
      </c>
      <c r="G532" s="210" t="s">
        <v>263</v>
      </c>
      <c r="H532" s="211">
        <v>37.35</v>
      </c>
      <c r="I532" s="212"/>
      <c r="J532" s="213">
        <f>ROUND(I532*H532,2)</f>
        <v>0</v>
      </c>
      <c r="K532" s="209" t="s">
        <v>206</v>
      </c>
      <c r="L532" s="63"/>
      <c r="M532" s="214" t="s">
        <v>50</v>
      </c>
      <c r="N532" s="215" t="s">
        <v>56</v>
      </c>
      <c r="O532" s="44"/>
      <c r="P532" s="216">
        <f>O532*H532</f>
        <v>0</v>
      </c>
      <c r="Q532" s="216">
        <v>0</v>
      </c>
      <c r="R532" s="216">
        <f>Q532*H532</f>
        <v>0</v>
      </c>
      <c r="S532" s="216">
        <v>0.22500000000000001</v>
      </c>
      <c r="T532" s="217">
        <f>S532*H532</f>
        <v>8.4037500000000005</v>
      </c>
      <c r="AR532" s="25" t="s">
        <v>105</v>
      </c>
      <c r="AT532" s="25" t="s">
        <v>202</v>
      </c>
      <c r="AU532" s="25" t="s">
        <v>93</v>
      </c>
      <c r="AY532" s="25" t="s">
        <v>199</v>
      </c>
      <c r="BE532" s="218">
        <f>IF(N532="základní",J532,0)</f>
        <v>0</v>
      </c>
      <c r="BF532" s="218">
        <f>IF(N532="snížená",J532,0)</f>
        <v>0</v>
      </c>
      <c r="BG532" s="218">
        <f>IF(N532="zákl. přenesená",J532,0)</f>
        <v>0</v>
      </c>
      <c r="BH532" s="218">
        <f>IF(N532="sníž. přenesená",J532,0)</f>
        <v>0</v>
      </c>
      <c r="BI532" s="218">
        <f>IF(N532="nulová",J532,0)</f>
        <v>0</v>
      </c>
      <c r="BJ532" s="25" t="s">
        <v>25</v>
      </c>
      <c r="BK532" s="218">
        <f>ROUND(I532*H532,2)</f>
        <v>0</v>
      </c>
      <c r="BL532" s="25" t="s">
        <v>105</v>
      </c>
      <c r="BM532" s="25" t="s">
        <v>712</v>
      </c>
    </row>
    <row r="533" spans="2:65" s="1" customFormat="1" ht="40.5">
      <c r="B533" s="43"/>
      <c r="C533" s="65"/>
      <c r="D533" s="219" t="s">
        <v>208</v>
      </c>
      <c r="E533" s="65"/>
      <c r="F533" s="220" t="s">
        <v>713</v>
      </c>
      <c r="G533" s="65"/>
      <c r="H533" s="65"/>
      <c r="I533" s="175"/>
      <c r="J533" s="65"/>
      <c r="K533" s="65"/>
      <c r="L533" s="63"/>
      <c r="M533" s="221"/>
      <c r="N533" s="44"/>
      <c r="O533" s="44"/>
      <c r="P533" s="44"/>
      <c r="Q533" s="44"/>
      <c r="R533" s="44"/>
      <c r="S533" s="44"/>
      <c r="T533" s="80"/>
      <c r="AT533" s="25" t="s">
        <v>208</v>
      </c>
      <c r="AU533" s="25" t="s">
        <v>93</v>
      </c>
    </row>
    <row r="534" spans="2:65" s="1" customFormat="1" ht="256.5">
      <c r="B534" s="43"/>
      <c r="C534" s="65"/>
      <c r="D534" s="219" t="s">
        <v>210</v>
      </c>
      <c r="E534" s="65"/>
      <c r="F534" s="222" t="s">
        <v>652</v>
      </c>
      <c r="G534" s="65"/>
      <c r="H534" s="65"/>
      <c r="I534" s="175"/>
      <c r="J534" s="65"/>
      <c r="K534" s="65"/>
      <c r="L534" s="63"/>
      <c r="M534" s="221"/>
      <c r="N534" s="44"/>
      <c r="O534" s="44"/>
      <c r="P534" s="44"/>
      <c r="Q534" s="44"/>
      <c r="R534" s="44"/>
      <c r="S534" s="44"/>
      <c r="T534" s="80"/>
      <c r="AT534" s="25" t="s">
        <v>210</v>
      </c>
      <c r="AU534" s="25" t="s">
        <v>93</v>
      </c>
    </row>
    <row r="535" spans="2:65" s="12" customFormat="1" ht="13.5">
      <c r="B535" s="223"/>
      <c r="C535" s="224"/>
      <c r="D535" s="219" t="s">
        <v>212</v>
      </c>
      <c r="E535" s="225" t="s">
        <v>50</v>
      </c>
      <c r="F535" s="226" t="s">
        <v>714</v>
      </c>
      <c r="G535" s="224"/>
      <c r="H535" s="227" t="s">
        <v>50</v>
      </c>
      <c r="I535" s="228"/>
      <c r="J535" s="224"/>
      <c r="K535" s="224"/>
      <c r="L535" s="229"/>
      <c r="M535" s="230"/>
      <c r="N535" s="231"/>
      <c r="O535" s="231"/>
      <c r="P535" s="231"/>
      <c r="Q535" s="231"/>
      <c r="R535" s="231"/>
      <c r="S535" s="231"/>
      <c r="T535" s="232"/>
      <c r="AT535" s="233" t="s">
        <v>212</v>
      </c>
      <c r="AU535" s="233" t="s">
        <v>93</v>
      </c>
      <c r="AV535" s="12" t="s">
        <v>25</v>
      </c>
      <c r="AW535" s="12" t="s">
        <v>48</v>
      </c>
      <c r="AX535" s="12" t="s">
        <v>85</v>
      </c>
      <c r="AY535" s="233" t="s">
        <v>199</v>
      </c>
    </row>
    <row r="536" spans="2:65" s="13" customFormat="1" ht="13.5">
      <c r="B536" s="234"/>
      <c r="C536" s="235"/>
      <c r="D536" s="236" t="s">
        <v>212</v>
      </c>
      <c r="E536" s="237" t="s">
        <v>50</v>
      </c>
      <c r="F536" s="238" t="s">
        <v>654</v>
      </c>
      <c r="G536" s="235"/>
      <c r="H536" s="239">
        <v>37.35</v>
      </c>
      <c r="I536" s="240"/>
      <c r="J536" s="235"/>
      <c r="K536" s="235"/>
      <c r="L536" s="241"/>
      <c r="M536" s="242"/>
      <c r="N536" s="243"/>
      <c r="O536" s="243"/>
      <c r="P536" s="243"/>
      <c r="Q536" s="243"/>
      <c r="R536" s="243"/>
      <c r="S536" s="243"/>
      <c r="T536" s="244"/>
      <c r="AT536" s="245" t="s">
        <v>212</v>
      </c>
      <c r="AU536" s="245" t="s">
        <v>93</v>
      </c>
      <c r="AV536" s="13" t="s">
        <v>93</v>
      </c>
      <c r="AW536" s="13" t="s">
        <v>48</v>
      </c>
      <c r="AX536" s="13" t="s">
        <v>85</v>
      </c>
      <c r="AY536" s="245" t="s">
        <v>199</v>
      </c>
    </row>
    <row r="537" spans="2:65" s="1" customFormat="1" ht="22.5" customHeight="1">
      <c r="B537" s="43"/>
      <c r="C537" s="207" t="s">
        <v>715</v>
      </c>
      <c r="D537" s="207" t="s">
        <v>202</v>
      </c>
      <c r="E537" s="208" t="s">
        <v>716</v>
      </c>
      <c r="F537" s="209" t="s">
        <v>717</v>
      </c>
      <c r="G537" s="210" t="s">
        <v>263</v>
      </c>
      <c r="H537" s="211">
        <v>2754.75</v>
      </c>
      <c r="I537" s="212"/>
      <c r="J537" s="213">
        <f>ROUND(I537*H537,2)</f>
        <v>0</v>
      </c>
      <c r="K537" s="209" t="s">
        <v>206</v>
      </c>
      <c r="L537" s="63"/>
      <c r="M537" s="214" t="s">
        <v>50</v>
      </c>
      <c r="N537" s="215" t="s">
        <v>56</v>
      </c>
      <c r="O537" s="44"/>
      <c r="P537" s="216">
        <f>O537*H537</f>
        <v>0</v>
      </c>
      <c r="Q537" s="216">
        <v>0</v>
      </c>
      <c r="R537" s="216">
        <f>Q537*H537</f>
        <v>0</v>
      </c>
      <c r="S537" s="216">
        <v>0.255</v>
      </c>
      <c r="T537" s="217">
        <f>S537*H537</f>
        <v>702.46125000000006</v>
      </c>
      <c r="AR537" s="25" t="s">
        <v>105</v>
      </c>
      <c r="AT537" s="25" t="s">
        <v>202</v>
      </c>
      <c r="AU537" s="25" t="s">
        <v>93</v>
      </c>
      <c r="AY537" s="25" t="s">
        <v>199</v>
      </c>
      <c r="BE537" s="218">
        <f>IF(N537="základní",J537,0)</f>
        <v>0</v>
      </c>
      <c r="BF537" s="218">
        <f>IF(N537="snížená",J537,0)</f>
        <v>0</v>
      </c>
      <c r="BG537" s="218">
        <f>IF(N537="zákl. přenesená",J537,0)</f>
        <v>0</v>
      </c>
      <c r="BH537" s="218">
        <f>IF(N537="sníž. přenesená",J537,0)</f>
        <v>0</v>
      </c>
      <c r="BI537" s="218">
        <f>IF(N537="nulová",J537,0)</f>
        <v>0</v>
      </c>
      <c r="BJ537" s="25" t="s">
        <v>25</v>
      </c>
      <c r="BK537" s="218">
        <f>ROUND(I537*H537,2)</f>
        <v>0</v>
      </c>
      <c r="BL537" s="25" t="s">
        <v>105</v>
      </c>
      <c r="BM537" s="25" t="s">
        <v>718</v>
      </c>
    </row>
    <row r="538" spans="2:65" s="1" customFormat="1" ht="54">
      <c r="B538" s="43"/>
      <c r="C538" s="65"/>
      <c r="D538" s="219" t="s">
        <v>208</v>
      </c>
      <c r="E538" s="65"/>
      <c r="F538" s="220" t="s">
        <v>719</v>
      </c>
      <c r="G538" s="65"/>
      <c r="H538" s="65"/>
      <c r="I538" s="175"/>
      <c r="J538" s="65"/>
      <c r="K538" s="65"/>
      <c r="L538" s="63"/>
      <c r="M538" s="221"/>
      <c r="N538" s="44"/>
      <c r="O538" s="44"/>
      <c r="P538" s="44"/>
      <c r="Q538" s="44"/>
      <c r="R538" s="44"/>
      <c r="S538" s="44"/>
      <c r="T538" s="80"/>
      <c r="AT538" s="25" t="s">
        <v>208</v>
      </c>
      <c r="AU538" s="25" t="s">
        <v>93</v>
      </c>
    </row>
    <row r="539" spans="2:65" s="1" customFormat="1" ht="175.5">
      <c r="B539" s="43"/>
      <c r="C539" s="65"/>
      <c r="D539" s="219" t="s">
        <v>210</v>
      </c>
      <c r="E539" s="65"/>
      <c r="F539" s="222" t="s">
        <v>720</v>
      </c>
      <c r="G539" s="65"/>
      <c r="H539" s="65"/>
      <c r="I539" s="175"/>
      <c r="J539" s="65"/>
      <c r="K539" s="65"/>
      <c r="L539" s="63"/>
      <c r="M539" s="221"/>
      <c r="N539" s="44"/>
      <c r="O539" s="44"/>
      <c r="P539" s="44"/>
      <c r="Q539" s="44"/>
      <c r="R539" s="44"/>
      <c r="S539" s="44"/>
      <c r="T539" s="80"/>
      <c r="AT539" s="25" t="s">
        <v>210</v>
      </c>
      <c r="AU539" s="25" t="s">
        <v>93</v>
      </c>
    </row>
    <row r="540" spans="2:65" s="12" customFormat="1" ht="13.5">
      <c r="B540" s="223"/>
      <c r="C540" s="224"/>
      <c r="D540" s="219" t="s">
        <v>212</v>
      </c>
      <c r="E540" s="225" t="s">
        <v>50</v>
      </c>
      <c r="F540" s="226" t="s">
        <v>721</v>
      </c>
      <c r="G540" s="224"/>
      <c r="H540" s="227" t="s">
        <v>50</v>
      </c>
      <c r="I540" s="228"/>
      <c r="J540" s="224"/>
      <c r="K540" s="224"/>
      <c r="L540" s="229"/>
      <c r="M540" s="230"/>
      <c r="N540" s="231"/>
      <c r="O540" s="231"/>
      <c r="P540" s="231"/>
      <c r="Q540" s="231"/>
      <c r="R540" s="231"/>
      <c r="S540" s="231"/>
      <c r="T540" s="232"/>
      <c r="AT540" s="233" t="s">
        <v>212</v>
      </c>
      <c r="AU540" s="233" t="s">
        <v>93</v>
      </c>
      <c r="AV540" s="12" t="s">
        <v>25</v>
      </c>
      <c r="AW540" s="12" t="s">
        <v>48</v>
      </c>
      <c r="AX540" s="12" t="s">
        <v>85</v>
      </c>
      <c r="AY540" s="233" t="s">
        <v>199</v>
      </c>
    </row>
    <row r="541" spans="2:65" s="13" customFormat="1" ht="13.5">
      <c r="B541" s="234"/>
      <c r="C541" s="235"/>
      <c r="D541" s="236" t="s">
        <v>212</v>
      </c>
      <c r="E541" s="237" t="s">
        <v>50</v>
      </c>
      <c r="F541" s="238" t="s">
        <v>680</v>
      </c>
      <c r="G541" s="235"/>
      <c r="H541" s="239">
        <v>2754.75</v>
      </c>
      <c r="I541" s="240"/>
      <c r="J541" s="235"/>
      <c r="K541" s="235"/>
      <c r="L541" s="241"/>
      <c r="M541" s="242"/>
      <c r="N541" s="243"/>
      <c r="O541" s="243"/>
      <c r="P541" s="243"/>
      <c r="Q541" s="243"/>
      <c r="R541" s="243"/>
      <c r="S541" s="243"/>
      <c r="T541" s="244"/>
      <c r="AT541" s="245" t="s">
        <v>212</v>
      </c>
      <c r="AU541" s="245" t="s">
        <v>93</v>
      </c>
      <c r="AV541" s="13" t="s">
        <v>93</v>
      </c>
      <c r="AW541" s="13" t="s">
        <v>48</v>
      </c>
      <c r="AX541" s="13" t="s">
        <v>85</v>
      </c>
      <c r="AY541" s="245" t="s">
        <v>199</v>
      </c>
    </row>
    <row r="542" spans="2:65" s="1" customFormat="1" ht="22.5" customHeight="1">
      <c r="B542" s="43"/>
      <c r="C542" s="207" t="s">
        <v>722</v>
      </c>
      <c r="D542" s="207" t="s">
        <v>202</v>
      </c>
      <c r="E542" s="208" t="s">
        <v>723</v>
      </c>
      <c r="F542" s="209" t="s">
        <v>724</v>
      </c>
      <c r="G542" s="210" t="s">
        <v>263</v>
      </c>
      <c r="H542" s="211">
        <v>69.875</v>
      </c>
      <c r="I542" s="212"/>
      <c r="J542" s="213">
        <f>ROUND(I542*H542,2)</f>
        <v>0</v>
      </c>
      <c r="K542" s="209" t="s">
        <v>206</v>
      </c>
      <c r="L542" s="63"/>
      <c r="M542" s="214" t="s">
        <v>50</v>
      </c>
      <c r="N542" s="215" t="s">
        <v>56</v>
      </c>
      <c r="O542" s="44"/>
      <c r="P542" s="216">
        <f>O542*H542</f>
        <v>0</v>
      </c>
      <c r="Q542" s="216">
        <v>0</v>
      </c>
      <c r="R542" s="216">
        <f>Q542*H542</f>
        <v>0</v>
      </c>
      <c r="S542" s="216">
        <v>0.505</v>
      </c>
      <c r="T542" s="217">
        <f>S542*H542</f>
        <v>35.286875000000002</v>
      </c>
      <c r="AR542" s="25" t="s">
        <v>105</v>
      </c>
      <c r="AT542" s="25" t="s">
        <v>202</v>
      </c>
      <c r="AU542" s="25" t="s">
        <v>93</v>
      </c>
      <c r="AY542" s="25" t="s">
        <v>199</v>
      </c>
      <c r="BE542" s="218">
        <f>IF(N542="základní",J542,0)</f>
        <v>0</v>
      </c>
      <c r="BF542" s="218">
        <f>IF(N542="snížená",J542,0)</f>
        <v>0</v>
      </c>
      <c r="BG542" s="218">
        <f>IF(N542="zákl. přenesená",J542,0)</f>
        <v>0</v>
      </c>
      <c r="BH542" s="218">
        <f>IF(N542="sníž. přenesená",J542,0)</f>
        <v>0</v>
      </c>
      <c r="BI542" s="218">
        <f>IF(N542="nulová",J542,0)</f>
        <v>0</v>
      </c>
      <c r="BJ542" s="25" t="s">
        <v>25</v>
      </c>
      <c r="BK542" s="218">
        <f>ROUND(I542*H542,2)</f>
        <v>0</v>
      </c>
      <c r="BL542" s="25" t="s">
        <v>105</v>
      </c>
      <c r="BM542" s="25" t="s">
        <v>725</v>
      </c>
    </row>
    <row r="543" spans="2:65" s="1" customFormat="1" ht="40.5">
      <c r="B543" s="43"/>
      <c r="C543" s="65"/>
      <c r="D543" s="219" t="s">
        <v>208</v>
      </c>
      <c r="E543" s="65"/>
      <c r="F543" s="220" t="s">
        <v>726</v>
      </c>
      <c r="G543" s="65"/>
      <c r="H543" s="65"/>
      <c r="I543" s="175"/>
      <c r="J543" s="65"/>
      <c r="K543" s="65"/>
      <c r="L543" s="63"/>
      <c r="M543" s="221"/>
      <c r="N543" s="44"/>
      <c r="O543" s="44"/>
      <c r="P543" s="44"/>
      <c r="Q543" s="44"/>
      <c r="R543" s="44"/>
      <c r="S543" s="44"/>
      <c r="T543" s="80"/>
      <c r="AT543" s="25" t="s">
        <v>208</v>
      </c>
      <c r="AU543" s="25" t="s">
        <v>93</v>
      </c>
    </row>
    <row r="544" spans="2:65" s="1" customFormat="1" ht="175.5">
      <c r="B544" s="43"/>
      <c r="C544" s="65"/>
      <c r="D544" s="219" t="s">
        <v>210</v>
      </c>
      <c r="E544" s="65"/>
      <c r="F544" s="222" t="s">
        <v>720</v>
      </c>
      <c r="G544" s="65"/>
      <c r="H544" s="65"/>
      <c r="I544" s="175"/>
      <c r="J544" s="65"/>
      <c r="K544" s="65"/>
      <c r="L544" s="63"/>
      <c r="M544" s="221"/>
      <c r="N544" s="44"/>
      <c r="O544" s="44"/>
      <c r="P544" s="44"/>
      <c r="Q544" s="44"/>
      <c r="R544" s="44"/>
      <c r="S544" s="44"/>
      <c r="T544" s="80"/>
      <c r="AT544" s="25" t="s">
        <v>210</v>
      </c>
      <c r="AU544" s="25" t="s">
        <v>93</v>
      </c>
    </row>
    <row r="545" spans="2:65" s="12" customFormat="1" ht="13.5">
      <c r="B545" s="223"/>
      <c r="C545" s="224"/>
      <c r="D545" s="219" t="s">
        <v>212</v>
      </c>
      <c r="E545" s="225" t="s">
        <v>50</v>
      </c>
      <c r="F545" s="226" t="s">
        <v>727</v>
      </c>
      <c r="G545" s="224"/>
      <c r="H545" s="227" t="s">
        <v>50</v>
      </c>
      <c r="I545" s="228"/>
      <c r="J545" s="224"/>
      <c r="K545" s="224"/>
      <c r="L545" s="229"/>
      <c r="M545" s="230"/>
      <c r="N545" s="231"/>
      <c r="O545" s="231"/>
      <c r="P545" s="231"/>
      <c r="Q545" s="231"/>
      <c r="R545" s="231"/>
      <c r="S545" s="231"/>
      <c r="T545" s="232"/>
      <c r="AT545" s="233" t="s">
        <v>212</v>
      </c>
      <c r="AU545" s="233" t="s">
        <v>93</v>
      </c>
      <c r="AV545" s="12" t="s">
        <v>25</v>
      </c>
      <c r="AW545" s="12" t="s">
        <v>48</v>
      </c>
      <c r="AX545" s="12" t="s">
        <v>85</v>
      </c>
      <c r="AY545" s="233" t="s">
        <v>199</v>
      </c>
    </row>
    <row r="546" spans="2:65" s="13" customFormat="1" ht="13.5">
      <c r="B546" s="234"/>
      <c r="C546" s="235"/>
      <c r="D546" s="236" t="s">
        <v>212</v>
      </c>
      <c r="E546" s="237" t="s">
        <v>50</v>
      </c>
      <c r="F546" s="238" t="s">
        <v>728</v>
      </c>
      <c r="G546" s="235"/>
      <c r="H546" s="239">
        <v>69.875</v>
      </c>
      <c r="I546" s="240"/>
      <c r="J546" s="235"/>
      <c r="K546" s="235"/>
      <c r="L546" s="241"/>
      <c r="M546" s="242"/>
      <c r="N546" s="243"/>
      <c r="O546" s="243"/>
      <c r="P546" s="243"/>
      <c r="Q546" s="243"/>
      <c r="R546" s="243"/>
      <c r="S546" s="243"/>
      <c r="T546" s="244"/>
      <c r="AT546" s="245" t="s">
        <v>212</v>
      </c>
      <c r="AU546" s="245" t="s">
        <v>93</v>
      </c>
      <c r="AV546" s="13" t="s">
        <v>93</v>
      </c>
      <c r="AW546" s="13" t="s">
        <v>48</v>
      </c>
      <c r="AX546" s="13" t="s">
        <v>85</v>
      </c>
      <c r="AY546" s="245" t="s">
        <v>199</v>
      </c>
    </row>
    <row r="547" spans="2:65" s="1" customFormat="1" ht="22.5" customHeight="1">
      <c r="B547" s="43"/>
      <c r="C547" s="207" t="s">
        <v>408</v>
      </c>
      <c r="D547" s="207" t="s">
        <v>202</v>
      </c>
      <c r="E547" s="208" t="s">
        <v>729</v>
      </c>
      <c r="F547" s="209" t="s">
        <v>730</v>
      </c>
      <c r="G547" s="210" t="s">
        <v>263</v>
      </c>
      <c r="H547" s="211">
        <v>184.05</v>
      </c>
      <c r="I547" s="212"/>
      <c r="J547" s="213">
        <f>ROUND(I547*H547,2)</f>
        <v>0</v>
      </c>
      <c r="K547" s="209" t="s">
        <v>206</v>
      </c>
      <c r="L547" s="63"/>
      <c r="M547" s="214" t="s">
        <v>50</v>
      </c>
      <c r="N547" s="215" t="s">
        <v>56</v>
      </c>
      <c r="O547" s="44"/>
      <c r="P547" s="216">
        <f>O547*H547</f>
        <v>0</v>
      </c>
      <c r="Q547" s="216">
        <v>0</v>
      </c>
      <c r="R547" s="216">
        <f>Q547*H547</f>
        <v>0</v>
      </c>
      <c r="S547" s="216">
        <v>0.29499999999999998</v>
      </c>
      <c r="T547" s="217">
        <f>S547*H547</f>
        <v>54.294750000000001</v>
      </c>
      <c r="AR547" s="25" t="s">
        <v>105</v>
      </c>
      <c r="AT547" s="25" t="s">
        <v>202</v>
      </c>
      <c r="AU547" s="25" t="s">
        <v>93</v>
      </c>
      <c r="AY547" s="25" t="s">
        <v>199</v>
      </c>
      <c r="BE547" s="218">
        <f>IF(N547="základní",J547,0)</f>
        <v>0</v>
      </c>
      <c r="BF547" s="218">
        <f>IF(N547="snížená",J547,0)</f>
        <v>0</v>
      </c>
      <c r="BG547" s="218">
        <f>IF(N547="zákl. přenesená",J547,0)</f>
        <v>0</v>
      </c>
      <c r="BH547" s="218">
        <f>IF(N547="sníž. přenesená",J547,0)</f>
        <v>0</v>
      </c>
      <c r="BI547" s="218">
        <f>IF(N547="nulová",J547,0)</f>
        <v>0</v>
      </c>
      <c r="BJ547" s="25" t="s">
        <v>25</v>
      </c>
      <c r="BK547" s="218">
        <f>ROUND(I547*H547,2)</f>
        <v>0</v>
      </c>
      <c r="BL547" s="25" t="s">
        <v>105</v>
      </c>
      <c r="BM547" s="25" t="s">
        <v>731</v>
      </c>
    </row>
    <row r="548" spans="2:65" s="1" customFormat="1" ht="40.5">
      <c r="B548" s="43"/>
      <c r="C548" s="65"/>
      <c r="D548" s="219" t="s">
        <v>208</v>
      </c>
      <c r="E548" s="65"/>
      <c r="F548" s="220" t="s">
        <v>732</v>
      </c>
      <c r="G548" s="65"/>
      <c r="H548" s="65"/>
      <c r="I548" s="175"/>
      <c r="J548" s="65"/>
      <c r="K548" s="65"/>
      <c r="L548" s="63"/>
      <c r="M548" s="221"/>
      <c r="N548" s="44"/>
      <c r="O548" s="44"/>
      <c r="P548" s="44"/>
      <c r="Q548" s="44"/>
      <c r="R548" s="44"/>
      <c r="S548" s="44"/>
      <c r="T548" s="80"/>
      <c r="AT548" s="25" t="s">
        <v>208</v>
      </c>
      <c r="AU548" s="25" t="s">
        <v>93</v>
      </c>
    </row>
    <row r="549" spans="2:65" s="1" customFormat="1" ht="175.5">
      <c r="B549" s="43"/>
      <c r="C549" s="65"/>
      <c r="D549" s="219" t="s">
        <v>210</v>
      </c>
      <c r="E549" s="65"/>
      <c r="F549" s="222" t="s">
        <v>720</v>
      </c>
      <c r="G549" s="65"/>
      <c r="H549" s="65"/>
      <c r="I549" s="175"/>
      <c r="J549" s="65"/>
      <c r="K549" s="65"/>
      <c r="L549" s="63"/>
      <c r="M549" s="221"/>
      <c r="N549" s="44"/>
      <c r="O549" s="44"/>
      <c r="P549" s="44"/>
      <c r="Q549" s="44"/>
      <c r="R549" s="44"/>
      <c r="S549" s="44"/>
      <c r="T549" s="80"/>
      <c r="AT549" s="25" t="s">
        <v>210</v>
      </c>
      <c r="AU549" s="25" t="s">
        <v>93</v>
      </c>
    </row>
    <row r="550" spans="2:65" s="12" customFormat="1" ht="13.5">
      <c r="B550" s="223"/>
      <c r="C550" s="224"/>
      <c r="D550" s="219" t="s">
        <v>212</v>
      </c>
      <c r="E550" s="225" t="s">
        <v>50</v>
      </c>
      <c r="F550" s="226" t="s">
        <v>733</v>
      </c>
      <c r="G550" s="224"/>
      <c r="H550" s="227" t="s">
        <v>50</v>
      </c>
      <c r="I550" s="228"/>
      <c r="J550" s="224"/>
      <c r="K550" s="224"/>
      <c r="L550" s="229"/>
      <c r="M550" s="230"/>
      <c r="N550" s="231"/>
      <c r="O550" s="231"/>
      <c r="P550" s="231"/>
      <c r="Q550" s="231"/>
      <c r="R550" s="231"/>
      <c r="S550" s="231"/>
      <c r="T550" s="232"/>
      <c r="AT550" s="233" t="s">
        <v>212</v>
      </c>
      <c r="AU550" s="233" t="s">
        <v>93</v>
      </c>
      <c r="AV550" s="12" t="s">
        <v>25</v>
      </c>
      <c r="AW550" s="12" t="s">
        <v>48</v>
      </c>
      <c r="AX550" s="12" t="s">
        <v>85</v>
      </c>
      <c r="AY550" s="233" t="s">
        <v>199</v>
      </c>
    </row>
    <row r="551" spans="2:65" s="13" customFormat="1" ht="13.5">
      <c r="B551" s="234"/>
      <c r="C551" s="235"/>
      <c r="D551" s="236" t="s">
        <v>212</v>
      </c>
      <c r="E551" s="237" t="s">
        <v>50</v>
      </c>
      <c r="F551" s="238" t="s">
        <v>667</v>
      </c>
      <c r="G551" s="235"/>
      <c r="H551" s="239">
        <v>184.05</v>
      </c>
      <c r="I551" s="240"/>
      <c r="J551" s="235"/>
      <c r="K551" s="235"/>
      <c r="L551" s="241"/>
      <c r="M551" s="242"/>
      <c r="N551" s="243"/>
      <c r="O551" s="243"/>
      <c r="P551" s="243"/>
      <c r="Q551" s="243"/>
      <c r="R551" s="243"/>
      <c r="S551" s="243"/>
      <c r="T551" s="244"/>
      <c r="AT551" s="245" t="s">
        <v>212</v>
      </c>
      <c r="AU551" s="245" t="s">
        <v>93</v>
      </c>
      <c r="AV551" s="13" t="s">
        <v>93</v>
      </c>
      <c r="AW551" s="13" t="s">
        <v>48</v>
      </c>
      <c r="AX551" s="13" t="s">
        <v>85</v>
      </c>
      <c r="AY551" s="245" t="s">
        <v>199</v>
      </c>
    </row>
    <row r="552" spans="2:65" s="1" customFormat="1" ht="22.5" customHeight="1">
      <c r="B552" s="43"/>
      <c r="C552" s="207" t="s">
        <v>734</v>
      </c>
      <c r="D552" s="207" t="s">
        <v>202</v>
      </c>
      <c r="E552" s="208" t="s">
        <v>735</v>
      </c>
      <c r="F552" s="209" t="s">
        <v>736</v>
      </c>
      <c r="G552" s="210" t="s">
        <v>263</v>
      </c>
      <c r="H552" s="211">
        <v>493.85</v>
      </c>
      <c r="I552" s="212"/>
      <c r="J552" s="213">
        <f>ROUND(I552*H552,2)</f>
        <v>0</v>
      </c>
      <c r="K552" s="209" t="s">
        <v>206</v>
      </c>
      <c r="L552" s="63"/>
      <c r="M552" s="214" t="s">
        <v>50</v>
      </c>
      <c r="N552" s="215" t="s">
        <v>56</v>
      </c>
      <c r="O552" s="44"/>
      <c r="P552" s="216">
        <f>O552*H552</f>
        <v>0</v>
      </c>
      <c r="Q552" s="216">
        <v>0</v>
      </c>
      <c r="R552" s="216">
        <f>Q552*H552</f>
        <v>0</v>
      </c>
      <c r="S552" s="216">
        <v>0.32</v>
      </c>
      <c r="T552" s="217">
        <f>S552*H552</f>
        <v>158.03200000000001</v>
      </c>
      <c r="AR552" s="25" t="s">
        <v>105</v>
      </c>
      <c r="AT552" s="25" t="s">
        <v>202</v>
      </c>
      <c r="AU552" s="25" t="s">
        <v>93</v>
      </c>
      <c r="AY552" s="25" t="s">
        <v>199</v>
      </c>
      <c r="BE552" s="218">
        <f>IF(N552="základní",J552,0)</f>
        <v>0</v>
      </c>
      <c r="BF552" s="218">
        <f>IF(N552="snížená",J552,0)</f>
        <v>0</v>
      </c>
      <c r="BG552" s="218">
        <f>IF(N552="zákl. přenesená",J552,0)</f>
        <v>0</v>
      </c>
      <c r="BH552" s="218">
        <f>IF(N552="sníž. přenesená",J552,0)</f>
        <v>0</v>
      </c>
      <c r="BI552" s="218">
        <f>IF(N552="nulová",J552,0)</f>
        <v>0</v>
      </c>
      <c r="BJ552" s="25" t="s">
        <v>25</v>
      </c>
      <c r="BK552" s="218">
        <f>ROUND(I552*H552,2)</f>
        <v>0</v>
      </c>
      <c r="BL552" s="25" t="s">
        <v>105</v>
      </c>
      <c r="BM552" s="25" t="s">
        <v>737</v>
      </c>
    </row>
    <row r="553" spans="2:65" s="1" customFormat="1" ht="54">
      <c r="B553" s="43"/>
      <c r="C553" s="65"/>
      <c r="D553" s="219" t="s">
        <v>208</v>
      </c>
      <c r="E553" s="65"/>
      <c r="F553" s="220" t="s">
        <v>738</v>
      </c>
      <c r="G553" s="65"/>
      <c r="H553" s="65"/>
      <c r="I553" s="175"/>
      <c r="J553" s="65"/>
      <c r="K553" s="65"/>
      <c r="L553" s="63"/>
      <c r="M553" s="221"/>
      <c r="N553" s="44"/>
      <c r="O553" s="44"/>
      <c r="P553" s="44"/>
      <c r="Q553" s="44"/>
      <c r="R553" s="44"/>
      <c r="S553" s="44"/>
      <c r="T553" s="80"/>
      <c r="AT553" s="25" t="s">
        <v>208</v>
      </c>
      <c r="AU553" s="25" t="s">
        <v>93</v>
      </c>
    </row>
    <row r="554" spans="2:65" s="1" customFormat="1" ht="175.5">
      <c r="B554" s="43"/>
      <c r="C554" s="65"/>
      <c r="D554" s="219" t="s">
        <v>210</v>
      </c>
      <c r="E554" s="65"/>
      <c r="F554" s="222" t="s">
        <v>720</v>
      </c>
      <c r="G554" s="65"/>
      <c r="H554" s="65"/>
      <c r="I554" s="175"/>
      <c r="J554" s="65"/>
      <c r="K554" s="65"/>
      <c r="L554" s="63"/>
      <c r="M554" s="221"/>
      <c r="N554" s="44"/>
      <c r="O554" s="44"/>
      <c r="P554" s="44"/>
      <c r="Q554" s="44"/>
      <c r="R554" s="44"/>
      <c r="S554" s="44"/>
      <c r="T554" s="80"/>
      <c r="AT554" s="25" t="s">
        <v>210</v>
      </c>
      <c r="AU554" s="25" t="s">
        <v>93</v>
      </c>
    </row>
    <row r="555" spans="2:65" s="12" customFormat="1" ht="13.5">
      <c r="B555" s="223"/>
      <c r="C555" s="224"/>
      <c r="D555" s="219" t="s">
        <v>212</v>
      </c>
      <c r="E555" s="225" t="s">
        <v>50</v>
      </c>
      <c r="F555" s="226" t="s">
        <v>739</v>
      </c>
      <c r="G555" s="224"/>
      <c r="H555" s="227" t="s">
        <v>50</v>
      </c>
      <c r="I555" s="228"/>
      <c r="J555" s="224"/>
      <c r="K555" s="224"/>
      <c r="L555" s="229"/>
      <c r="M555" s="230"/>
      <c r="N555" s="231"/>
      <c r="O555" s="231"/>
      <c r="P555" s="231"/>
      <c r="Q555" s="231"/>
      <c r="R555" s="231"/>
      <c r="S555" s="231"/>
      <c r="T555" s="232"/>
      <c r="AT555" s="233" t="s">
        <v>212</v>
      </c>
      <c r="AU555" s="233" t="s">
        <v>93</v>
      </c>
      <c r="AV555" s="12" t="s">
        <v>25</v>
      </c>
      <c r="AW555" s="12" t="s">
        <v>48</v>
      </c>
      <c r="AX555" s="12" t="s">
        <v>85</v>
      </c>
      <c r="AY555" s="233" t="s">
        <v>199</v>
      </c>
    </row>
    <row r="556" spans="2:65" s="13" customFormat="1" ht="13.5">
      <c r="B556" s="234"/>
      <c r="C556" s="235"/>
      <c r="D556" s="219" t="s">
        <v>212</v>
      </c>
      <c r="E556" s="246" t="s">
        <v>50</v>
      </c>
      <c r="F556" s="247" t="s">
        <v>674</v>
      </c>
      <c r="G556" s="235"/>
      <c r="H556" s="248">
        <v>460.3</v>
      </c>
      <c r="I556" s="240"/>
      <c r="J556" s="235"/>
      <c r="K556" s="235"/>
      <c r="L556" s="241"/>
      <c r="M556" s="242"/>
      <c r="N556" s="243"/>
      <c r="O556" s="243"/>
      <c r="P556" s="243"/>
      <c r="Q556" s="243"/>
      <c r="R556" s="243"/>
      <c r="S556" s="243"/>
      <c r="T556" s="244"/>
      <c r="AT556" s="245" t="s">
        <v>212</v>
      </c>
      <c r="AU556" s="245" t="s">
        <v>93</v>
      </c>
      <c r="AV556" s="13" t="s">
        <v>93</v>
      </c>
      <c r="AW556" s="13" t="s">
        <v>48</v>
      </c>
      <c r="AX556" s="13" t="s">
        <v>85</v>
      </c>
      <c r="AY556" s="245" t="s">
        <v>199</v>
      </c>
    </row>
    <row r="557" spans="2:65" s="12" customFormat="1" ht="13.5">
      <c r="B557" s="223"/>
      <c r="C557" s="224"/>
      <c r="D557" s="219" t="s">
        <v>212</v>
      </c>
      <c r="E557" s="225" t="s">
        <v>50</v>
      </c>
      <c r="F557" s="226" t="s">
        <v>740</v>
      </c>
      <c r="G557" s="224"/>
      <c r="H557" s="227" t="s">
        <v>50</v>
      </c>
      <c r="I557" s="228"/>
      <c r="J557" s="224"/>
      <c r="K557" s="224"/>
      <c r="L557" s="229"/>
      <c r="M557" s="230"/>
      <c r="N557" s="231"/>
      <c r="O557" s="231"/>
      <c r="P557" s="231"/>
      <c r="Q557" s="231"/>
      <c r="R557" s="231"/>
      <c r="S557" s="231"/>
      <c r="T557" s="232"/>
      <c r="AT557" s="233" t="s">
        <v>212</v>
      </c>
      <c r="AU557" s="233" t="s">
        <v>93</v>
      </c>
      <c r="AV557" s="12" t="s">
        <v>25</v>
      </c>
      <c r="AW557" s="12" t="s">
        <v>48</v>
      </c>
      <c r="AX557" s="12" t="s">
        <v>85</v>
      </c>
      <c r="AY557" s="233" t="s">
        <v>199</v>
      </c>
    </row>
    <row r="558" spans="2:65" s="13" customFormat="1" ht="13.5">
      <c r="B558" s="234"/>
      <c r="C558" s="235"/>
      <c r="D558" s="236" t="s">
        <v>212</v>
      </c>
      <c r="E558" s="237" t="s">
        <v>50</v>
      </c>
      <c r="F558" s="238" t="s">
        <v>741</v>
      </c>
      <c r="G558" s="235"/>
      <c r="H558" s="239">
        <v>33.549999999999997</v>
      </c>
      <c r="I558" s="240"/>
      <c r="J558" s="235"/>
      <c r="K558" s="235"/>
      <c r="L558" s="241"/>
      <c r="M558" s="242"/>
      <c r="N558" s="243"/>
      <c r="O558" s="243"/>
      <c r="P558" s="243"/>
      <c r="Q558" s="243"/>
      <c r="R558" s="243"/>
      <c r="S558" s="243"/>
      <c r="T558" s="244"/>
      <c r="AT558" s="245" t="s">
        <v>212</v>
      </c>
      <c r="AU558" s="245" t="s">
        <v>93</v>
      </c>
      <c r="AV558" s="13" t="s">
        <v>93</v>
      </c>
      <c r="AW558" s="13" t="s">
        <v>48</v>
      </c>
      <c r="AX558" s="13" t="s">
        <v>85</v>
      </c>
      <c r="AY558" s="245" t="s">
        <v>199</v>
      </c>
    </row>
    <row r="559" spans="2:65" s="1" customFormat="1" ht="22.5" customHeight="1">
      <c r="B559" s="43"/>
      <c r="C559" s="207" t="s">
        <v>742</v>
      </c>
      <c r="D559" s="207" t="s">
        <v>202</v>
      </c>
      <c r="E559" s="208" t="s">
        <v>743</v>
      </c>
      <c r="F559" s="209" t="s">
        <v>744</v>
      </c>
      <c r="G559" s="210" t="s">
        <v>263</v>
      </c>
      <c r="H559" s="211">
        <v>639.75</v>
      </c>
      <c r="I559" s="212"/>
      <c r="J559" s="213">
        <f>ROUND(I559*H559,2)</f>
        <v>0</v>
      </c>
      <c r="K559" s="209" t="s">
        <v>206</v>
      </c>
      <c r="L559" s="63"/>
      <c r="M559" s="214" t="s">
        <v>50</v>
      </c>
      <c r="N559" s="215" t="s">
        <v>56</v>
      </c>
      <c r="O559" s="44"/>
      <c r="P559" s="216">
        <f>O559*H559</f>
        <v>0</v>
      </c>
      <c r="Q559" s="216">
        <v>0</v>
      </c>
      <c r="R559" s="216">
        <f>Q559*H559</f>
        <v>0</v>
      </c>
      <c r="S559" s="216">
        <v>0.185</v>
      </c>
      <c r="T559" s="217">
        <f>S559*H559</f>
        <v>118.35375000000001</v>
      </c>
      <c r="AR559" s="25" t="s">
        <v>105</v>
      </c>
      <c r="AT559" s="25" t="s">
        <v>202</v>
      </c>
      <c r="AU559" s="25" t="s">
        <v>93</v>
      </c>
      <c r="AY559" s="25" t="s">
        <v>199</v>
      </c>
      <c r="BE559" s="218">
        <f>IF(N559="základní",J559,0)</f>
        <v>0</v>
      </c>
      <c r="BF559" s="218">
        <f>IF(N559="snížená",J559,0)</f>
        <v>0</v>
      </c>
      <c r="BG559" s="218">
        <f>IF(N559="zákl. přenesená",J559,0)</f>
        <v>0</v>
      </c>
      <c r="BH559" s="218">
        <f>IF(N559="sníž. přenesená",J559,0)</f>
        <v>0</v>
      </c>
      <c r="BI559" s="218">
        <f>IF(N559="nulová",J559,0)</f>
        <v>0</v>
      </c>
      <c r="BJ559" s="25" t="s">
        <v>25</v>
      </c>
      <c r="BK559" s="218">
        <f>ROUND(I559*H559,2)</f>
        <v>0</v>
      </c>
      <c r="BL559" s="25" t="s">
        <v>105</v>
      </c>
      <c r="BM559" s="25" t="s">
        <v>745</v>
      </c>
    </row>
    <row r="560" spans="2:65" s="1" customFormat="1" ht="40.5">
      <c r="B560" s="43"/>
      <c r="C560" s="65"/>
      <c r="D560" s="219" t="s">
        <v>208</v>
      </c>
      <c r="E560" s="65"/>
      <c r="F560" s="220" t="s">
        <v>746</v>
      </c>
      <c r="G560" s="65"/>
      <c r="H560" s="65"/>
      <c r="I560" s="175"/>
      <c r="J560" s="65"/>
      <c r="K560" s="65"/>
      <c r="L560" s="63"/>
      <c r="M560" s="221"/>
      <c r="N560" s="44"/>
      <c r="O560" s="44"/>
      <c r="P560" s="44"/>
      <c r="Q560" s="44"/>
      <c r="R560" s="44"/>
      <c r="S560" s="44"/>
      <c r="T560" s="80"/>
      <c r="AT560" s="25" t="s">
        <v>208</v>
      </c>
      <c r="AU560" s="25" t="s">
        <v>93</v>
      </c>
    </row>
    <row r="561" spans="2:65" s="1" customFormat="1" ht="256.5">
      <c r="B561" s="43"/>
      <c r="C561" s="65"/>
      <c r="D561" s="219" t="s">
        <v>210</v>
      </c>
      <c r="E561" s="65"/>
      <c r="F561" s="222" t="s">
        <v>652</v>
      </c>
      <c r="G561" s="65"/>
      <c r="H561" s="65"/>
      <c r="I561" s="175"/>
      <c r="J561" s="65"/>
      <c r="K561" s="65"/>
      <c r="L561" s="63"/>
      <c r="M561" s="221"/>
      <c r="N561" s="44"/>
      <c r="O561" s="44"/>
      <c r="P561" s="44"/>
      <c r="Q561" s="44"/>
      <c r="R561" s="44"/>
      <c r="S561" s="44"/>
      <c r="T561" s="80"/>
      <c r="AT561" s="25" t="s">
        <v>210</v>
      </c>
      <c r="AU561" s="25" t="s">
        <v>93</v>
      </c>
    </row>
    <row r="562" spans="2:65" s="12" customFormat="1" ht="13.5">
      <c r="B562" s="223"/>
      <c r="C562" s="224"/>
      <c r="D562" s="219" t="s">
        <v>212</v>
      </c>
      <c r="E562" s="225" t="s">
        <v>50</v>
      </c>
      <c r="F562" s="226" t="s">
        <v>747</v>
      </c>
      <c r="G562" s="224"/>
      <c r="H562" s="227" t="s">
        <v>50</v>
      </c>
      <c r="I562" s="228"/>
      <c r="J562" s="224"/>
      <c r="K562" s="224"/>
      <c r="L562" s="229"/>
      <c r="M562" s="230"/>
      <c r="N562" s="231"/>
      <c r="O562" s="231"/>
      <c r="P562" s="231"/>
      <c r="Q562" s="231"/>
      <c r="R562" s="231"/>
      <c r="S562" s="231"/>
      <c r="T562" s="232"/>
      <c r="AT562" s="233" t="s">
        <v>212</v>
      </c>
      <c r="AU562" s="233" t="s">
        <v>93</v>
      </c>
      <c r="AV562" s="12" t="s">
        <v>25</v>
      </c>
      <c r="AW562" s="12" t="s">
        <v>48</v>
      </c>
      <c r="AX562" s="12" t="s">
        <v>85</v>
      </c>
      <c r="AY562" s="233" t="s">
        <v>199</v>
      </c>
    </row>
    <row r="563" spans="2:65" s="13" customFormat="1" ht="13.5">
      <c r="B563" s="234"/>
      <c r="C563" s="235"/>
      <c r="D563" s="219" t="s">
        <v>212</v>
      </c>
      <c r="E563" s="246" t="s">
        <v>50</v>
      </c>
      <c r="F563" s="247" t="s">
        <v>748</v>
      </c>
      <c r="G563" s="235"/>
      <c r="H563" s="248">
        <v>475</v>
      </c>
      <c r="I563" s="240"/>
      <c r="J563" s="235"/>
      <c r="K563" s="235"/>
      <c r="L563" s="241"/>
      <c r="M563" s="242"/>
      <c r="N563" s="243"/>
      <c r="O563" s="243"/>
      <c r="P563" s="243"/>
      <c r="Q563" s="243"/>
      <c r="R563" s="243"/>
      <c r="S563" s="243"/>
      <c r="T563" s="244"/>
      <c r="AT563" s="245" t="s">
        <v>212</v>
      </c>
      <c r="AU563" s="245" t="s">
        <v>93</v>
      </c>
      <c r="AV563" s="13" t="s">
        <v>93</v>
      </c>
      <c r="AW563" s="13" t="s">
        <v>48</v>
      </c>
      <c r="AX563" s="13" t="s">
        <v>85</v>
      </c>
      <c r="AY563" s="245" t="s">
        <v>199</v>
      </c>
    </row>
    <row r="564" spans="2:65" s="12" customFormat="1" ht="13.5">
      <c r="B564" s="223"/>
      <c r="C564" s="224"/>
      <c r="D564" s="219" t="s">
        <v>212</v>
      </c>
      <c r="E564" s="225" t="s">
        <v>50</v>
      </c>
      <c r="F564" s="226" t="s">
        <v>749</v>
      </c>
      <c r="G564" s="224"/>
      <c r="H564" s="227" t="s">
        <v>50</v>
      </c>
      <c r="I564" s="228"/>
      <c r="J564" s="224"/>
      <c r="K564" s="224"/>
      <c r="L564" s="229"/>
      <c r="M564" s="230"/>
      <c r="N564" s="231"/>
      <c r="O564" s="231"/>
      <c r="P564" s="231"/>
      <c r="Q564" s="231"/>
      <c r="R564" s="231"/>
      <c r="S564" s="231"/>
      <c r="T564" s="232"/>
      <c r="AT564" s="233" t="s">
        <v>212</v>
      </c>
      <c r="AU564" s="233" t="s">
        <v>93</v>
      </c>
      <c r="AV564" s="12" t="s">
        <v>25</v>
      </c>
      <c r="AW564" s="12" t="s">
        <v>48</v>
      </c>
      <c r="AX564" s="12" t="s">
        <v>85</v>
      </c>
      <c r="AY564" s="233" t="s">
        <v>199</v>
      </c>
    </row>
    <row r="565" spans="2:65" s="13" customFormat="1" ht="13.5">
      <c r="B565" s="234"/>
      <c r="C565" s="235"/>
      <c r="D565" s="219" t="s">
        <v>212</v>
      </c>
      <c r="E565" s="246" t="s">
        <v>50</v>
      </c>
      <c r="F565" s="247" t="s">
        <v>750</v>
      </c>
      <c r="G565" s="235"/>
      <c r="H565" s="248">
        <v>25</v>
      </c>
      <c r="I565" s="240"/>
      <c r="J565" s="235"/>
      <c r="K565" s="235"/>
      <c r="L565" s="241"/>
      <c r="M565" s="242"/>
      <c r="N565" s="243"/>
      <c r="O565" s="243"/>
      <c r="P565" s="243"/>
      <c r="Q565" s="243"/>
      <c r="R565" s="243"/>
      <c r="S565" s="243"/>
      <c r="T565" s="244"/>
      <c r="AT565" s="245" t="s">
        <v>212</v>
      </c>
      <c r="AU565" s="245" t="s">
        <v>93</v>
      </c>
      <c r="AV565" s="13" t="s">
        <v>93</v>
      </c>
      <c r="AW565" s="13" t="s">
        <v>48</v>
      </c>
      <c r="AX565" s="13" t="s">
        <v>85</v>
      </c>
      <c r="AY565" s="245" t="s">
        <v>199</v>
      </c>
    </row>
    <row r="566" spans="2:65" s="12" customFormat="1" ht="13.5">
      <c r="B566" s="223"/>
      <c r="C566" s="224"/>
      <c r="D566" s="219" t="s">
        <v>212</v>
      </c>
      <c r="E566" s="225" t="s">
        <v>50</v>
      </c>
      <c r="F566" s="226" t="s">
        <v>727</v>
      </c>
      <c r="G566" s="224"/>
      <c r="H566" s="227" t="s">
        <v>50</v>
      </c>
      <c r="I566" s="228"/>
      <c r="J566" s="224"/>
      <c r="K566" s="224"/>
      <c r="L566" s="229"/>
      <c r="M566" s="230"/>
      <c r="N566" s="231"/>
      <c r="O566" s="231"/>
      <c r="P566" s="231"/>
      <c r="Q566" s="231"/>
      <c r="R566" s="231"/>
      <c r="S566" s="231"/>
      <c r="T566" s="232"/>
      <c r="AT566" s="233" t="s">
        <v>212</v>
      </c>
      <c r="AU566" s="233" t="s">
        <v>93</v>
      </c>
      <c r="AV566" s="12" t="s">
        <v>25</v>
      </c>
      <c r="AW566" s="12" t="s">
        <v>48</v>
      </c>
      <c r="AX566" s="12" t="s">
        <v>85</v>
      </c>
      <c r="AY566" s="233" t="s">
        <v>199</v>
      </c>
    </row>
    <row r="567" spans="2:65" s="13" customFormat="1" ht="13.5">
      <c r="B567" s="234"/>
      <c r="C567" s="235"/>
      <c r="D567" s="236" t="s">
        <v>212</v>
      </c>
      <c r="E567" s="237" t="s">
        <v>50</v>
      </c>
      <c r="F567" s="238" t="s">
        <v>751</v>
      </c>
      <c r="G567" s="235"/>
      <c r="H567" s="239">
        <v>139.75</v>
      </c>
      <c r="I567" s="240"/>
      <c r="J567" s="235"/>
      <c r="K567" s="235"/>
      <c r="L567" s="241"/>
      <c r="M567" s="242"/>
      <c r="N567" s="243"/>
      <c r="O567" s="243"/>
      <c r="P567" s="243"/>
      <c r="Q567" s="243"/>
      <c r="R567" s="243"/>
      <c r="S567" s="243"/>
      <c r="T567" s="244"/>
      <c r="AT567" s="245" t="s">
        <v>212</v>
      </c>
      <c r="AU567" s="245" t="s">
        <v>93</v>
      </c>
      <c r="AV567" s="13" t="s">
        <v>93</v>
      </c>
      <c r="AW567" s="13" t="s">
        <v>48</v>
      </c>
      <c r="AX567" s="13" t="s">
        <v>85</v>
      </c>
      <c r="AY567" s="245" t="s">
        <v>199</v>
      </c>
    </row>
    <row r="568" spans="2:65" s="1" customFormat="1" ht="22.5" customHeight="1">
      <c r="B568" s="43"/>
      <c r="C568" s="207" t="s">
        <v>752</v>
      </c>
      <c r="D568" s="207" t="s">
        <v>202</v>
      </c>
      <c r="E568" s="208" t="s">
        <v>753</v>
      </c>
      <c r="F568" s="209" t="s">
        <v>754</v>
      </c>
      <c r="G568" s="210" t="s">
        <v>310</v>
      </c>
      <c r="H568" s="211">
        <v>2179.5</v>
      </c>
      <c r="I568" s="212"/>
      <c r="J568" s="213">
        <f>ROUND(I568*H568,2)</f>
        <v>0</v>
      </c>
      <c r="K568" s="209" t="s">
        <v>206</v>
      </c>
      <c r="L568" s="63"/>
      <c r="M568" s="214" t="s">
        <v>50</v>
      </c>
      <c r="N568" s="215" t="s">
        <v>56</v>
      </c>
      <c r="O568" s="44"/>
      <c r="P568" s="216">
        <f>O568*H568</f>
        <v>0</v>
      </c>
      <c r="Q568" s="216">
        <v>0</v>
      </c>
      <c r="R568" s="216">
        <f>Q568*H568</f>
        <v>0</v>
      </c>
      <c r="S568" s="216">
        <v>0.20499999999999999</v>
      </c>
      <c r="T568" s="217">
        <f>S568*H568</f>
        <v>446.79749999999996</v>
      </c>
      <c r="AR568" s="25" t="s">
        <v>105</v>
      </c>
      <c r="AT568" s="25" t="s">
        <v>202</v>
      </c>
      <c r="AU568" s="25" t="s">
        <v>93</v>
      </c>
      <c r="AY568" s="25" t="s">
        <v>199</v>
      </c>
      <c r="BE568" s="218">
        <f>IF(N568="základní",J568,0)</f>
        <v>0</v>
      </c>
      <c r="BF568" s="218">
        <f>IF(N568="snížená",J568,0)</f>
        <v>0</v>
      </c>
      <c r="BG568" s="218">
        <f>IF(N568="zákl. přenesená",J568,0)</f>
        <v>0</v>
      </c>
      <c r="BH568" s="218">
        <f>IF(N568="sníž. přenesená",J568,0)</f>
        <v>0</v>
      </c>
      <c r="BI568" s="218">
        <f>IF(N568="nulová",J568,0)</f>
        <v>0</v>
      </c>
      <c r="BJ568" s="25" t="s">
        <v>25</v>
      </c>
      <c r="BK568" s="218">
        <f>ROUND(I568*H568,2)</f>
        <v>0</v>
      </c>
      <c r="BL568" s="25" t="s">
        <v>105</v>
      </c>
      <c r="BM568" s="25" t="s">
        <v>755</v>
      </c>
    </row>
    <row r="569" spans="2:65" s="1" customFormat="1" ht="27">
      <c r="B569" s="43"/>
      <c r="C569" s="65"/>
      <c r="D569" s="219" t="s">
        <v>208</v>
      </c>
      <c r="E569" s="65"/>
      <c r="F569" s="220" t="s">
        <v>756</v>
      </c>
      <c r="G569" s="65"/>
      <c r="H569" s="65"/>
      <c r="I569" s="175"/>
      <c r="J569" s="65"/>
      <c r="K569" s="65"/>
      <c r="L569" s="63"/>
      <c r="M569" s="221"/>
      <c r="N569" s="44"/>
      <c r="O569" s="44"/>
      <c r="P569" s="44"/>
      <c r="Q569" s="44"/>
      <c r="R569" s="44"/>
      <c r="S569" s="44"/>
      <c r="T569" s="80"/>
      <c r="AT569" s="25" t="s">
        <v>208</v>
      </c>
      <c r="AU569" s="25" t="s">
        <v>93</v>
      </c>
    </row>
    <row r="570" spans="2:65" s="1" customFormat="1" ht="148.5">
      <c r="B570" s="43"/>
      <c r="C570" s="65"/>
      <c r="D570" s="219" t="s">
        <v>210</v>
      </c>
      <c r="E570" s="65"/>
      <c r="F570" s="222" t="s">
        <v>757</v>
      </c>
      <c r="G570" s="65"/>
      <c r="H570" s="65"/>
      <c r="I570" s="175"/>
      <c r="J570" s="65"/>
      <c r="K570" s="65"/>
      <c r="L570" s="63"/>
      <c r="M570" s="221"/>
      <c r="N570" s="44"/>
      <c r="O570" s="44"/>
      <c r="P570" s="44"/>
      <c r="Q570" s="44"/>
      <c r="R570" s="44"/>
      <c r="S570" s="44"/>
      <c r="T570" s="80"/>
      <c r="AT570" s="25" t="s">
        <v>210</v>
      </c>
      <c r="AU570" s="25" t="s">
        <v>93</v>
      </c>
    </row>
    <row r="571" spans="2:65" s="12" customFormat="1" ht="13.5">
      <c r="B571" s="223"/>
      <c r="C571" s="224"/>
      <c r="D571" s="219" t="s">
        <v>212</v>
      </c>
      <c r="E571" s="225" t="s">
        <v>50</v>
      </c>
      <c r="F571" s="226" t="s">
        <v>747</v>
      </c>
      <c r="G571" s="224"/>
      <c r="H571" s="227" t="s">
        <v>50</v>
      </c>
      <c r="I571" s="228"/>
      <c r="J571" s="224"/>
      <c r="K571" s="224"/>
      <c r="L571" s="229"/>
      <c r="M571" s="230"/>
      <c r="N571" s="231"/>
      <c r="O571" s="231"/>
      <c r="P571" s="231"/>
      <c r="Q571" s="231"/>
      <c r="R571" s="231"/>
      <c r="S571" s="231"/>
      <c r="T571" s="232"/>
      <c r="AT571" s="233" t="s">
        <v>212</v>
      </c>
      <c r="AU571" s="233" t="s">
        <v>93</v>
      </c>
      <c r="AV571" s="12" t="s">
        <v>25</v>
      </c>
      <c r="AW571" s="12" t="s">
        <v>48</v>
      </c>
      <c r="AX571" s="12" t="s">
        <v>85</v>
      </c>
      <c r="AY571" s="233" t="s">
        <v>199</v>
      </c>
    </row>
    <row r="572" spans="2:65" s="13" customFormat="1" ht="13.5">
      <c r="B572" s="234"/>
      <c r="C572" s="235"/>
      <c r="D572" s="219" t="s">
        <v>212</v>
      </c>
      <c r="E572" s="246" t="s">
        <v>50</v>
      </c>
      <c r="F572" s="247" t="s">
        <v>758</v>
      </c>
      <c r="G572" s="235"/>
      <c r="H572" s="248">
        <v>1900</v>
      </c>
      <c r="I572" s="240"/>
      <c r="J572" s="235"/>
      <c r="K572" s="235"/>
      <c r="L572" s="241"/>
      <c r="M572" s="242"/>
      <c r="N572" s="243"/>
      <c r="O572" s="243"/>
      <c r="P572" s="243"/>
      <c r="Q572" s="243"/>
      <c r="R572" s="243"/>
      <c r="S572" s="243"/>
      <c r="T572" s="244"/>
      <c r="AT572" s="245" t="s">
        <v>212</v>
      </c>
      <c r="AU572" s="245" t="s">
        <v>93</v>
      </c>
      <c r="AV572" s="13" t="s">
        <v>93</v>
      </c>
      <c r="AW572" s="13" t="s">
        <v>48</v>
      </c>
      <c r="AX572" s="13" t="s">
        <v>85</v>
      </c>
      <c r="AY572" s="245" t="s">
        <v>199</v>
      </c>
    </row>
    <row r="573" spans="2:65" s="12" customFormat="1" ht="13.5">
      <c r="B573" s="223"/>
      <c r="C573" s="224"/>
      <c r="D573" s="219" t="s">
        <v>212</v>
      </c>
      <c r="E573" s="225" t="s">
        <v>50</v>
      </c>
      <c r="F573" s="226" t="s">
        <v>727</v>
      </c>
      <c r="G573" s="224"/>
      <c r="H573" s="227" t="s">
        <v>50</v>
      </c>
      <c r="I573" s="228"/>
      <c r="J573" s="224"/>
      <c r="K573" s="224"/>
      <c r="L573" s="229"/>
      <c r="M573" s="230"/>
      <c r="N573" s="231"/>
      <c r="O573" s="231"/>
      <c r="P573" s="231"/>
      <c r="Q573" s="231"/>
      <c r="R573" s="231"/>
      <c r="S573" s="231"/>
      <c r="T573" s="232"/>
      <c r="AT573" s="233" t="s">
        <v>212</v>
      </c>
      <c r="AU573" s="233" t="s">
        <v>93</v>
      </c>
      <c r="AV573" s="12" t="s">
        <v>25</v>
      </c>
      <c r="AW573" s="12" t="s">
        <v>48</v>
      </c>
      <c r="AX573" s="12" t="s">
        <v>85</v>
      </c>
      <c r="AY573" s="233" t="s">
        <v>199</v>
      </c>
    </row>
    <row r="574" spans="2:65" s="13" customFormat="1" ht="13.5">
      <c r="B574" s="234"/>
      <c r="C574" s="235"/>
      <c r="D574" s="236" t="s">
        <v>212</v>
      </c>
      <c r="E574" s="237" t="s">
        <v>50</v>
      </c>
      <c r="F574" s="238" t="s">
        <v>759</v>
      </c>
      <c r="G574" s="235"/>
      <c r="H574" s="239">
        <v>279.5</v>
      </c>
      <c r="I574" s="240"/>
      <c r="J574" s="235"/>
      <c r="K574" s="235"/>
      <c r="L574" s="241"/>
      <c r="M574" s="242"/>
      <c r="N574" s="243"/>
      <c r="O574" s="243"/>
      <c r="P574" s="243"/>
      <c r="Q574" s="243"/>
      <c r="R574" s="243"/>
      <c r="S574" s="243"/>
      <c r="T574" s="244"/>
      <c r="AT574" s="245" t="s">
        <v>212</v>
      </c>
      <c r="AU574" s="245" t="s">
        <v>93</v>
      </c>
      <c r="AV574" s="13" t="s">
        <v>93</v>
      </c>
      <c r="AW574" s="13" t="s">
        <v>48</v>
      </c>
      <c r="AX574" s="13" t="s">
        <v>85</v>
      </c>
      <c r="AY574" s="245" t="s">
        <v>199</v>
      </c>
    </row>
    <row r="575" spans="2:65" s="1" customFormat="1" ht="22.5" customHeight="1">
      <c r="B575" s="43"/>
      <c r="C575" s="207" t="s">
        <v>760</v>
      </c>
      <c r="D575" s="207" t="s">
        <v>202</v>
      </c>
      <c r="E575" s="208" t="s">
        <v>761</v>
      </c>
      <c r="F575" s="209" t="s">
        <v>762</v>
      </c>
      <c r="G575" s="210" t="s">
        <v>310</v>
      </c>
      <c r="H575" s="211">
        <v>100</v>
      </c>
      <c r="I575" s="212"/>
      <c r="J575" s="213">
        <f>ROUND(I575*H575,2)</f>
        <v>0</v>
      </c>
      <c r="K575" s="209" t="s">
        <v>206</v>
      </c>
      <c r="L575" s="63"/>
      <c r="M575" s="214" t="s">
        <v>50</v>
      </c>
      <c r="N575" s="215" t="s">
        <v>56</v>
      </c>
      <c r="O575" s="44"/>
      <c r="P575" s="216">
        <f>O575*H575</f>
        <v>0</v>
      </c>
      <c r="Q575" s="216">
        <v>0</v>
      </c>
      <c r="R575" s="216">
        <f>Q575*H575</f>
        <v>0</v>
      </c>
      <c r="S575" s="216">
        <v>0.115</v>
      </c>
      <c r="T575" s="217">
        <f>S575*H575</f>
        <v>11.5</v>
      </c>
      <c r="AR575" s="25" t="s">
        <v>105</v>
      </c>
      <c r="AT575" s="25" t="s">
        <v>202</v>
      </c>
      <c r="AU575" s="25" t="s">
        <v>93</v>
      </c>
      <c r="AY575" s="25" t="s">
        <v>199</v>
      </c>
      <c r="BE575" s="218">
        <f>IF(N575="základní",J575,0)</f>
        <v>0</v>
      </c>
      <c r="BF575" s="218">
        <f>IF(N575="snížená",J575,0)</f>
        <v>0</v>
      </c>
      <c r="BG575" s="218">
        <f>IF(N575="zákl. přenesená",J575,0)</f>
        <v>0</v>
      </c>
      <c r="BH575" s="218">
        <f>IF(N575="sníž. přenesená",J575,0)</f>
        <v>0</v>
      </c>
      <c r="BI575" s="218">
        <f>IF(N575="nulová",J575,0)</f>
        <v>0</v>
      </c>
      <c r="BJ575" s="25" t="s">
        <v>25</v>
      </c>
      <c r="BK575" s="218">
        <f>ROUND(I575*H575,2)</f>
        <v>0</v>
      </c>
      <c r="BL575" s="25" t="s">
        <v>105</v>
      </c>
      <c r="BM575" s="25" t="s">
        <v>763</v>
      </c>
    </row>
    <row r="576" spans="2:65" s="1" customFormat="1" ht="27">
      <c r="B576" s="43"/>
      <c r="C576" s="65"/>
      <c r="D576" s="219" t="s">
        <v>208</v>
      </c>
      <c r="E576" s="65"/>
      <c r="F576" s="220" t="s">
        <v>764</v>
      </c>
      <c r="G576" s="65"/>
      <c r="H576" s="65"/>
      <c r="I576" s="175"/>
      <c r="J576" s="65"/>
      <c r="K576" s="65"/>
      <c r="L576" s="63"/>
      <c r="M576" s="221"/>
      <c r="N576" s="44"/>
      <c r="O576" s="44"/>
      <c r="P576" s="44"/>
      <c r="Q576" s="44"/>
      <c r="R576" s="44"/>
      <c r="S576" s="44"/>
      <c r="T576" s="80"/>
      <c r="AT576" s="25" t="s">
        <v>208</v>
      </c>
      <c r="AU576" s="25" t="s">
        <v>93</v>
      </c>
    </row>
    <row r="577" spans="2:65" s="1" customFormat="1" ht="148.5">
      <c r="B577" s="43"/>
      <c r="C577" s="65"/>
      <c r="D577" s="219" t="s">
        <v>210</v>
      </c>
      <c r="E577" s="65"/>
      <c r="F577" s="222" t="s">
        <v>757</v>
      </c>
      <c r="G577" s="65"/>
      <c r="H577" s="65"/>
      <c r="I577" s="175"/>
      <c r="J577" s="65"/>
      <c r="K577" s="65"/>
      <c r="L577" s="63"/>
      <c r="M577" s="221"/>
      <c r="N577" s="44"/>
      <c r="O577" s="44"/>
      <c r="P577" s="44"/>
      <c r="Q577" s="44"/>
      <c r="R577" s="44"/>
      <c r="S577" s="44"/>
      <c r="T577" s="80"/>
      <c r="AT577" s="25" t="s">
        <v>210</v>
      </c>
      <c r="AU577" s="25" t="s">
        <v>93</v>
      </c>
    </row>
    <row r="578" spans="2:65" s="12" customFormat="1" ht="13.5">
      <c r="B578" s="223"/>
      <c r="C578" s="224"/>
      <c r="D578" s="219" t="s">
        <v>212</v>
      </c>
      <c r="E578" s="225" t="s">
        <v>50</v>
      </c>
      <c r="F578" s="226" t="s">
        <v>749</v>
      </c>
      <c r="G578" s="224"/>
      <c r="H578" s="227" t="s">
        <v>50</v>
      </c>
      <c r="I578" s="228"/>
      <c r="J578" s="224"/>
      <c r="K578" s="224"/>
      <c r="L578" s="229"/>
      <c r="M578" s="230"/>
      <c r="N578" s="231"/>
      <c r="O578" s="231"/>
      <c r="P578" s="231"/>
      <c r="Q578" s="231"/>
      <c r="R578" s="231"/>
      <c r="S578" s="231"/>
      <c r="T578" s="232"/>
      <c r="AT578" s="233" t="s">
        <v>212</v>
      </c>
      <c r="AU578" s="233" t="s">
        <v>93</v>
      </c>
      <c r="AV578" s="12" t="s">
        <v>25</v>
      </c>
      <c r="AW578" s="12" t="s">
        <v>48</v>
      </c>
      <c r="AX578" s="12" t="s">
        <v>85</v>
      </c>
      <c r="AY578" s="233" t="s">
        <v>199</v>
      </c>
    </row>
    <row r="579" spans="2:65" s="13" customFormat="1" ht="13.5">
      <c r="B579" s="234"/>
      <c r="C579" s="235"/>
      <c r="D579" s="236" t="s">
        <v>212</v>
      </c>
      <c r="E579" s="237" t="s">
        <v>50</v>
      </c>
      <c r="F579" s="238" t="s">
        <v>35</v>
      </c>
      <c r="G579" s="235"/>
      <c r="H579" s="239">
        <v>100</v>
      </c>
      <c r="I579" s="240"/>
      <c r="J579" s="235"/>
      <c r="K579" s="235"/>
      <c r="L579" s="241"/>
      <c r="M579" s="242"/>
      <c r="N579" s="243"/>
      <c r="O579" s="243"/>
      <c r="P579" s="243"/>
      <c r="Q579" s="243"/>
      <c r="R579" s="243"/>
      <c r="S579" s="243"/>
      <c r="T579" s="244"/>
      <c r="AT579" s="245" t="s">
        <v>212</v>
      </c>
      <c r="AU579" s="245" t="s">
        <v>93</v>
      </c>
      <c r="AV579" s="13" t="s">
        <v>93</v>
      </c>
      <c r="AW579" s="13" t="s">
        <v>48</v>
      </c>
      <c r="AX579" s="13" t="s">
        <v>85</v>
      </c>
      <c r="AY579" s="245" t="s">
        <v>199</v>
      </c>
    </row>
    <row r="580" spans="2:65" s="1" customFormat="1" ht="22.5" customHeight="1">
      <c r="B580" s="43"/>
      <c r="C580" s="207" t="s">
        <v>765</v>
      </c>
      <c r="D580" s="207" t="s">
        <v>202</v>
      </c>
      <c r="E580" s="208" t="s">
        <v>766</v>
      </c>
      <c r="F580" s="209" t="s">
        <v>767</v>
      </c>
      <c r="G580" s="210" t="s">
        <v>205</v>
      </c>
      <c r="H580" s="211">
        <v>0.84</v>
      </c>
      <c r="I580" s="212"/>
      <c r="J580" s="213">
        <f>ROUND(I580*H580,2)</f>
        <v>0</v>
      </c>
      <c r="K580" s="209" t="s">
        <v>206</v>
      </c>
      <c r="L580" s="63"/>
      <c r="M580" s="214" t="s">
        <v>50</v>
      </c>
      <c r="N580" s="215" t="s">
        <v>56</v>
      </c>
      <c r="O580" s="44"/>
      <c r="P580" s="216">
        <f>O580*H580</f>
        <v>0</v>
      </c>
      <c r="Q580" s="216">
        <v>0</v>
      </c>
      <c r="R580" s="216">
        <f>Q580*H580</f>
        <v>0</v>
      </c>
      <c r="S580" s="216">
        <v>1.8</v>
      </c>
      <c r="T580" s="217">
        <f>S580*H580</f>
        <v>1.512</v>
      </c>
      <c r="AR580" s="25" t="s">
        <v>105</v>
      </c>
      <c r="AT580" s="25" t="s">
        <v>202</v>
      </c>
      <c r="AU580" s="25" t="s">
        <v>93</v>
      </c>
      <c r="AY580" s="25" t="s">
        <v>199</v>
      </c>
      <c r="BE580" s="218">
        <f>IF(N580="základní",J580,0)</f>
        <v>0</v>
      </c>
      <c r="BF580" s="218">
        <f>IF(N580="snížená",J580,0)</f>
        <v>0</v>
      </c>
      <c r="BG580" s="218">
        <f>IF(N580="zákl. přenesená",J580,0)</f>
        <v>0</v>
      </c>
      <c r="BH580" s="218">
        <f>IF(N580="sníž. přenesená",J580,0)</f>
        <v>0</v>
      </c>
      <c r="BI580" s="218">
        <f>IF(N580="nulová",J580,0)</f>
        <v>0</v>
      </c>
      <c r="BJ580" s="25" t="s">
        <v>25</v>
      </c>
      <c r="BK580" s="218">
        <f>ROUND(I580*H580,2)</f>
        <v>0</v>
      </c>
      <c r="BL580" s="25" t="s">
        <v>105</v>
      </c>
      <c r="BM580" s="25" t="s">
        <v>768</v>
      </c>
    </row>
    <row r="581" spans="2:65" s="1" customFormat="1" ht="13.5">
      <c r="B581" s="43"/>
      <c r="C581" s="65"/>
      <c r="D581" s="219" t="s">
        <v>208</v>
      </c>
      <c r="E581" s="65"/>
      <c r="F581" s="220" t="s">
        <v>769</v>
      </c>
      <c r="G581" s="65"/>
      <c r="H581" s="65"/>
      <c r="I581" s="175"/>
      <c r="J581" s="65"/>
      <c r="K581" s="65"/>
      <c r="L581" s="63"/>
      <c r="M581" s="221"/>
      <c r="N581" s="44"/>
      <c r="O581" s="44"/>
      <c r="P581" s="44"/>
      <c r="Q581" s="44"/>
      <c r="R581" s="44"/>
      <c r="S581" s="44"/>
      <c r="T581" s="80"/>
      <c r="AT581" s="25" t="s">
        <v>208</v>
      </c>
      <c r="AU581" s="25" t="s">
        <v>93</v>
      </c>
    </row>
    <row r="582" spans="2:65" s="12" customFormat="1" ht="13.5">
      <c r="B582" s="223"/>
      <c r="C582" s="224"/>
      <c r="D582" s="219" t="s">
        <v>212</v>
      </c>
      <c r="E582" s="225" t="s">
        <v>50</v>
      </c>
      <c r="F582" s="226" t="s">
        <v>770</v>
      </c>
      <c r="G582" s="224"/>
      <c r="H582" s="227" t="s">
        <v>50</v>
      </c>
      <c r="I582" s="228"/>
      <c r="J582" s="224"/>
      <c r="K582" s="224"/>
      <c r="L582" s="229"/>
      <c r="M582" s="230"/>
      <c r="N582" s="231"/>
      <c r="O582" s="231"/>
      <c r="P582" s="231"/>
      <c r="Q582" s="231"/>
      <c r="R582" s="231"/>
      <c r="S582" s="231"/>
      <c r="T582" s="232"/>
      <c r="AT582" s="233" t="s">
        <v>212</v>
      </c>
      <c r="AU582" s="233" t="s">
        <v>93</v>
      </c>
      <c r="AV582" s="12" t="s">
        <v>25</v>
      </c>
      <c r="AW582" s="12" t="s">
        <v>48</v>
      </c>
      <c r="AX582" s="12" t="s">
        <v>85</v>
      </c>
      <c r="AY582" s="233" t="s">
        <v>199</v>
      </c>
    </row>
    <row r="583" spans="2:65" s="13" customFormat="1" ht="13.5">
      <c r="B583" s="234"/>
      <c r="C583" s="235"/>
      <c r="D583" s="236" t="s">
        <v>212</v>
      </c>
      <c r="E583" s="237" t="s">
        <v>50</v>
      </c>
      <c r="F583" s="238" t="s">
        <v>771</v>
      </c>
      <c r="G583" s="235"/>
      <c r="H583" s="239">
        <v>0.84</v>
      </c>
      <c r="I583" s="240"/>
      <c r="J583" s="235"/>
      <c r="K583" s="235"/>
      <c r="L583" s="241"/>
      <c r="M583" s="242"/>
      <c r="N583" s="243"/>
      <c r="O583" s="243"/>
      <c r="P583" s="243"/>
      <c r="Q583" s="243"/>
      <c r="R583" s="243"/>
      <c r="S583" s="243"/>
      <c r="T583" s="244"/>
      <c r="AT583" s="245" t="s">
        <v>212</v>
      </c>
      <c r="AU583" s="245" t="s">
        <v>93</v>
      </c>
      <c r="AV583" s="13" t="s">
        <v>93</v>
      </c>
      <c r="AW583" s="13" t="s">
        <v>48</v>
      </c>
      <c r="AX583" s="13" t="s">
        <v>85</v>
      </c>
      <c r="AY583" s="245" t="s">
        <v>199</v>
      </c>
    </row>
    <row r="584" spans="2:65" s="1" customFormat="1" ht="22.5" customHeight="1">
      <c r="B584" s="43"/>
      <c r="C584" s="207" t="s">
        <v>506</v>
      </c>
      <c r="D584" s="207" t="s">
        <v>202</v>
      </c>
      <c r="E584" s="208" t="s">
        <v>772</v>
      </c>
      <c r="F584" s="209" t="s">
        <v>773</v>
      </c>
      <c r="G584" s="210" t="s">
        <v>263</v>
      </c>
      <c r="H584" s="211">
        <v>48.3</v>
      </c>
      <c r="I584" s="212"/>
      <c r="J584" s="213">
        <f>ROUND(I584*H584,2)</f>
        <v>0</v>
      </c>
      <c r="K584" s="209" t="s">
        <v>206</v>
      </c>
      <c r="L584" s="63"/>
      <c r="M584" s="214" t="s">
        <v>50</v>
      </c>
      <c r="N584" s="215" t="s">
        <v>56</v>
      </c>
      <c r="O584" s="44"/>
      <c r="P584" s="216">
        <f>O584*H584</f>
        <v>0</v>
      </c>
      <c r="Q584" s="216">
        <v>0</v>
      </c>
      <c r="R584" s="216">
        <f>Q584*H584</f>
        <v>0</v>
      </c>
      <c r="S584" s="216">
        <v>0</v>
      </c>
      <c r="T584" s="217">
        <f>S584*H584</f>
        <v>0</v>
      </c>
      <c r="AR584" s="25" t="s">
        <v>105</v>
      </c>
      <c r="AT584" s="25" t="s">
        <v>202</v>
      </c>
      <c r="AU584" s="25" t="s">
        <v>93</v>
      </c>
      <c r="AY584" s="25" t="s">
        <v>199</v>
      </c>
      <c r="BE584" s="218">
        <f>IF(N584="základní",J584,0)</f>
        <v>0</v>
      </c>
      <c r="BF584" s="218">
        <f>IF(N584="snížená",J584,0)</f>
        <v>0</v>
      </c>
      <c r="BG584" s="218">
        <f>IF(N584="zákl. přenesená",J584,0)</f>
        <v>0</v>
      </c>
      <c r="BH584" s="218">
        <f>IF(N584="sníž. přenesená",J584,0)</f>
        <v>0</v>
      </c>
      <c r="BI584" s="218">
        <f>IF(N584="nulová",J584,0)</f>
        <v>0</v>
      </c>
      <c r="BJ584" s="25" t="s">
        <v>25</v>
      </c>
      <c r="BK584" s="218">
        <f>ROUND(I584*H584,2)</f>
        <v>0</v>
      </c>
      <c r="BL584" s="25" t="s">
        <v>105</v>
      </c>
      <c r="BM584" s="25" t="s">
        <v>774</v>
      </c>
    </row>
    <row r="585" spans="2:65" s="1" customFormat="1" ht="40.5">
      <c r="B585" s="43"/>
      <c r="C585" s="65"/>
      <c r="D585" s="219" t="s">
        <v>208</v>
      </c>
      <c r="E585" s="65"/>
      <c r="F585" s="220" t="s">
        <v>775</v>
      </c>
      <c r="G585" s="65"/>
      <c r="H585" s="65"/>
      <c r="I585" s="175"/>
      <c r="J585" s="65"/>
      <c r="K585" s="65"/>
      <c r="L585" s="63"/>
      <c r="M585" s="221"/>
      <c r="N585" s="44"/>
      <c r="O585" s="44"/>
      <c r="P585" s="44"/>
      <c r="Q585" s="44"/>
      <c r="R585" s="44"/>
      <c r="S585" s="44"/>
      <c r="T585" s="80"/>
      <c r="AT585" s="25" t="s">
        <v>208</v>
      </c>
      <c r="AU585" s="25" t="s">
        <v>93</v>
      </c>
    </row>
    <row r="586" spans="2:65" s="1" customFormat="1" ht="67.5">
      <c r="B586" s="43"/>
      <c r="C586" s="65"/>
      <c r="D586" s="219" t="s">
        <v>210</v>
      </c>
      <c r="E586" s="65"/>
      <c r="F586" s="222" t="s">
        <v>776</v>
      </c>
      <c r="G586" s="65"/>
      <c r="H586" s="65"/>
      <c r="I586" s="175"/>
      <c r="J586" s="65"/>
      <c r="K586" s="65"/>
      <c r="L586" s="63"/>
      <c r="M586" s="221"/>
      <c r="N586" s="44"/>
      <c r="O586" s="44"/>
      <c r="P586" s="44"/>
      <c r="Q586" s="44"/>
      <c r="R586" s="44"/>
      <c r="S586" s="44"/>
      <c r="T586" s="80"/>
      <c r="AT586" s="25" t="s">
        <v>210</v>
      </c>
      <c r="AU586" s="25" t="s">
        <v>93</v>
      </c>
    </row>
    <row r="587" spans="2:65" s="12" customFormat="1" ht="13.5">
      <c r="B587" s="223"/>
      <c r="C587" s="224"/>
      <c r="D587" s="219" t="s">
        <v>212</v>
      </c>
      <c r="E587" s="225" t="s">
        <v>50</v>
      </c>
      <c r="F587" s="226" t="s">
        <v>777</v>
      </c>
      <c r="G587" s="224"/>
      <c r="H587" s="227" t="s">
        <v>50</v>
      </c>
      <c r="I587" s="228"/>
      <c r="J587" s="224"/>
      <c r="K587" s="224"/>
      <c r="L587" s="229"/>
      <c r="M587" s="230"/>
      <c r="N587" s="231"/>
      <c r="O587" s="231"/>
      <c r="P587" s="231"/>
      <c r="Q587" s="231"/>
      <c r="R587" s="231"/>
      <c r="S587" s="231"/>
      <c r="T587" s="232"/>
      <c r="AT587" s="233" t="s">
        <v>212</v>
      </c>
      <c r="AU587" s="233" t="s">
        <v>93</v>
      </c>
      <c r="AV587" s="12" t="s">
        <v>25</v>
      </c>
      <c r="AW587" s="12" t="s">
        <v>48</v>
      </c>
      <c r="AX587" s="12" t="s">
        <v>85</v>
      </c>
      <c r="AY587" s="233" t="s">
        <v>199</v>
      </c>
    </row>
    <row r="588" spans="2:65" s="13" customFormat="1" ht="13.5">
      <c r="B588" s="234"/>
      <c r="C588" s="235"/>
      <c r="D588" s="236" t="s">
        <v>212</v>
      </c>
      <c r="E588" s="237" t="s">
        <v>50</v>
      </c>
      <c r="F588" s="238" t="s">
        <v>331</v>
      </c>
      <c r="G588" s="235"/>
      <c r="H588" s="239">
        <v>48.3</v>
      </c>
      <c r="I588" s="240"/>
      <c r="J588" s="235"/>
      <c r="K588" s="235"/>
      <c r="L588" s="241"/>
      <c r="M588" s="242"/>
      <c r="N588" s="243"/>
      <c r="O588" s="243"/>
      <c r="P588" s="243"/>
      <c r="Q588" s="243"/>
      <c r="R588" s="243"/>
      <c r="S588" s="243"/>
      <c r="T588" s="244"/>
      <c r="AT588" s="245" t="s">
        <v>212</v>
      </c>
      <c r="AU588" s="245" t="s">
        <v>93</v>
      </c>
      <c r="AV588" s="13" t="s">
        <v>93</v>
      </c>
      <c r="AW588" s="13" t="s">
        <v>48</v>
      </c>
      <c r="AX588" s="13" t="s">
        <v>85</v>
      </c>
      <c r="AY588" s="245" t="s">
        <v>199</v>
      </c>
    </row>
    <row r="589" spans="2:65" s="1" customFormat="1" ht="22.5" customHeight="1">
      <c r="B589" s="43"/>
      <c r="C589" s="207" t="s">
        <v>778</v>
      </c>
      <c r="D589" s="207" t="s">
        <v>202</v>
      </c>
      <c r="E589" s="208" t="s">
        <v>779</v>
      </c>
      <c r="F589" s="209" t="s">
        <v>780</v>
      </c>
      <c r="G589" s="210" t="s">
        <v>263</v>
      </c>
      <c r="H589" s="211">
        <v>40.200000000000003</v>
      </c>
      <c r="I589" s="212"/>
      <c r="J589" s="213">
        <f>ROUND(I589*H589,2)</f>
        <v>0</v>
      </c>
      <c r="K589" s="209" t="s">
        <v>206</v>
      </c>
      <c r="L589" s="63"/>
      <c r="M589" s="214" t="s">
        <v>50</v>
      </c>
      <c r="N589" s="215" t="s">
        <v>56</v>
      </c>
      <c r="O589" s="44"/>
      <c r="P589" s="216">
        <f>O589*H589</f>
        <v>0</v>
      </c>
      <c r="Q589" s="216">
        <v>0</v>
      </c>
      <c r="R589" s="216">
        <f>Q589*H589</f>
        <v>0</v>
      </c>
      <c r="S589" s="216">
        <v>0</v>
      </c>
      <c r="T589" s="217">
        <f>S589*H589</f>
        <v>0</v>
      </c>
      <c r="AR589" s="25" t="s">
        <v>105</v>
      </c>
      <c r="AT589" s="25" t="s">
        <v>202</v>
      </c>
      <c r="AU589" s="25" t="s">
        <v>93</v>
      </c>
      <c r="AY589" s="25" t="s">
        <v>199</v>
      </c>
      <c r="BE589" s="218">
        <f>IF(N589="základní",J589,0)</f>
        <v>0</v>
      </c>
      <c r="BF589" s="218">
        <f>IF(N589="snížená",J589,0)</f>
        <v>0</v>
      </c>
      <c r="BG589" s="218">
        <f>IF(N589="zákl. přenesená",J589,0)</f>
        <v>0</v>
      </c>
      <c r="BH589" s="218">
        <f>IF(N589="sníž. přenesená",J589,0)</f>
        <v>0</v>
      </c>
      <c r="BI589" s="218">
        <f>IF(N589="nulová",J589,0)</f>
        <v>0</v>
      </c>
      <c r="BJ589" s="25" t="s">
        <v>25</v>
      </c>
      <c r="BK589" s="218">
        <f>ROUND(I589*H589,2)</f>
        <v>0</v>
      </c>
      <c r="BL589" s="25" t="s">
        <v>105</v>
      </c>
      <c r="BM589" s="25" t="s">
        <v>781</v>
      </c>
    </row>
    <row r="590" spans="2:65" s="1" customFormat="1" ht="40.5">
      <c r="B590" s="43"/>
      <c r="C590" s="65"/>
      <c r="D590" s="219" t="s">
        <v>208</v>
      </c>
      <c r="E590" s="65"/>
      <c r="F590" s="220" t="s">
        <v>782</v>
      </c>
      <c r="G590" s="65"/>
      <c r="H590" s="65"/>
      <c r="I590" s="175"/>
      <c r="J590" s="65"/>
      <c r="K590" s="65"/>
      <c r="L590" s="63"/>
      <c r="M590" s="221"/>
      <c r="N590" s="44"/>
      <c r="O590" s="44"/>
      <c r="P590" s="44"/>
      <c r="Q590" s="44"/>
      <c r="R590" s="44"/>
      <c r="S590" s="44"/>
      <c r="T590" s="80"/>
      <c r="AT590" s="25" t="s">
        <v>208</v>
      </c>
      <c r="AU590" s="25" t="s">
        <v>93</v>
      </c>
    </row>
    <row r="591" spans="2:65" s="1" customFormat="1" ht="67.5">
      <c r="B591" s="43"/>
      <c r="C591" s="65"/>
      <c r="D591" s="219" t="s">
        <v>210</v>
      </c>
      <c r="E591" s="65"/>
      <c r="F591" s="222" t="s">
        <v>776</v>
      </c>
      <c r="G591" s="65"/>
      <c r="H591" s="65"/>
      <c r="I591" s="175"/>
      <c r="J591" s="65"/>
      <c r="K591" s="65"/>
      <c r="L591" s="63"/>
      <c r="M591" s="221"/>
      <c r="N591" s="44"/>
      <c r="O591" s="44"/>
      <c r="P591" s="44"/>
      <c r="Q591" s="44"/>
      <c r="R591" s="44"/>
      <c r="S591" s="44"/>
      <c r="T591" s="80"/>
      <c r="AT591" s="25" t="s">
        <v>210</v>
      </c>
      <c r="AU591" s="25" t="s">
        <v>93</v>
      </c>
    </row>
    <row r="592" spans="2:65" s="12" customFormat="1" ht="13.5">
      <c r="B592" s="223"/>
      <c r="C592" s="224"/>
      <c r="D592" s="219" t="s">
        <v>212</v>
      </c>
      <c r="E592" s="225" t="s">
        <v>50</v>
      </c>
      <c r="F592" s="226" t="s">
        <v>783</v>
      </c>
      <c r="G592" s="224"/>
      <c r="H592" s="227" t="s">
        <v>50</v>
      </c>
      <c r="I592" s="228"/>
      <c r="J592" s="224"/>
      <c r="K592" s="224"/>
      <c r="L592" s="229"/>
      <c r="M592" s="230"/>
      <c r="N592" s="231"/>
      <c r="O592" s="231"/>
      <c r="P592" s="231"/>
      <c r="Q592" s="231"/>
      <c r="R592" s="231"/>
      <c r="S592" s="231"/>
      <c r="T592" s="232"/>
      <c r="AT592" s="233" t="s">
        <v>212</v>
      </c>
      <c r="AU592" s="233" t="s">
        <v>93</v>
      </c>
      <c r="AV592" s="12" t="s">
        <v>25</v>
      </c>
      <c r="AW592" s="12" t="s">
        <v>48</v>
      </c>
      <c r="AX592" s="12" t="s">
        <v>85</v>
      </c>
      <c r="AY592" s="233" t="s">
        <v>199</v>
      </c>
    </row>
    <row r="593" spans="2:65" s="13" customFormat="1" ht="13.5">
      <c r="B593" s="234"/>
      <c r="C593" s="235"/>
      <c r="D593" s="236" t="s">
        <v>212</v>
      </c>
      <c r="E593" s="237" t="s">
        <v>50</v>
      </c>
      <c r="F593" s="238" t="s">
        <v>358</v>
      </c>
      <c r="G593" s="235"/>
      <c r="H593" s="239">
        <v>40.200000000000003</v>
      </c>
      <c r="I593" s="240"/>
      <c r="J593" s="235"/>
      <c r="K593" s="235"/>
      <c r="L593" s="241"/>
      <c r="M593" s="242"/>
      <c r="N593" s="243"/>
      <c r="O593" s="243"/>
      <c r="P593" s="243"/>
      <c r="Q593" s="243"/>
      <c r="R593" s="243"/>
      <c r="S593" s="243"/>
      <c r="T593" s="244"/>
      <c r="AT593" s="245" t="s">
        <v>212</v>
      </c>
      <c r="AU593" s="245" t="s">
        <v>93</v>
      </c>
      <c r="AV593" s="13" t="s">
        <v>93</v>
      </c>
      <c r="AW593" s="13" t="s">
        <v>48</v>
      </c>
      <c r="AX593" s="13" t="s">
        <v>85</v>
      </c>
      <c r="AY593" s="245" t="s">
        <v>199</v>
      </c>
    </row>
    <row r="594" spans="2:65" s="1" customFormat="1" ht="22.5" customHeight="1">
      <c r="B594" s="43"/>
      <c r="C594" s="207" t="s">
        <v>784</v>
      </c>
      <c r="D594" s="207" t="s">
        <v>202</v>
      </c>
      <c r="E594" s="208" t="s">
        <v>785</v>
      </c>
      <c r="F594" s="209" t="s">
        <v>786</v>
      </c>
      <c r="G594" s="210" t="s">
        <v>263</v>
      </c>
      <c r="H594" s="211">
        <v>493.85</v>
      </c>
      <c r="I594" s="212"/>
      <c r="J594" s="213">
        <f>ROUND(I594*H594,2)</f>
        <v>0</v>
      </c>
      <c r="K594" s="209" t="s">
        <v>206</v>
      </c>
      <c r="L594" s="63"/>
      <c r="M594" s="214" t="s">
        <v>50</v>
      </c>
      <c r="N594" s="215" t="s">
        <v>56</v>
      </c>
      <c r="O594" s="44"/>
      <c r="P594" s="216">
        <f>O594*H594</f>
        <v>0</v>
      </c>
      <c r="Q594" s="216">
        <v>0</v>
      </c>
      <c r="R594" s="216">
        <f>Q594*H594</f>
        <v>0</v>
      </c>
      <c r="S594" s="216">
        <v>0</v>
      </c>
      <c r="T594" s="217">
        <f>S594*H594</f>
        <v>0</v>
      </c>
      <c r="AR594" s="25" t="s">
        <v>105</v>
      </c>
      <c r="AT594" s="25" t="s">
        <v>202</v>
      </c>
      <c r="AU594" s="25" t="s">
        <v>93</v>
      </c>
      <c r="AY594" s="25" t="s">
        <v>199</v>
      </c>
      <c r="BE594" s="218">
        <f>IF(N594="základní",J594,0)</f>
        <v>0</v>
      </c>
      <c r="BF594" s="218">
        <f>IF(N594="snížená",J594,0)</f>
        <v>0</v>
      </c>
      <c r="BG594" s="218">
        <f>IF(N594="zákl. přenesená",J594,0)</f>
        <v>0</v>
      </c>
      <c r="BH594" s="218">
        <f>IF(N594="sníž. přenesená",J594,0)</f>
        <v>0</v>
      </c>
      <c r="BI594" s="218">
        <f>IF(N594="nulová",J594,0)</f>
        <v>0</v>
      </c>
      <c r="BJ594" s="25" t="s">
        <v>25</v>
      </c>
      <c r="BK594" s="218">
        <f>ROUND(I594*H594,2)</f>
        <v>0</v>
      </c>
      <c r="BL594" s="25" t="s">
        <v>105</v>
      </c>
      <c r="BM594" s="25" t="s">
        <v>787</v>
      </c>
    </row>
    <row r="595" spans="2:65" s="1" customFormat="1" ht="40.5">
      <c r="B595" s="43"/>
      <c r="C595" s="65"/>
      <c r="D595" s="219" t="s">
        <v>208</v>
      </c>
      <c r="E595" s="65"/>
      <c r="F595" s="220" t="s">
        <v>788</v>
      </c>
      <c r="G595" s="65"/>
      <c r="H595" s="65"/>
      <c r="I595" s="175"/>
      <c r="J595" s="65"/>
      <c r="K595" s="65"/>
      <c r="L595" s="63"/>
      <c r="M595" s="221"/>
      <c r="N595" s="44"/>
      <c r="O595" s="44"/>
      <c r="P595" s="44"/>
      <c r="Q595" s="44"/>
      <c r="R595" s="44"/>
      <c r="S595" s="44"/>
      <c r="T595" s="80"/>
      <c r="AT595" s="25" t="s">
        <v>208</v>
      </c>
      <c r="AU595" s="25" t="s">
        <v>93</v>
      </c>
    </row>
    <row r="596" spans="2:65" s="1" customFormat="1" ht="54">
      <c r="B596" s="43"/>
      <c r="C596" s="65"/>
      <c r="D596" s="219" t="s">
        <v>210</v>
      </c>
      <c r="E596" s="65"/>
      <c r="F596" s="222" t="s">
        <v>789</v>
      </c>
      <c r="G596" s="65"/>
      <c r="H596" s="65"/>
      <c r="I596" s="175"/>
      <c r="J596" s="65"/>
      <c r="K596" s="65"/>
      <c r="L596" s="63"/>
      <c r="M596" s="221"/>
      <c r="N596" s="44"/>
      <c r="O596" s="44"/>
      <c r="P596" s="44"/>
      <c r="Q596" s="44"/>
      <c r="R596" s="44"/>
      <c r="S596" s="44"/>
      <c r="T596" s="80"/>
      <c r="AT596" s="25" t="s">
        <v>210</v>
      </c>
      <c r="AU596" s="25" t="s">
        <v>93</v>
      </c>
    </row>
    <row r="597" spans="2:65" s="12" customFormat="1" ht="13.5">
      <c r="B597" s="223"/>
      <c r="C597" s="224"/>
      <c r="D597" s="219" t="s">
        <v>212</v>
      </c>
      <c r="E597" s="225" t="s">
        <v>50</v>
      </c>
      <c r="F597" s="226" t="s">
        <v>739</v>
      </c>
      <c r="G597" s="224"/>
      <c r="H597" s="227" t="s">
        <v>50</v>
      </c>
      <c r="I597" s="228"/>
      <c r="J597" s="224"/>
      <c r="K597" s="224"/>
      <c r="L597" s="229"/>
      <c r="M597" s="230"/>
      <c r="N597" s="231"/>
      <c r="O597" s="231"/>
      <c r="P597" s="231"/>
      <c r="Q597" s="231"/>
      <c r="R597" s="231"/>
      <c r="S597" s="231"/>
      <c r="T597" s="232"/>
      <c r="AT597" s="233" t="s">
        <v>212</v>
      </c>
      <c r="AU597" s="233" t="s">
        <v>93</v>
      </c>
      <c r="AV597" s="12" t="s">
        <v>25</v>
      </c>
      <c r="AW597" s="12" t="s">
        <v>48</v>
      </c>
      <c r="AX597" s="12" t="s">
        <v>85</v>
      </c>
      <c r="AY597" s="233" t="s">
        <v>199</v>
      </c>
    </row>
    <row r="598" spans="2:65" s="13" customFormat="1" ht="13.5">
      <c r="B598" s="234"/>
      <c r="C598" s="235"/>
      <c r="D598" s="219" t="s">
        <v>212</v>
      </c>
      <c r="E598" s="246" t="s">
        <v>50</v>
      </c>
      <c r="F598" s="247" t="s">
        <v>674</v>
      </c>
      <c r="G598" s="235"/>
      <c r="H598" s="248">
        <v>460.3</v>
      </c>
      <c r="I598" s="240"/>
      <c r="J598" s="235"/>
      <c r="K598" s="235"/>
      <c r="L598" s="241"/>
      <c r="M598" s="242"/>
      <c r="N598" s="243"/>
      <c r="O598" s="243"/>
      <c r="P598" s="243"/>
      <c r="Q598" s="243"/>
      <c r="R598" s="243"/>
      <c r="S598" s="243"/>
      <c r="T598" s="244"/>
      <c r="AT598" s="245" t="s">
        <v>212</v>
      </c>
      <c r="AU598" s="245" t="s">
        <v>93</v>
      </c>
      <c r="AV598" s="13" t="s">
        <v>93</v>
      </c>
      <c r="AW598" s="13" t="s">
        <v>48</v>
      </c>
      <c r="AX598" s="13" t="s">
        <v>85</v>
      </c>
      <c r="AY598" s="245" t="s">
        <v>199</v>
      </c>
    </row>
    <row r="599" spans="2:65" s="12" customFormat="1" ht="13.5">
      <c r="B599" s="223"/>
      <c r="C599" s="224"/>
      <c r="D599" s="219" t="s">
        <v>212</v>
      </c>
      <c r="E599" s="225" t="s">
        <v>50</v>
      </c>
      <c r="F599" s="226" t="s">
        <v>740</v>
      </c>
      <c r="G599" s="224"/>
      <c r="H599" s="227" t="s">
        <v>50</v>
      </c>
      <c r="I599" s="228"/>
      <c r="J599" s="224"/>
      <c r="K599" s="224"/>
      <c r="L599" s="229"/>
      <c r="M599" s="230"/>
      <c r="N599" s="231"/>
      <c r="O599" s="231"/>
      <c r="P599" s="231"/>
      <c r="Q599" s="231"/>
      <c r="R599" s="231"/>
      <c r="S599" s="231"/>
      <c r="T599" s="232"/>
      <c r="AT599" s="233" t="s">
        <v>212</v>
      </c>
      <c r="AU599" s="233" t="s">
        <v>93</v>
      </c>
      <c r="AV599" s="12" t="s">
        <v>25</v>
      </c>
      <c r="AW599" s="12" t="s">
        <v>48</v>
      </c>
      <c r="AX599" s="12" t="s">
        <v>85</v>
      </c>
      <c r="AY599" s="233" t="s">
        <v>199</v>
      </c>
    </row>
    <row r="600" spans="2:65" s="13" customFormat="1" ht="13.5">
      <c r="B600" s="234"/>
      <c r="C600" s="235"/>
      <c r="D600" s="236" t="s">
        <v>212</v>
      </c>
      <c r="E600" s="237" t="s">
        <v>50</v>
      </c>
      <c r="F600" s="238" t="s">
        <v>741</v>
      </c>
      <c r="G600" s="235"/>
      <c r="H600" s="239">
        <v>33.549999999999997</v>
      </c>
      <c r="I600" s="240"/>
      <c r="J600" s="235"/>
      <c r="K600" s="235"/>
      <c r="L600" s="241"/>
      <c r="M600" s="242"/>
      <c r="N600" s="243"/>
      <c r="O600" s="243"/>
      <c r="P600" s="243"/>
      <c r="Q600" s="243"/>
      <c r="R600" s="243"/>
      <c r="S600" s="243"/>
      <c r="T600" s="244"/>
      <c r="AT600" s="245" t="s">
        <v>212</v>
      </c>
      <c r="AU600" s="245" t="s">
        <v>93</v>
      </c>
      <c r="AV600" s="13" t="s">
        <v>93</v>
      </c>
      <c r="AW600" s="13" t="s">
        <v>48</v>
      </c>
      <c r="AX600" s="13" t="s">
        <v>85</v>
      </c>
      <c r="AY600" s="245" t="s">
        <v>199</v>
      </c>
    </row>
    <row r="601" spans="2:65" s="1" customFormat="1" ht="22.5" customHeight="1">
      <c r="B601" s="43"/>
      <c r="C601" s="207" t="s">
        <v>790</v>
      </c>
      <c r="D601" s="207" t="s">
        <v>202</v>
      </c>
      <c r="E601" s="208" t="s">
        <v>791</v>
      </c>
      <c r="F601" s="209" t="s">
        <v>792</v>
      </c>
      <c r="G601" s="210" t="s">
        <v>263</v>
      </c>
      <c r="H601" s="211">
        <v>10</v>
      </c>
      <c r="I601" s="212"/>
      <c r="J601" s="213">
        <f>ROUND(I601*H601,2)</f>
        <v>0</v>
      </c>
      <c r="K601" s="209" t="s">
        <v>206</v>
      </c>
      <c r="L601" s="63"/>
      <c r="M601" s="214" t="s">
        <v>50</v>
      </c>
      <c r="N601" s="215" t="s">
        <v>56</v>
      </c>
      <c r="O601" s="44"/>
      <c r="P601" s="216">
        <f>O601*H601</f>
        <v>0</v>
      </c>
      <c r="Q601" s="216">
        <v>0</v>
      </c>
      <c r="R601" s="216">
        <f>Q601*H601</f>
        <v>0</v>
      </c>
      <c r="S601" s="216">
        <v>0</v>
      </c>
      <c r="T601" s="217">
        <f>S601*H601</f>
        <v>0</v>
      </c>
      <c r="AR601" s="25" t="s">
        <v>105</v>
      </c>
      <c r="AT601" s="25" t="s">
        <v>202</v>
      </c>
      <c r="AU601" s="25" t="s">
        <v>93</v>
      </c>
      <c r="AY601" s="25" t="s">
        <v>199</v>
      </c>
      <c r="BE601" s="218">
        <f>IF(N601="základní",J601,0)</f>
        <v>0</v>
      </c>
      <c r="BF601" s="218">
        <f>IF(N601="snížená",J601,0)</f>
        <v>0</v>
      </c>
      <c r="BG601" s="218">
        <f>IF(N601="zákl. přenesená",J601,0)</f>
        <v>0</v>
      </c>
      <c r="BH601" s="218">
        <f>IF(N601="sníž. přenesená",J601,0)</f>
        <v>0</v>
      </c>
      <c r="BI601" s="218">
        <f>IF(N601="nulová",J601,0)</f>
        <v>0</v>
      </c>
      <c r="BJ601" s="25" t="s">
        <v>25</v>
      </c>
      <c r="BK601" s="218">
        <f>ROUND(I601*H601,2)</f>
        <v>0</v>
      </c>
      <c r="BL601" s="25" t="s">
        <v>105</v>
      </c>
      <c r="BM601" s="25" t="s">
        <v>793</v>
      </c>
    </row>
    <row r="602" spans="2:65" s="1" customFormat="1" ht="40.5">
      <c r="B602" s="43"/>
      <c r="C602" s="65"/>
      <c r="D602" s="219" t="s">
        <v>208</v>
      </c>
      <c r="E602" s="65"/>
      <c r="F602" s="220" t="s">
        <v>794</v>
      </c>
      <c r="G602" s="65"/>
      <c r="H602" s="65"/>
      <c r="I602" s="175"/>
      <c r="J602" s="65"/>
      <c r="K602" s="65"/>
      <c r="L602" s="63"/>
      <c r="M602" s="221"/>
      <c r="N602" s="44"/>
      <c r="O602" s="44"/>
      <c r="P602" s="44"/>
      <c r="Q602" s="44"/>
      <c r="R602" s="44"/>
      <c r="S602" s="44"/>
      <c r="T602" s="80"/>
      <c r="AT602" s="25" t="s">
        <v>208</v>
      </c>
      <c r="AU602" s="25" t="s">
        <v>93</v>
      </c>
    </row>
    <row r="603" spans="2:65" s="1" customFormat="1" ht="54">
      <c r="B603" s="43"/>
      <c r="C603" s="65"/>
      <c r="D603" s="219" t="s">
        <v>210</v>
      </c>
      <c r="E603" s="65"/>
      <c r="F603" s="222" t="s">
        <v>789</v>
      </c>
      <c r="G603" s="65"/>
      <c r="H603" s="65"/>
      <c r="I603" s="175"/>
      <c r="J603" s="65"/>
      <c r="K603" s="65"/>
      <c r="L603" s="63"/>
      <c r="M603" s="221"/>
      <c r="N603" s="44"/>
      <c r="O603" s="44"/>
      <c r="P603" s="44"/>
      <c r="Q603" s="44"/>
      <c r="R603" s="44"/>
      <c r="S603" s="44"/>
      <c r="T603" s="80"/>
      <c r="AT603" s="25" t="s">
        <v>210</v>
      </c>
      <c r="AU603" s="25" t="s">
        <v>93</v>
      </c>
    </row>
    <row r="604" spans="2:65" s="12" customFormat="1" ht="13.5">
      <c r="B604" s="223"/>
      <c r="C604" s="224"/>
      <c r="D604" s="219" t="s">
        <v>212</v>
      </c>
      <c r="E604" s="225" t="s">
        <v>50</v>
      </c>
      <c r="F604" s="226" t="s">
        <v>749</v>
      </c>
      <c r="G604" s="224"/>
      <c r="H604" s="227" t="s">
        <v>50</v>
      </c>
      <c r="I604" s="228"/>
      <c r="J604" s="224"/>
      <c r="K604" s="224"/>
      <c r="L604" s="229"/>
      <c r="M604" s="230"/>
      <c r="N604" s="231"/>
      <c r="O604" s="231"/>
      <c r="P604" s="231"/>
      <c r="Q604" s="231"/>
      <c r="R604" s="231"/>
      <c r="S604" s="231"/>
      <c r="T604" s="232"/>
      <c r="AT604" s="233" t="s">
        <v>212</v>
      </c>
      <c r="AU604" s="233" t="s">
        <v>93</v>
      </c>
      <c r="AV604" s="12" t="s">
        <v>25</v>
      </c>
      <c r="AW604" s="12" t="s">
        <v>48</v>
      </c>
      <c r="AX604" s="12" t="s">
        <v>85</v>
      </c>
      <c r="AY604" s="233" t="s">
        <v>199</v>
      </c>
    </row>
    <row r="605" spans="2:65" s="13" customFormat="1" ht="13.5">
      <c r="B605" s="234"/>
      <c r="C605" s="235"/>
      <c r="D605" s="236" t="s">
        <v>212</v>
      </c>
      <c r="E605" s="237" t="s">
        <v>50</v>
      </c>
      <c r="F605" s="238" t="s">
        <v>795</v>
      </c>
      <c r="G605" s="235"/>
      <c r="H605" s="239">
        <v>10</v>
      </c>
      <c r="I605" s="240"/>
      <c r="J605" s="235"/>
      <c r="K605" s="235"/>
      <c r="L605" s="241"/>
      <c r="M605" s="242"/>
      <c r="N605" s="243"/>
      <c r="O605" s="243"/>
      <c r="P605" s="243"/>
      <c r="Q605" s="243"/>
      <c r="R605" s="243"/>
      <c r="S605" s="243"/>
      <c r="T605" s="244"/>
      <c r="AT605" s="245" t="s">
        <v>212</v>
      </c>
      <c r="AU605" s="245" t="s">
        <v>93</v>
      </c>
      <c r="AV605" s="13" t="s">
        <v>93</v>
      </c>
      <c r="AW605" s="13" t="s">
        <v>48</v>
      </c>
      <c r="AX605" s="13" t="s">
        <v>85</v>
      </c>
      <c r="AY605" s="245" t="s">
        <v>199</v>
      </c>
    </row>
    <row r="606" spans="2:65" s="1" customFormat="1" ht="22.5" customHeight="1">
      <c r="B606" s="43"/>
      <c r="C606" s="207" t="s">
        <v>796</v>
      </c>
      <c r="D606" s="207" t="s">
        <v>202</v>
      </c>
      <c r="E606" s="208" t="s">
        <v>797</v>
      </c>
      <c r="F606" s="209" t="s">
        <v>798</v>
      </c>
      <c r="G606" s="210" t="s">
        <v>256</v>
      </c>
      <c r="H606" s="211">
        <v>1592.951</v>
      </c>
      <c r="I606" s="212"/>
      <c r="J606" s="213">
        <f>ROUND(I606*H606,2)</f>
        <v>0</v>
      </c>
      <c r="K606" s="209" t="s">
        <v>206</v>
      </c>
      <c r="L606" s="63"/>
      <c r="M606" s="214" t="s">
        <v>50</v>
      </c>
      <c r="N606" s="215" t="s">
        <v>56</v>
      </c>
      <c r="O606" s="44"/>
      <c r="P606" s="216">
        <f>O606*H606</f>
        <v>0</v>
      </c>
      <c r="Q606" s="216">
        <v>0</v>
      </c>
      <c r="R606" s="216">
        <f>Q606*H606</f>
        <v>0</v>
      </c>
      <c r="S606" s="216">
        <v>0</v>
      </c>
      <c r="T606" s="217">
        <f>S606*H606</f>
        <v>0</v>
      </c>
      <c r="AR606" s="25" t="s">
        <v>105</v>
      </c>
      <c r="AT606" s="25" t="s">
        <v>202</v>
      </c>
      <c r="AU606" s="25" t="s">
        <v>93</v>
      </c>
      <c r="AY606" s="25" t="s">
        <v>199</v>
      </c>
      <c r="BE606" s="218">
        <f>IF(N606="základní",J606,0)</f>
        <v>0</v>
      </c>
      <c r="BF606" s="218">
        <f>IF(N606="snížená",J606,0)</f>
        <v>0</v>
      </c>
      <c r="BG606" s="218">
        <f>IF(N606="zákl. přenesená",J606,0)</f>
        <v>0</v>
      </c>
      <c r="BH606" s="218">
        <f>IF(N606="sníž. přenesená",J606,0)</f>
        <v>0</v>
      </c>
      <c r="BI606" s="218">
        <f>IF(N606="nulová",J606,0)</f>
        <v>0</v>
      </c>
      <c r="BJ606" s="25" t="s">
        <v>25</v>
      </c>
      <c r="BK606" s="218">
        <f>ROUND(I606*H606,2)</f>
        <v>0</v>
      </c>
      <c r="BL606" s="25" t="s">
        <v>105</v>
      </c>
      <c r="BM606" s="25" t="s">
        <v>799</v>
      </c>
    </row>
    <row r="607" spans="2:65" s="1" customFormat="1" ht="13.5">
      <c r="B607" s="43"/>
      <c r="C607" s="65"/>
      <c r="D607" s="219" t="s">
        <v>208</v>
      </c>
      <c r="E607" s="65"/>
      <c r="F607" s="220" t="s">
        <v>800</v>
      </c>
      <c r="G607" s="65"/>
      <c r="H607" s="65"/>
      <c r="I607" s="175"/>
      <c r="J607" s="65"/>
      <c r="K607" s="65"/>
      <c r="L607" s="63"/>
      <c r="M607" s="221"/>
      <c r="N607" s="44"/>
      <c r="O607" s="44"/>
      <c r="P607" s="44"/>
      <c r="Q607" s="44"/>
      <c r="R607" s="44"/>
      <c r="S607" s="44"/>
      <c r="T607" s="80"/>
      <c r="AT607" s="25" t="s">
        <v>208</v>
      </c>
      <c r="AU607" s="25" t="s">
        <v>93</v>
      </c>
    </row>
    <row r="608" spans="2:65" s="1" customFormat="1" ht="40.5">
      <c r="B608" s="43"/>
      <c r="C608" s="65"/>
      <c r="D608" s="219" t="s">
        <v>210</v>
      </c>
      <c r="E608" s="65"/>
      <c r="F608" s="222" t="s">
        <v>801</v>
      </c>
      <c r="G608" s="65"/>
      <c r="H608" s="65"/>
      <c r="I608" s="175"/>
      <c r="J608" s="65"/>
      <c r="K608" s="65"/>
      <c r="L608" s="63"/>
      <c r="M608" s="221"/>
      <c r="N608" s="44"/>
      <c r="O608" s="44"/>
      <c r="P608" s="44"/>
      <c r="Q608" s="44"/>
      <c r="R608" s="44"/>
      <c r="S608" s="44"/>
      <c r="T608" s="80"/>
      <c r="AT608" s="25" t="s">
        <v>210</v>
      </c>
      <c r="AU608" s="25" t="s">
        <v>93</v>
      </c>
    </row>
    <row r="609" spans="2:51" s="12" customFormat="1" ht="13.5">
      <c r="B609" s="223"/>
      <c r="C609" s="224"/>
      <c r="D609" s="219" t="s">
        <v>212</v>
      </c>
      <c r="E609" s="225" t="s">
        <v>50</v>
      </c>
      <c r="F609" s="226" t="s">
        <v>721</v>
      </c>
      <c r="G609" s="224"/>
      <c r="H609" s="227" t="s">
        <v>50</v>
      </c>
      <c r="I609" s="228"/>
      <c r="J609" s="224"/>
      <c r="K609" s="224"/>
      <c r="L609" s="229"/>
      <c r="M609" s="230"/>
      <c r="N609" s="231"/>
      <c r="O609" s="231"/>
      <c r="P609" s="231"/>
      <c r="Q609" s="231"/>
      <c r="R609" s="231"/>
      <c r="S609" s="231"/>
      <c r="T609" s="232"/>
      <c r="AT609" s="233" t="s">
        <v>212</v>
      </c>
      <c r="AU609" s="233" t="s">
        <v>93</v>
      </c>
      <c r="AV609" s="12" t="s">
        <v>25</v>
      </c>
      <c r="AW609" s="12" t="s">
        <v>48</v>
      </c>
      <c r="AX609" s="12" t="s">
        <v>85</v>
      </c>
      <c r="AY609" s="233" t="s">
        <v>199</v>
      </c>
    </row>
    <row r="610" spans="2:51" s="13" customFormat="1" ht="13.5">
      <c r="B610" s="234"/>
      <c r="C610" s="235"/>
      <c r="D610" s="219" t="s">
        <v>212</v>
      </c>
      <c r="E610" s="246" t="s">
        <v>50</v>
      </c>
      <c r="F610" s="247" t="s">
        <v>802</v>
      </c>
      <c r="G610" s="235"/>
      <c r="H610" s="248">
        <v>12.317</v>
      </c>
      <c r="I610" s="240"/>
      <c r="J610" s="235"/>
      <c r="K610" s="235"/>
      <c r="L610" s="241"/>
      <c r="M610" s="242"/>
      <c r="N610" s="243"/>
      <c r="O610" s="243"/>
      <c r="P610" s="243"/>
      <c r="Q610" s="243"/>
      <c r="R610" s="243"/>
      <c r="S610" s="243"/>
      <c r="T610" s="244"/>
      <c r="AT610" s="245" t="s">
        <v>212</v>
      </c>
      <c r="AU610" s="245" t="s">
        <v>93</v>
      </c>
      <c r="AV610" s="13" t="s">
        <v>93</v>
      </c>
      <c r="AW610" s="13" t="s">
        <v>48</v>
      </c>
      <c r="AX610" s="13" t="s">
        <v>85</v>
      </c>
      <c r="AY610" s="245" t="s">
        <v>199</v>
      </c>
    </row>
    <row r="611" spans="2:51" s="13" customFormat="1" ht="13.5">
      <c r="B611" s="234"/>
      <c r="C611" s="235"/>
      <c r="D611" s="219" t="s">
        <v>212</v>
      </c>
      <c r="E611" s="246" t="s">
        <v>50</v>
      </c>
      <c r="F611" s="247" t="s">
        <v>803</v>
      </c>
      <c r="G611" s="235"/>
      <c r="H611" s="248">
        <v>644.245</v>
      </c>
      <c r="I611" s="240"/>
      <c r="J611" s="235"/>
      <c r="K611" s="235"/>
      <c r="L611" s="241"/>
      <c r="M611" s="242"/>
      <c r="N611" s="243"/>
      <c r="O611" s="243"/>
      <c r="P611" s="243"/>
      <c r="Q611" s="243"/>
      <c r="R611" s="243"/>
      <c r="S611" s="243"/>
      <c r="T611" s="244"/>
      <c r="AT611" s="245" t="s">
        <v>212</v>
      </c>
      <c r="AU611" s="245" t="s">
        <v>93</v>
      </c>
      <c r="AV611" s="13" t="s">
        <v>93</v>
      </c>
      <c r="AW611" s="13" t="s">
        <v>48</v>
      </c>
      <c r="AX611" s="13" t="s">
        <v>85</v>
      </c>
      <c r="AY611" s="245" t="s">
        <v>199</v>
      </c>
    </row>
    <row r="612" spans="2:51" s="12" customFormat="1" ht="13.5">
      <c r="B612" s="223"/>
      <c r="C612" s="224"/>
      <c r="D612" s="219" t="s">
        <v>212</v>
      </c>
      <c r="E612" s="225" t="s">
        <v>50</v>
      </c>
      <c r="F612" s="226" t="s">
        <v>739</v>
      </c>
      <c r="G612" s="224"/>
      <c r="H612" s="227" t="s">
        <v>50</v>
      </c>
      <c r="I612" s="228"/>
      <c r="J612" s="224"/>
      <c r="K612" s="224"/>
      <c r="L612" s="229"/>
      <c r="M612" s="230"/>
      <c r="N612" s="231"/>
      <c r="O612" s="231"/>
      <c r="P612" s="231"/>
      <c r="Q612" s="231"/>
      <c r="R612" s="231"/>
      <c r="S612" s="231"/>
      <c r="T612" s="232"/>
      <c r="AT612" s="233" t="s">
        <v>212</v>
      </c>
      <c r="AU612" s="233" t="s">
        <v>93</v>
      </c>
      <c r="AV612" s="12" t="s">
        <v>25</v>
      </c>
      <c r="AW612" s="12" t="s">
        <v>48</v>
      </c>
      <c r="AX612" s="12" t="s">
        <v>85</v>
      </c>
      <c r="AY612" s="233" t="s">
        <v>199</v>
      </c>
    </row>
    <row r="613" spans="2:51" s="13" customFormat="1" ht="13.5">
      <c r="B613" s="234"/>
      <c r="C613" s="235"/>
      <c r="D613" s="219" t="s">
        <v>212</v>
      </c>
      <c r="E613" s="246" t="s">
        <v>50</v>
      </c>
      <c r="F613" s="247" t="s">
        <v>804</v>
      </c>
      <c r="G613" s="235"/>
      <c r="H613" s="248">
        <v>32.671999999999997</v>
      </c>
      <c r="I613" s="240"/>
      <c r="J613" s="235"/>
      <c r="K613" s="235"/>
      <c r="L613" s="241"/>
      <c r="M613" s="242"/>
      <c r="N613" s="243"/>
      <c r="O613" s="243"/>
      <c r="P613" s="243"/>
      <c r="Q613" s="243"/>
      <c r="R613" s="243"/>
      <c r="S613" s="243"/>
      <c r="T613" s="244"/>
      <c r="AT613" s="245" t="s">
        <v>212</v>
      </c>
      <c r="AU613" s="245" t="s">
        <v>93</v>
      </c>
      <c r="AV613" s="13" t="s">
        <v>93</v>
      </c>
      <c r="AW613" s="13" t="s">
        <v>48</v>
      </c>
      <c r="AX613" s="13" t="s">
        <v>85</v>
      </c>
      <c r="AY613" s="245" t="s">
        <v>199</v>
      </c>
    </row>
    <row r="614" spans="2:51" s="13" customFormat="1" ht="13.5">
      <c r="B614" s="234"/>
      <c r="C614" s="235"/>
      <c r="D614" s="219" t="s">
        <v>212</v>
      </c>
      <c r="E614" s="246" t="s">
        <v>50</v>
      </c>
      <c r="F614" s="247" t="s">
        <v>805</v>
      </c>
      <c r="G614" s="235"/>
      <c r="H614" s="248">
        <v>114.624</v>
      </c>
      <c r="I614" s="240"/>
      <c r="J614" s="235"/>
      <c r="K614" s="235"/>
      <c r="L614" s="241"/>
      <c r="M614" s="242"/>
      <c r="N614" s="243"/>
      <c r="O614" s="243"/>
      <c r="P614" s="243"/>
      <c r="Q614" s="243"/>
      <c r="R614" s="243"/>
      <c r="S614" s="243"/>
      <c r="T614" s="244"/>
      <c r="AT614" s="245" t="s">
        <v>212</v>
      </c>
      <c r="AU614" s="245" t="s">
        <v>93</v>
      </c>
      <c r="AV614" s="13" t="s">
        <v>93</v>
      </c>
      <c r="AW614" s="13" t="s">
        <v>48</v>
      </c>
      <c r="AX614" s="13" t="s">
        <v>85</v>
      </c>
      <c r="AY614" s="245" t="s">
        <v>199</v>
      </c>
    </row>
    <row r="615" spans="2:51" s="12" customFormat="1" ht="13.5">
      <c r="B615" s="223"/>
      <c r="C615" s="224"/>
      <c r="D615" s="219" t="s">
        <v>212</v>
      </c>
      <c r="E615" s="225" t="s">
        <v>50</v>
      </c>
      <c r="F615" s="226" t="s">
        <v>733</v>
      </c>
      <c r="G615" s="224"/>
      <c r="H615" s="227" t="s">
        <v>50</v>
      </c>
      <c r="I615" s="228"/>
      <c r="J615" s="224"/>
      <c r="K615" s="224"/>
      <c r="L615" s="229"/>
      <c r="M615" s="230"/>
      <c r="N615" s="231"/>
      <c r="O615" s="231"/>
      <c r="P615" s="231"/>
      <c r="Q615" s="231"/>
      <c r="R615" s="231"/>
      <c r="S615" s="231"/>
      <c r="T615" s="232"/>
      <c r="AT615" s="233" t="s">
        <v>212</v>
      </c>
      <c r="AU615" s="233" t="s">
        <v>93</v>
      </c>
      <c r="AV615" s="12" t="s">
        <v>25</v>
      </c>
      <c r="AW615" s="12" t="s">
        <v>48</v>
      </c>
      <c r="AX615" s="12" t="s">
        <v>85</v>
      </c>
      <c r="AY615" s="233" t="s">
        <v>199</v>
      </c>
    </row>
    <row r="616" spans="2:51" s="13" customFormat="1" ht="13.5">
      <c r="B616" s="234"/>
      <c r="C616" s="235"/>
      <c r="D616" s="219" t="s">
        <v>212</v>
      </c>
      <c r="E616" s="246" t="s">
        <v>50</v>
      </c>
      <c r="F616" s="247" t="s">
        <v>806</v>
      </c>
      <c r="G616" s="235"/>
      <c r="H616" s="248">
        <v>42.436</v>
      </c>
      <c r="I616" s="240"/>
      <c r="J616" s="235"/>
      <c r="K616" s="235"/>
      <c r="L616" s="241"/>
      <c r="M616" s="242"/>
      <c r="N616" s="243"/>
      <c r="O616" s="243"/>
      <c r="P616" s="243"/>
      <c r="Q616" s="243"/>
      <c r="R616" s="243"/>
      <c r="S616" s="243"/>
      <c r="T616" s="244"/>
      <c r="AT616" s="245" t="s">
        <v>212</v>
      </c>
      <c r="AU616" s="245" t="s">
        <v>93</v>
      </c>
      <c r="AV616" s="13" t="s">
        <v>93</v>
      </c>
      <c r="AW616" s="13" t="s">
        <v>48</v>
      </c>
      <c r="AX616" s="13" t="s">
        <v>85</v>
      </c>
      <c r="AY616" s="245" t="s">
        <v>199</v>
      </c>
    </row>
    <row r="617" spans="2:51" s="13" customFormat="1" ht="13.5">
      <c r="B617" s="234"/>
      <c r="C617" s="235"/>
      <c r="D617" s="219" t="s">
        <v>212</v>
      </c>
      <c r="E617" s="246" t="s">
        <v>50</v>
      </c>
      <c r="F617" s="247" t="s">
        <v>807</v>
      </c>
      <c r="G617" s="235"/>
      <c r="H617" s="248">
        <v>11.859</v>
      </c>
      <c r="I617" s="240"/>
      <c r="J617" s="235"/>
      <c r="K617" s="235"/>
      <c r="L617" s="241"/>
      <c r="M617" s="242"/>
      <c r="N617" s="243"/>
      <c r="O617" s="243"/>
      <c r="P617" s="243"/>
      <c r="Q617" s="243"/>
      <c r="R617" s="243"/>
      <c r="S617" s="243"/>
      <c r="T617" s="244"/>
      <c r="AT617" s="245" t="s">
        <v>212</v>
      </c>
      <c r="AU617" s="245" t="s">
        <v>93</v>
      </c>
      <c r="AV617" s="13" t="s">
        <v>93</v>
      </c>
      <c r="AW617" s="13" t="s">
        <v>48</v>
      </c>
      <c r="AX617" s="13" t="s">
        <v>85</v>
      </c>
      <c r="AY617" s="245" t="s">
        <v>199</v>
      </c>
    </row>
    <row r="618" spans="2:51" s="12" customFormat="1" ht="13.5">
      <c r="B618" s="223"/>
      <c r="C618" s="224"/>
      <c r="D618" s="219" t="s">
        <v>212</v>
      </c>
      <c r="E618" s="225" t="s">
        <v>50</v>
      </c>
      <c r="F618" s="226" t="s">
        <v>740</v>
      </c>
      <c r="G618" s="224"/>
      <c r="H618" s="227" t="s">
        <v>50</v>
      </c>
      <c r="I618" s="228"/>
      <c r="J618" s="224"/>
      <c r="K618" s="224"/>
      <c r="L618" s="229"/>
      <c r="M618" s="230"/>
      <c r="N618" s="231"/>
      <c r="O618" s="231"/>
      <c r="P618" s="231"/>
      <c r="Q618" s="231"/>
      <c r="R618" s="231"/>
      <c r="S618" s="231"/>
      <c r="T618" s="232"/>
      <c r="AT618" s="233" t="s">
        <v>212</v>
      </c>
      <c r="AU618" s="233" t="s">
        <v>93</v>
      </c>
      <c r="AV618" s="12" t="s">
        <v>25</v>
      </c>
      <c r="AW618" s="12" t="s">
        <v>48</v>
      </c>
      <c r="AX618" s="12" t="s">
        <v>85</v>
      </c>
      <c r="AY618" s="233" t="s">
        <v>199</v>
      </c>
    </row>
    <row r="619" spans="2:51" s="13" customFormat="1" ht="13.5">
      <c r="B619" s="234"/>
      <c r="C619" s="235"/>
      <c r="D619" s="219" t="s">
        <v>212</v>
      </c>
      <c r="E619" s="246" t="s">
        <v>50</v>
      </c>
      <c r="F619" s="247" t="s">
        <v>808</v>
      </c>
      <c r="G619" s="235"/>
      <c r="H619" s="248">
        <v>10.065</v>
      </c>
      <c r="I619" s="240"/>
      <c r="J619" s="235"/>
      <c r="K619" s="235"/>
      <c r="L619" s="241"/>
      <c r="M619" s="242"/>
      <c r="N619" s="243"/>
      <c r="O619" s="243"/>
      <c r="P619" s="243"/>
      <c r="Q619" s="243"/>
      <c r="R619" s="243"/>
      <c r="S619" s="243"/>
      <c r="T619" s="244"/>
      <c r="AT619" s="245" t="s">
        <v>212</v>
      </c>
      <c r="AU619" s="245" t="s">
        <v>93</v>
      </c>
      <c r="AV619" s="13" t="s">
        <v>93</v>
      </c>
      <c r="AW619" s="13" t="s">
        <v>48</v>
      </c>
      <c r="AX619" s="13" t="s">
        <v>85</v>
      </c>
      <c r="AY619" s="245" t="s">
        <v>199</v>
      </c>
    </row>
    <row r="620" spans="2:51" s="12" customFormat="1" ht="13.5">
      <c r="B620" s="223"/>
      <c r="C620" s="224"/>
      <c r="D620" s="219" t="s">
        <v>212</v>
      </c>
      <c r="E620" s="225" t="s">
        <v>50</v>
      </c>
      <c r="F620" s="226" t="s">
        <v>714</v>
      </c>
      <c r="G620" s="224"/>
      <c r="H620" s="227" t="s">
        <v>50</v>
      </c>
      <c r="I620" s="228"/>
      <c r="J620" s="224"/>
      <c r="K620" s="224"/>
      <c r="L620" s="229"/>
      <c r="M620" s="230"/>
      <c r="N620" s="231"/>
      <c r="O620" s="231"/>
      <c r="P620" s="231"/>
      <c r="Q620" s="231"/>
      <c r="R620" s="231"/>
      <c r="S620" s="231"/>
      <c r="T620" s="232"/>
      <c r="AT620" s="233" t="s">
        <v>212</v>
      </c>
      <c r="AU620" s="233" t="s">
        <v>93</v>
      </c>
      <c r="AV620" s="12" t="s">
        <v>25</v>
      </c>
      <c r="AW620" s="12" t="s">
        <v>48</v>
      </c>
      <c r="AX620" s="12" t="s">
        <v>85</v>
      </c>
      <c r="AY620" s="233" t="s">
        <v>199</v>
      </c>
    </row>
    <row r="621" spans="2:51" s="13" customFormat="1" ht="13.5">
      <c r="B621" s="234"/>
      <c r="C621" s="235"/>
      <c r="D621" s="219" t="s">
        <v>212</v>
      </c>
      <c r="E621" s="246" t="s">
        <v>50</v>
      </c>
      <c r="F621" s="247" t="s">
        <v>809</v>
      </c>
      <c r="G621" s="235"/>
      <c r="H621" s="248">
        <v>8.4039999999999999</v>
      </c>
      <c r="I621" s="240"/>
      <c r="J621" s="235"/>
      <c r="K621" s="235"/>
      <c r="L621" s="241"/>
      <c r="M621" s="242"/>
      <c r="N621" s="243"/>
      <c r="O621" s="243"/>
      <c r="P621" s="243"/>
      <c r="Q621" s="243"/>
      <c r="R621" s="243"/>
      <c r="S621" s="243"/>
      <c r="T621" s="244"/>
      <c r="AT621" s="245" t="s">
        <v>212</v>
      </c>
      <c r="AU621" s="245" t="s">
        <v>93</v>
      </c>
      <c r="AV621" s="13" t="s">
        <v>93</v>
      </c>
      <c r="AW621" s="13" t="s">
        <v>48</v>
      </c>
      <c r="AX621" s="13" t="s">
        <v>85</v>
      </c>
      <c r="AY621" s="245" t="s">
        <v>199</v>
      </c>
    </row>
    <row r="622" spans="2:51" s="12" customFormat="1" ht="13.5">
      <c r="B622" s="223"/>
      <c r="C622" s="224"/>
      <c r="D622" s="219" t="s">
        <v>212</v>
      </c>
      <c r="E622" s="225" t="s">
        <v>50</v>
      </c>
      <c r="F622" s="226" t="s">
        <v>747</v>
      </c>
      <c r="G622" s="224"/>
      <c r="H622" s="227" t="s">
        <v>50</v>
      </c>
      <c r="I622" s="228"/>
      <c r="J622" s="224"/>
      <c r="K622" s="224"/>
      <c r="L622" s="229"/>
      <c r="M622" s="230"/>
      <c r="N622" s="231"/>
      <c r="O622" s="231"/>
      <c r="P622" s="231"/>
      <c r="Q622" s="231"/>
      <c r="R622" s="231"/>
      <c r="S622" s="231"/>
      <c r="T622" s="232"/>
      <c r="AT622" s="233" t="s">
        <v>212</v>
      </c>
      <c r="AU622" s="233" t="s">
        <v>93</v>
      </c>
      <c r="AV622" s="12" t="s">
        <v>25</v>
      </c>
      <c r="AW622" s="12" t="s">
        <v>48</v>
      </c>
      <c r="AX622" s="12" t="s">
        <v>85</v>
      </c>
      <c r="AY622" s="233" t="s">
        <v>199</v>
      </c>
    </row>
    <row r="623" spans="2:51" s="13" customFormat="1" ht="13.5">
      <c r="B623" s="234"/>
      <c r="C623" s="235"/>
      <c r="D623" s="219" t="s">
        <v>212</v>
      </c>
      <c r="E623" s="246" t="s">
        <v>50</v>
      </c>
      <c r="F623" s="247" t="s">
        <v>810</v>
      </c>
      <c r="G623" s="235"/>
      <c r="H623" s="248">
        <v>389.5</v>
      </c>
      <c r="I623" s="240"/>
      <c r="J623" s="235"/>
      <c r="K623" s="235"/>
      <c r="L623" s="241"/>
      <c r="M623" s="242"/>
      <c r="N623" s="243"/>
      <c r="O623" s="243"/>
      <c r="P623" s="243"/>
      <c r="Q623" s="243"/>
      <c r="R623" s="243"/>
      <c r="S623" s="243"/>
      <c r="T623" s="244"/>
      <c r="AT623" s="245" t="s">
        <v>212</v>
      </c>
      <c r="AU623" s="245" t="s">
        <v>93</v>
      </c>
      <c r="AV623" s="13" t="s">
        <v>93</v>
      </c>
      <c r="AW623" s="13" t="s">
        <v>48</v>
      </c>
      <c r="AX623" s="13" t="s">
        <v>85</v>
      </c>
      <c r="AY623" s="245" t="s">
        <v>199</v>
      </c>
    </row>
    <row r="624" spans="2:51" s="13" customFormat="1" ht="13.5">
      <c r="B624" s="234"/>
      <c r="C624" s="235"/>
      <c r="D624" s="219" t="s">
        <v>212</v>
      </c>
      <c r="E624" s="246" t="s">
        <v>50</v>
      </c>
      <c r="F624" s="247" t="s">
        <v>811</v>
      </c>
      <c r="G624" s="235"/>
      <c r="H624" s="248">
        <v>87.875</v>
      </c>
      <c r="I624" s="240"/>
      <c r="J624" s="235"/>
      <c r="K624" s="235"/>
      <c r="L624" s="241"/>
      <c r="M624" s="242"/>
      <c r="N624" s="243"/>
      <c r="O624" s="243"/>
      <c r="P624" s="243"/>
      <c r="Q624" s="243"/>
      <c r="R624" s="243"/>
      <c r="S624" s="243"/>
      <c r="T624" s="244"/>
      <c r="AT624" s="245" t="s">
        <v>212</v>
      </c>
      <c r="AU624" s="245" t="s">
        <v>93</v>
      </c>
      <c r="AV624" s="13" t="s">
        <v>93</v>
      </c>
      <c r="AW624" s="13" t="s">
        <v>48</v>
      </c>
      <c r="AX624" s="13" t="s">
        <v>85</v>
      </c>
      <c r="AY624" s="245" t="s">
        <v>199</v>
      </c>
    </row>
    <row r="625" spans="2:65" s="12" customFormat="1" ht="13.5">
      <c r="B625" s="223"/>
      <c r="C625" s="224"/>
      <c r="D625" s="219" t="s">
        <v>212</v>
      </c>
      <c r="E625" s="225" t="s">
        <v>50</v>
      </c>
      <c r="F625" s="226" t="s">
        <v>749</v>
      </c>
      <c r="G625" s="224"/>
      <c r="H625" s="227" t="s">
        <v>50</v>
      </c>
      <c r="I625" s="228"/>
      <c r="J625" s="224"/>
      <c r="K625" s="224"/>
      <c r="L625" s="229"/>
      <c r="M625" s="230"/>
      <c r="N625" s="231"/>
      <c r="O625" s="231"/>
      <c r="P625" s="231"/>
      <c r="Q625" s="231"/>
      <c r="R625" s="231"/>
      <c r="S625" s="231"/>
      <c r="T625" s="232"/>
      <c r="AT625" s="233" t="s">
        <v>212</v>
      </c>
      <c r="AU625" s="233" t="s">
        <v>93</v>
      </c>
      <c r="AV625" s="12" t="s">
        <v>25</v>
      </c>
      <c r="AW625" s="12" t="s">
        <v>48</v>
      </c>
      <c r="AX625" s="12" t="s">
        <v>85</v>
      </c>
      <c r="AY625" s="233" t="s">
        <v>199</v>
      </c>
    </row>
    <row r="626" spans="2:65" s="13" customFormat="1" ht="13.5">
      <c r="B626" s="234"/>
      <c r="C626" s="235"/>
      <c r="D626" s="219" t="s">
        <v>212</v>
      </c>
      <c r="E626" s="246" t="s">
        <v>50</v>
      </c>
      <c r="F626" s="247" t="s">
        <v>812</v>
      </c>
      <c r="G626" s="235"/>
      <c r="H626" s="248">
        <v>1.85</v>
      </c>
      <c r="I626" s="240"/>
      <c r="J626" s="235"/>
      <c r="K626" s="235"/>
      <c r="L626" s="241"/>
      <c r="M626" s="242"/>
      <c r="N626" s="243"/>
      <c r="O626" s="243"/>
      <c r="P626" s="243"/>
      <c r="Q626" s="243"/>
      <c r="R626" s="243"/>
      <c r="S626" s="243"/>
      <c r="T626" s="244"/>
      <c r="AT626" s="245" t="s">
        <v>212</v>
      </c>
      <c r="AU626" s="245" t="s">
        <v>93</v>
      </c>
      <c r="AV626" s="13" t="s">
        <v>93</v>
      </c>
      <c r="AW626" s="13" t="s">
        <v>48</v>
      </c>
      <c r="AX626" s="13" t="s">
        <v>85</v>
      </c>
      <c r="AY626" s="245" t="s">
        <v>199</v>
      </c>
    </row>
    <row r="627" spans="2:65" s="13" customFormat="1" ht="13.5">
      <c r="B627" s="234"/>
      <c r="C627" s="235"/>
      <c r="D627" s="219" t="s">
        <v>212</v>
      </c>
      <c r="E627" s="246" t="s">
        <v>50</v>
      </c>
      <c r="F627" s="247" t="s">
        <v>813</v>
      </c>
      <c r="G627" s="235"/>
      <c r="H627" s="248">
        <v>11.5</v>
      </c>
      <c r="I627" s="240"/>
      <c r="J627" s="235"/>
      <c r="K627" s="235"/>
      <c r="L627" s="241"/>
      <c r="M627" s="242"/>
      <c r="N627" s="243"/>
      <c r="O627" s="243"/>
      <c r="P627" s="243"/>
      <c r="Q627" s="243"/>
      <c r="R627" s="243"/>
      <c r="S627" s="243"/>
      <c r="T627" s="244"/>
      <c r="AT627" s="245" t="s">
        <v>212</v>
      </c>
      <c r="AU627" s="245" t="s">
        <v>93</v>
      </c>
      <c r="AV627" s="13" t="s">
        <v>93</v>
      </c>
      <c r="AW627" s="13" t="s">
        <v>48</v>
      </c>
      <c r="AX627" s="13" t="s">
        <v>85</v>
      </c>
      <c r="AY627" s="245" t="s">
        <v>199</v>
      </c>
    </row>
    <row r="628" spans="2:65" s="12" customFormat="1" ht="13.5">
      <c r="B628" s="223"/>
      <c r="C628" s="224"/>
      <c r="D628" s="219" t="s">
        <v>212</v>
      </c>
      <c r="E628" s="225" t="s">
        <v>50</v>
      </c>
      <c r="F628" s="226" t="s">
        <v>814</v>
      </c>
      <c r="G628" s="224"/>
      <c r="H628" s="227" t="s">
        <v>50</v>
      </c>
      <c r="I628" s="228"/>
      <c r="J628" s="224"/>
      <c r="K628" s="224"/>
      <c r="L628" s="229"/>
      <c r="M628" s="230"/>
      <c r="N628" s="231"/>
      <c r="O628" s="231"/>
      <c r="P628" s="231"/>
      <c r="Q628" s="231"/>
      <c r="R628" s="231"/>
      <c r="S628" s="231"/>
      <c r="T628" s="232"/>
      <c r="AT628" s="233" t="s">
        <v>212</v>
      </c>
      <c r="AU628" s="233" t="s">
        <v>93</v>
      </c>
      <c r="AV628" s="12" t="s">
        <v>25</v>
      </c>
      <c r="AW628" s="12" t="s">
        <v>48</v>
      </c>
      <c r="AX628" s="12" t="s">
        <v>85</v>
      </c>
      <c r="AY628" s="233" t="s">
        <v>199</v>
      </c>
    </row>
    <row r="629" spans="2:65" s="13" customFormat="1" ht="13.5">
      <c r="B629" s="234"/>
      <c r="C629" s="235"/>
      <c r="D629" s="219" t="s">
        <v>212</v>
      </c>
      <c r="E629" s="246" t="s">
        <v>50</v>
      </c>
      <c r="F629" s="247" t="s">
        <v>815</v>
      </c>
      <c r="G629" s="235"/>
      <c r="H629" s="248">
        <v>1.512</v>
      </c>
      <c r="I629" s="240"/>
      <c r="J629" s="235"/>
      <c r="K629" s="235"/>
      <c r="L629" s="241"/>
      <c r="M629" s="242"/>
      <c r="N629" s="243"/>
      <c r="O629" s="243"/>
      <c r="P629" s="243"/>
      <c r="Q629" s="243"/>
      <c r="R629" s="243"/>
      <c r="S629" s="243"/>
      <c r="T629" s="244"/>
      <c r="AT629" s="245" t="s">
        <v>212</v>
      </c>
      <c r="AU629" s="245" t="s">
        <v>93</v>
      </c>
      <c r="AV629" s="13" t="s">
        <v>93</v>
      </c>
      <c r="AW629" s="13" t="s">
        <v>48</v>
      </c>
      <c r="AX629" s="13" t="s">
        <v>85</v>
      </c>
      <c r="AY629" s="245" t="s">
        <v>199</v>
      </c>
    </row>
    <row r="630" spans="2:65" s="12" customFormat="1" ht="13.5">
      <c r="B630" s="223"/>
      <c r="C630" s="224"/>
      <c r="D630" s="219" t="s">
        <v>212</v>
      </c>
      <c r="E630" s="225" t="s">
        <v>50</v>
      </c>
      <c r="F630" s="226" t="s">
        <v>727</v>
      </c>
      <c r="G630" s="224"/>
      <c r="H630" s="227" t="s">
        <v>50</v>
      </c>
      <c r="I630" s="228"/>
      <c r="J630" s="224"/>
      <c r="K630" s="224"/>
      <c r="L630" s="229"/>
      <c r="M630" s="230"/>
      <c r="N630" s="231"/>
      <c r="O630" s="231"/>
      <c r="P630" s="231"/>
      <c r="Q630" s="231"/>
      <c r="R630" s="231"/>
      <c r="S630" s="231"/>
      <c r="T630" s="232"/>
      <c r="AT630" s="233" t="s">
        <v>212</v>
      </c>
      <c r="AU630" s="233" t="s">
        <v>93</v>
      </c>
      <c r="AV630" s="12" t="s">
        <v>25</v>
      </c>
      <c r="AW630" s="12" t="s">
        <v>48</v>
      </c>
      <c r="AX630" s="12" t="s">
        <v>85</v>
      </c>
      <c r="AY630" s="233" t="s">
        <v>199</v>
      </c>
    </row>
    <row r="631" spans="2:65" s="13" customFormat="1" ht="13.5">
      <c r="B631" s="234"/>
      <c r="C631" s="235"/>
      <c r="D631" s="219" t="s">
        <v>212</v>
      </c>
      <c r="E631" s="246" t="s">
        <v>50</v>
      </c>
      <c r="F631" s="247" t="s">
        <v>816</v>
      </c>
      <c r="G631" s="235"/>
      <c r="H631" s="248">
        <v>25.853999999999999</v>
      </c>
      <c r="I631" s="240"/>
      <c r="J631" s="235"/>
      <c r="K631" s="235"/>
      <c r="L631" s="241"/>
      <c r="M631" s="242"/>
      <c r="N631" s="243"/>
      <c r="O631" s="243"/>
      <c r="P631" s="243"/>
      <c r="Q631" s="243"/>
      <c r="R631" s="243"/>
      <c r="S631" s="243"/>
      <c r="T631" s="244"/>
      <c r="AT631" s="245" t="s">
        <v>212</v>
      </c>
      <c r="AU631" s="245" t="s">
        <v>93</v>
      </c>
      <c r="AV631" s="13" t="s">
        <v>93</v>
      </c>
      <c r="AW631" s="13" t="s">
        <v>48</v>
      </c>
      <c r="AX631" s="13" t="s">
        <v>85</v>
      </c>
      <c r="AY631" s="245" t="s">
        <v>199</v>
      </c>
    </row>
    <row r="632" spans="2:65" s="13" customFormat="1" ht="13.5">
      <c r="B632" s="234"/>
      <c r="C632" s="235"/>
      <c r="D632" s="219" t="s">
        <v>212</v>
      </c>
      <c r="E632" s="246" t="s">
        <v>50</v>
      </c>
      <c r="F632" s="247" t="s">
        <v>817</v>
      </c>
      <c r="G632" s="235"/>
      <c r="H632" s="248">
        <v>57.298000000000002</v>
      </c>
      <c r="I632" s="240"/>
      <c r="J632" s="235"/>
      <c r="K632" s="235"/>
      <c r="L632" s="241"/>
      <c r="M632" s="242"/>
      <c r="N632" s="243"/>
      <c r="O632" s="243"/>
      <c r="P632" s="243"/>
      <c r="Q632" s="243"/>
      <c r="R632" s="243"/>
      <c r="S632" s="243"/>
      <c r="T632" s="244"/>
      <c r="AT632" s="245" t="s">
        <v>212</v>
      </c>
      <c r="AU632" s="245" t="s">
        <v>93</v>
      </c>
      <c r="AV632" s="13" t="s">
        <v>93</v>
      </c>
      <c r="AW632" s="13" t="s">
        <v>48</v>
      </c>
      <c r="AX632" s="13" t="s">
        <v>85</v>
      </c>
      <c r="AY632" s="245" t="s">
        <v>199</v>
      </c>
    </row>
    <row r="633" spans="2:65" s="13" customFormat="1" ht="13.5">
      <c r="B633" s="234"/>
      <c r="C633" s="235"/>
      <c r="D633" s="219" t="s">
        <v>212</v>
      </c>
      <c r="E633" s="246" t="s">
        <v>50</v>
      </c>
      <c r="F633" s="247" t="s">
        <v>818</v>
      </c>
      <c r="G633" s="235"/>
      <c r="H633" s="248">
        <v>140.89500000000001</v>
      </c>
      <c r="I633" s="240"/>
      <c r="J633" s="235"/>
      <c r="K633" s="235"/>
      <c r="L633" s="241"/>
      <c r="M633" s="242"/>
      <c r="N633" s="243"/>
      <c r="O633" s="243"/>
      <c r="P633" s="243"/>
      <c r="Q633" s="243"/>
      <c r="R633" s="243"/>
      <c r="S633" s="243"/>
      <c r="T633" s="244"/>
      <c r="AT633" s="245" t="s">
        <v>212</v>
      </c>
      <c r="AU633" s="245" t="s">
        <v>93</v>
      </c>
      <c r="AV633" s="13" t="s">
        <v>93</v>
      </c>
      <c r="AW633" s="13" t="s">
        <v>48</v>
      </c>
      <c r="AX633" s="13" t="s">
        <v>85</v>
      </c>
      <c r="AY633" s="245" t="s">
        <v>199</v>
      </c>
    </row>
    <row r="634" spans="2:65" s="12" customFormat="1" ht="13.5">
      <c r="B634" s="223"/>
      <c r="C634" s="224"/>
      <c r="D634" s="219" t="s">
        <v>212</v>
      </c>
      <c r="E634" s="225" t="s">
        <v>50</v>
      </c>
      <c r="F634" s="226" t="s">
        <v>708</v>
      </c>
      <c r="G634" s="224"/>
      <c r="H634" s="227" t="s">
        <v>50</v>
      </c>
      <c r="I634" s="228"/>
      <c r="J634" s="224"/>
      <c r="K634" s="224"/>
      <c r="L634" s="229"/>
      <c r="M634" s="230"/>
      <c r="N634" s="231"/>
      <c r="O634" s="231"/>
      <c r="P634" s="231"/>
      <c r="Q634" s="231"/>
      <c r="R634" s="231"/>
      <c r="S634" s="231"/>
      <c r="T634" s="232"/>
      <c r="AT634" s="233" t="s">
        <v>212</v>
      </c>
      <c r="AU634" s="233" t="s">
        <v>93</v>
      </c>
      <c r="AV634" s="12" t="s">
        <v>25</v>
      </c>
      <c r="AW634" s="12" t="s">
        <v>48</v>
      </c>
      <c r="AX634" s="12" t="s">
        <v>85</v>
      </c>
      <c r="AY634" s="233" t="s">
        <v>199</v>
      </c>
    </row>
    <row r="635" spans="2:65" s="13" customFormat="1" ht="13.5">
      <c r="B635" s="234"/>
      <c r="C635" s="235"/>
      <c r="D635" s="236" t="s">
        <v>212</v>
      </c>
      <c r="E635" s="237" t="s">
        <v>50</v>
      </c>
      <c r="F635" s="238" t="s">
        <v>709</v>
      </c>
      <c r="G635" s="235"/>
      <c r="H635" s="239">
        <v>4.4999999999999998E-2</v>
      </c>
      <c r="I635" s="240"/>
      <c r="J635" s="235"/>
      <c r="K635" s="235"/>
      <c r="L635" s="241"/>
      <c r="M635" s="242"/>
      <c r="N635" s="243"/>
      <c r="O635" s="243"/>
      <c r="P635" s="243"/>
      <c r="Q635" s="243"/>
      <c r="R635" s="243"/>
      <c r="S635" s="243"/>
      <c r="T635" s="244"/>
      <c r="AT635" s="245" t="s">
        <v>212</v>
      </c>
      <c r="AU635" s="245" t="s">
        <v>93</v>
      </c>
      <c r="AV635" s="13" t="s">
        <v>93</v>
      </c>
      <c r="AW635" s="13" t="s">
        <v>48</v>
      </c>
      <c r="AX635" s="13" t="s">
        <v>85</v>
      </c>
      <c r="AY635" s="245" t="s">
        <v>199</v>
      </c>
    </row>
    <row r="636" spans="2:65" s="1" customFormat="1" ht="22.5" customHeight="1">
      <c r="B636" s="43"/>
      <c r="C636" s="207" t="s">
        <v>819</v>
      </c>
      <c r="D636" s="207" t="s">
        <v>202</v>
      </c>
      <c r="E636" s="208" t="s">
        <v>820</v>
      </c>
      <c r="F636" s="209" t="s">
        <v>821</v>
      </c>
      <c r="G636" s="210" t="s">
        <v>256</v>
      </c>
      <c r="H636" s="211">
        <v>1592.951</v>
      </c>
      <c r="I636" s="212"/>
      <c r="J636" s="213">
        <f>ROUND(I636*H636,2)</f>
        <v>0</v>
      </c>
      <c r="K636" s="209" t="s">
        <v>206</v>
      </c>
      <c r="L636" s="63"/>
      <c r="M636" s="214" t="s">
        <v>50</v>
      </c>
      <c r="N636" s="215" t="s">
        <v>56</v>
      </c>
      <c r="O636" s="44"/>
      <c r="P636" s="216">
        <f>O636*H636</f>
        <v>0</v>
      </c>
      <c r="Q636" s="216">
        <v>0</v>
      </c>
      <c r="R636" s="216">
        <f>Q636*H636</f>
        <v>0</v>
      </c>
      <c r="S636" s="216">
        <v>0</v>
      </c>
      <c r="T636" s="217">
        <f>S636*H636</f>
        <v>0</v>
      </c>
      <c r="AR636" s="25" t="s">
        <v>105</v>
      </c>
      <c r="AT636" s="25" t="s">
        <v>202</v>
      </c>
      <c r="AU636" s="25" t="s">
        <v>93</v>
      </c>
      <c r="AY636" s="25" t="s">
        <v>199</v>
      </c>
      <c r="BE636" s="218">
        <f>IF(N636="základní",J636,0)</f>
        <v>0</v>
      </c>
      <c r="BF636" s="218">
        <f>IF(N636="snížená",J636,0)</f>
        <v>0</v>
      </c>
      <c r="BG636" s="218">
        <f>IF(N636="zákl. přenesená",J636,0)</f>
        <v>0</v>
      </c>
      <c r="BH636" s="218">
        <f>IF(N636="sníž. přenesená",J636,0)</f>
        <v>0</v>
      </c>
      <c r="BI636" s="218">
        <f>IF(N636="nulová",J636,0)</f>
        <v>0</v>
      </c>
      <c r="BJ636" s="25" t="s">
        <v>25</v>
      </c>
      <c r="BK636" s="218">
        <f>ROUND(I636*H636,2)</f>
        <v>0</v>
      </c>
      <c r="BL636" s="25" t="s">
        <v>105</v>
      </c>
      <c r="BM636" s="25" t="s">
        <v>822</v>
      </c>
    </row>
    <row r="637" spans="2:65" s="1" customFormat="1" ht="27">
      <c r="B637" s="43"/>
      <c r="C637" s="65"/>
      <c r="D637" s="219" t="s">
        <v>208</v>
      </c>
      <c r="E637" s="65"/>
      <c r="F637" s="220" t="s">
        <v>823</v>
      </c>
      <c r="G637" s="65"/>
      <c r="H637" s="65"/>
      <c r="I637" s="175"/>
      <c r="J637" s="65"/>
      <c r="K637" s="65"/>
      <c r="L637" s="63"/>
      <c r="M637" s="221"/>
      <c r="N637" s="44"/>
      <c r="O637" s="44"/>
      <c r="P637" s="44"/>
      <c r="Q637" s="44"/>
      <c r="R637" s="44"/>
      <c r="S637" s="44"/>
      <c r="T637" s="80"/>
      <c r="AT637" s="25" t="s">
        <v>208</v>
      </c>
      <c r="AU637" s="25" t="s">
        <v>93</v>
      </c>
    </row>
    <row r="638" spans="2:65" s="1" customFormat="1" ht="94.5">
      <c r="B638" s="43"/>
      <c r="C638" s="65"/>
      <c r="D638" s="219" t="s">
        <v>210</v>
      </c>
      <c r="E638" s="65"/>
      <c r="F638" s="222" t="s">
        <v>686</v>
      </c>
      <c r="G638" s="65"/>
      <c r="H638" s="65"/>
      <c r="I638" s="175"/>
      <c r="J638" s="65"/>
      <c r="K638" s="65"/>
      <c r="L638" s="63"/>
      <c r="M638" s="221"/>
      <c r="N638" s="44"/>
      <c r="O638" s="44"/>
      <c r="P638" s="44"/>
      <c r="Q638" s="44"/>
      <c r="R638" s="44"/>
      <c r="S638" s="44"/>
      <c r="T638" s="80"/>
      <c r="AT638" s="25" t="s">
        <v>210</v>
      </c>
      <c r="AU638" s="25" t="s">
        <v>93</v>
      </c>
    </row>
    <row r="639" spans="2:65" s="12" customFormat="1" ht="13.5">
      <c r="B639" s="223"/>
      <c r="C639" s="224"/>
      <c r="D639" s="219" t="s">
        <v>212</v>
      </c>
      <c r="E639" s="225" t="s">
        <v>50</v>
      </c>
      <c r="F639" s="226" t="s">
        <v>721</v>
      </c>
      <c r="G639" s="224"/>
      <c r="H639" s="227" t="s">
        <v>50</v>
      </c>
      <c r="I639" s="228"/>
      <c r="J639" s="224"/>
      <c r="K639" s="224"/>
      <c r="L639" s="229"/>
      <c r="M639" s="230"/>
      <c r="N639" s="231"/>
      <c r="O639" s="231"/>
      <c r="P639" s="231"/>
      <c r="Q639" s="231"/>
      <c r="R639" s="231"/>
      <c r="S639" s="231"/>
      <c r="T639" s="232"/>
      <c r="AT639" s="233" t="s">
        <v>212</v>
      </c>
      <c r="AU639" s="233" t="s">
        <v>93</v>
      </c>
      <c r="AV639" s="12" t="s">
        <v>25</v>
      </c>
      <c r="AW639" s="12" t="s">
        <v>48</v>
      </c>
      <c r="AX639" s="12" t="s">
        <v>85</v>
      </c>
      <c r="AY639" s="233" t="s">
        <v>199</v>
      </c>
    </row>
    <row r="640" spans="2:65" s="13" customFormat="1" ht="13.5">
      <c r="B640" s="234"/>
      <c r="C640" s="235"/>
      <c r="D640" s="219" t="s">
        <v>212</v>
      </c>
      <c r="E640" s="246" t="s">
        <v>50</v>
      </c>
      <c r="F640" s="247" t="s">
        <v>802</v>
      </c>
      <c r="G640" s="235"/>
      <c r="H640" s="248">
        <v>12.317</v>
      </c>
      <c r="I640" s="240"/>
      <c r="J640" s="235"/>
      <c r="K640" s="235"/>
      <c r="L640" s="241"/>
      <c r="M640" s="242"/>
      <c r="N640" s="243"/>
      <c r="O640" s="243"/>
      <c r="P640" s="243"/>
      <c r="Q640" s="243"/>
      <c r="R640" s="243"/>
      <c r="S640" s="243"/>
      <c r="T640" s="244"/>
      <c r="AT640" s="245" t="s">
        <v>212</v>
      </c>
      <c r="AU640" s="245" t="s">
        <v>93</v>
      </c>
      <c r="AV640" s="13" t="s">
        <v>93</v>
      </c>
      <c r="AW640" s="13" t="s">
        <v>48</v>
      </c>
      <c r="AX640" s="13" t="s">
        <v>85</v>
      </c>
      <c r="AY640" s="245" t="s">
        <v>199</v>
      </c>
    </row>
    <row r="641" spans="2:51" s="13" customFormat="1" ht="13.5">
      <c r="B641" s="234"/>
      <c r="C641" s="235"/>
      <c r="D641" s="219" t="s">
        <v>212</v>
      </c>
      <c r="E641" s="246" t="s">
        <v>50</v>
      </c>
      <c r="F641" s="247" t="s">
        <v>803</v>
      </c>
      <c r="G641" s="235"/>
      <c r="H641" s="248">
        <v>644.245</v>
      </c>
      <c r="I641" s="240"/>
      <c r="J641" s="235"/>
      <c r="K641" s="235"/>
      <c r="L641" s="241"/>
      <c r="M641" s="242"/>
      <c r="N641" s="243"/>
      <c r="O641" s="243"/>
      <c r="P641" s="243"/>
      <c r="Q641" s="243"/>
      <c r="R641" s="243"/>
      <c r="S641" s="243"/>
      <c r="T641" s="244"/>
      <c r="AT641" s="245" t="s">
        <v>212</v>
      </c>
      <c r="AU641" s="245" t="s">
        <v>93</v>
      </c>
      <c r="AV641" s="13" t="s">
        <v>93</v>
      </c>
      <c r="AW641" s="13" t="s">
        <v>48</v>
      </c>
      <c r="AX641" s="13" t="s">
        <v>85</v>
      </c>
      <c r="AY641" s="245" t="s">
        <v>199</v>
      </c>
    </row>
    <row r="642" spans="2:51" s="12" customFormat="1" ht="13.5">
      <c r="B642" s="223"/>
      <c r="C642" s="224"/>
      <c r="D642" s="219" t="s">
        <v>212</v>
      </c>
      <c r="E642" s="225" t="s">
        <v>50</v>
      </c>
      <c r="F642" s="226" t="s">
        <v>739</v>
      </c>
      <c r="G642" s="224"/>
      <c r="H642" s="227" t="s">
        <v>50</v>
      </c>
      <c r="I642" s="228"/>
      <c r="J642" s="224"/>
      <c r="K642" s="224"/>
      <c r="L642" s="229"/>
      <c r="M642" s="230"/>
      <c r="N642" s="231"/>
      <c r="O642" s="231"/>
      <c r="P642" s="231"/>
      <c r="Q642" s="231"/>
      <c r="R642" s="231"/>
      <c r="S642" s="231"/>
      <c r="T642" s="232"/>
      <c r="AT642" s="233" t="s">
        <v>212</v>
      </c>
      <c r="AU642" s="233" t="s">
        <v>93</v>
      </c>
      <c r="AV642" s="12" t="s">
        <v>25</v>
      </c>
      <c r="AW642" s="12" t="s">
        <v>48</v>
      </c>
      <c r="AX642" s="12" t="s">
        <v>85</v>
      </c>
      <c r="AY642" s="233" t="s">
        <v>199</v>
      </c>
    </row>
    <row r="643" spans="2:51" s="13" customFormat="1" ht="13.5">
      <c r="B643" s="234"/>
      <c r="C643" s="235"/>
      <c r="D643" s="219" t="s">
        <v>212</v>
      </c>
      <c r="E643" s="246" t="s">
        <v>50</v>
      </c>
      <c r="F643" s="247" t="s">
        <v>804</v>
      </c>
      <c r="G643" s="235"/>
      <c r="H643" s="248">
        <v>32.671999999999997</v>
      </c>
      <c r="I643" s="240"/>
      <c r="J643" s="235"/>
      <c r="K643" s="235"/>
      <c r="L643" s="241"/>
      <c r="M643" s="242"/>
      <c r="N643" s="243"/>
      <c r="O643" s="243"/>
      <c r="P643" s="243"/>
      <c r="Q643" s="243"/>
      <c r="R643" s="243"/>
      <c r="S643" s="243"/>
      <c r="T643" s="244"/>
      <c r="AT643" s="245" t="s">
        <v>212</v>
      </c>
      <c r="AU643" s="245" t="s">
        <v>93</v>
      </c>
      <c r="AV643" s="13" t="s">
        <v>93</v>
      </c>
      <c r="AW643" s="13" t="s">
        <v>48</v>
      </c>
      <c r="AX643" s="13" t="s">
        <v>85</v>
      </c>
      <c r="AY643" s="245" t="s">
        <v>199</v>
      </c>
    </row>
    <row r="644" spans="2:51" s="13" customFormat="1" ht="13.5">
      <c r="B644" s="234"/>
      <c r="C644" s="235"/>
      <c r="D644" s="219" t="s">
        <v>212</v>
      </c>
      <c r="E644" s="246" t="s">
        <v>50</v>
      </c>
      <c r="F644" s="247" t="s">
        <v>805</v>
      </c>
      <c r="G644" s="235"/>
      <c r="H644" s="248">
        <v>114.624</v>
      </c>
      <c r="I644" s="240"/>
      <c r="J644" s="235"/>
      <c r="K644" s="235"/>
      <c r="L644" s="241"/>
      <c r="M644" s="242"/>
      <c r="N644" s="243"/>
      <c r="O644" s="243"/>
      <c r="P644" s="243"/>
      <c r="Q644" s="243"/>
      <c r="R644" s="243"/>
      <c r="S644" s="243"/>
      <c r="T644" s="244"/>
      <c r="AT644" s="245" t="s">
        <v>212</v>
      </c>
      <c r="AU644" s="245" t="s">
        <v>93</v>
      </c>
      <c r="AV644" s="13" t="s">
        <v>93</v>
      </c>
      <c r="AW644" s="13" t="s">
        <v>48</v>
      </c>
      <c r="AX644" s="13" t="s">
        <v>85</v>
      </c>
      <c r="AY644" s="245" t="s">
        <v>199</v>
      </c>
    </row>
    <row r="645" spans="2:51" s="12" customFormat="1" ht="13.5">
      <c r="B645" s="223"/>
      <c r="C645" s="224"/>
      <c r="D645" s="219" t="s">
        <v>212</v>
      </c>
      <c r="E645" s="225" t="s">
        <v>50</v>
      </c>
      <c r="F645" s="226" t="s">
        <v>733</v>
      </c>
      <c r="G645" s="224"/>
      <c r="H645" s="227" t="s">
        <v>50</v>
      </c>
      <c r="I645" s="228"/>
      <c r="J645" s="224"/>
      <c r="K645" s="224"/>
      <c r="L645" s="229"/>
      <c r="M645" s="230"/>
      <c r="N645" s="231"/>
      <c r="O645" s="231"/>
      <c r="P645" s="231"/>
      <c r="Q645" s="231"/>
      <c r="R645" s="231"/>
      <c r="S645" s="231"/>
      <c r="T645" s="232"/>
      <c r="AT645" s="233" t="s">
        <v>212</v>
      </c>
      <c r="AU645" s="233" t="s">
        <v>93</v>
      </c>
      <c r="AV645" s="12" t="s">
        <v>25</v>
      </c>
      <c r="AW645" s="12" t="s">
        <v>48</v>
      </c>
      <c r="AX645" s="12" t="s">
        <v>85</v>
      </c>
      <c r="AY645" s="233" t="s">
        <v>199</v>
      </c>
    </row>
    <row r="646" spans="2:51" s="13" customFormat="1" ht="13.5">
      <c r="B646" s="234"/>
      <c r="C646" s="235"/>
      <c r="D646" s="219" t="s">
        <v>212</v>
      </c>
      <c r="E646" s="246" t="s">
        <v>50</v>
      </c>
      <c r="F646" s="247" t="s">
        <v>806</v>
      </c>
      <c r="G646" s="235"/>
      <c r="H646" s="248">
        <v>42.436</v>
      </c>
      <c r="I646" s="240"/>
      <c r="J646" s="235"/>
      <c r="K646" s="235"/>
      <c r="L646" s="241"/>
      <c r="M646" s="242"/>
      <c r="N646" s="243"/>
      <c r="O646" s="243"/>
      <c r="P646" s="243"/>
      <c r="Q646" s="243"/>
      <c r="R646" s="243"/>
      <c r="S646" s="243"/>
      <c r="T646" s="244"/>
      <c r="AT646" s="245" t="s">
        <v>212</v>
      </c>
      <c r="AU646" s="245" t="s">
        <v>93</v>
      </c>
      <c r="AV646" s="13" t="s">
        <v>93</v>
      </c>
      <c r="AW646" s="13" t="s">
        <v>48</v>
      </c>
      <c r="AX646" s="13" t="s">
        <v>85</v>
      </c>
      <c r="AY646" s="245" t="s">
        <v>199</v>
      </c>
    </row>
    <row r="647" spans="2:51" s="13" customFormat="1" ht="13.5">
      <c r="B647" s="234"/>
      <c r="C647" s="235"/>
      <c r="D647" s="219" t="s">
        <v>212</v>
      </c>
      <c r="E647" s="246" t="s">
        <v>50</v>
      </c>
      <c r="F647" s="247" t="s">
        <v>807</v>
      </c>
      <c r="G647" s="235"/>
      <c r="H647" s="248">
        <v>11.859</v>
      </c>
      <c r="I647" s="240"/>
      <c r="J647" s="235"/>
      <c r="K647" s="235"/>
      <c r="L647" s="241"/>
      <c r="M647" s="242"/>
      <c r="N647" s="243"/>
      <c r="O647" s="243"/>
      <c r="P647" s="243"/>
      <c r="Q647" s="243"/>
      <c r="R647" s="243"/>
      <c r="S647" s="243"/>
      <c r="T647" s="244"/>
      <c r="AT647" s="245" t="s">
        <v>212</v>
      </c>
      <c r="AU647" s="245" t="s">
        <v>93</v>
      </c>
      <c r="AV647" s="13" t="s">
        <v>93</v>
      </c>
      <c r="AW647" s="13" t="s">
        <v>48</v>
      </c>
      <c r="AX647" s="13" t="s">
        <v>85</v>
      </c>
      <c r="AY647" s="245" t="s">
        <v>199</v>
      </c>
    </row>
    <row r="648" spans="2:51" s="12" customFormat="1" ht="13.5">
      <c r="B648" s="223"/>
      <c r="C648" s="224"/>
      <c r="D648" s="219" t="s">
        <v>212</v>
      </c>
      <c r="E648" s="225" t="s">
        <v>50</v>
      </c>
      <c r="F648" s="226" t="s">
        <v>740</v>
      </c>
      <c r="G648" s="224"/>
      <c r="H648" s="227" t="s">
        <v>50</v>
      </c>
      <c r="I648" s="228"/>
      <c r="J648" s="224"/>
      <c r="K648" s="224"/>
      <c r="L648" s="229"/>
      <c r="M648" s="230"/>
      <c r="N648" s="231"/>
      <c r="O648" s="231"/>
      <c r="P648" s="231"/>
      <c r="Q648" s="231"/>
      <c r="R648" s="231"/>
      <c r="S648" s="231"/>
      <c r="T648" s="232"/>
      <c r="AT648" s="233" t="s">
        <v>212</v>
      </c>
      <c r="AU648" s="233" t="s">
        <v>93</v>
      </c>
      <c r="AV648" s="12" t="s">
        <v>25</v>
      </c>
      <c r="AW648" s="12" t="s">
        <v>48</v>
      </c>
      <c r="AX648" s="12" t="s">
        <v>85</v>
      </c>
      <c r="AY648" s="233" t="s">
        <v>199</v>
      </c>
    </row>
    <row r="649" spans="2:51" s="13" customFormat="1" ht="13.5">
      <c r="B649" s="234"/>
      <c r="C649" s="235"/>
      <c r="D649" s="219" t="s">
        <v>212</v>
      </c>
      <c r="E649" s="246" t="s">
        <v>50</v>
      </c>
      <c r="F649" s="247" t="s">
        <v>808</v>
      </c>
      <c r="G649" s="235"/>
      <c r="H649" s="248">
        <v>10.065</v>
      </c>
      <c r="I649" s="240"/>
      <c r="J649" s="235"/>
      <c r="K649" s="235"/>
      <c r="L649" s="241"/>
      <c r="M649" s="242"/>
      <c r="N649" s="243"/>
      <c r="O649" s="243"/>
      <c r="P649" s="243"/>
      <c r="Q649" s="243"/>
      <c r="R649" s="243"/>
      <c r="S649" s="243"/>
      <c r="T649" s="244"/>
      <c r="AT649" s="245" t="s">
        <v>212</v>
      </c>
      <c r="AU649" s="245" t="s">
        <v>93</v>
      </c>
      <c r="AV649" s="13" t="s">
        <v>93</v>
      </c>
      <c r="AW649" s="13" t="s">
        <v>48</v>
      </c>
      <c r="AX649" s="13" t="s">
        <v>85</v>
      </c>
      <c r="AY649" s="245" t="s">
        <v>199</v>
      </c>
    </row>
    <row r="650" spans="2:51" s="12" customFormat="1" ht="13.5">
      <c r="B650" s="223"/>
      <c r="C650" s="224"/>
      <c r="D650" s="219" t="s">
        <v>212</v>
      </c>
      <c r="E650" s="225" t="s">
        <v>50</v>
      </c>
      <c r="F650" s="226" t="s">
        <v>714</v>
      </c>
      <c r="G650" s="224"/>
      <c r="H650" s="227" t="s">
        <v>50</v>
      </c>
      <c r="I650" s="228"/>
      <c r="J650" s="224"/>
      <c r="K650" s="224"/>
      <c r="L650" s="229"/>
      <c r="M650" s="230"/>
      <c r="N650" s="231"/>
      <c r="O650" s="231"/>
      <c r="P650" s="231"/>
      <c r="Q650" s="231"/>
      <c r="R650" s="231"/>
      <c r="S650" s="231"/>
      <c r="T650" s="232"/>
      <c r="AT650" s="233" t="s">
        <v>212</v>
      </c>
      <c r="AU650" s="233" t="s">
        <v>93</v>
      </c>
      <c r="AV650" s="12" t="s">
        <v>25</v>
      </c>
      <c r="AW650" s="12" t="s">
        <v>48</v>
      </c>
      <c r="AX650" s="12" t="s">
        <v>85</v>
      </c>
      <c r="AY650" s="233" t="s">
        <v>199</v>
      </c>
    </row>
    <row r="651" spans="2:51" s="13" customFormat="1" ht="13.5">
      <c r="B651" s="234"/>
      <c r="C651" s="235"/>
      <c r="D651" s="219" t="s">
        <v>212</v>
      </c>
      <c r="E651" s="246" t="s">
        <v>50</v>
      </c>
      <c r="F651" s="247" t="s">
        <v>809</v>
      </c>
      <c r="G651" s="235"/>
      <c r="H651" s="248">
        <v>8.4039999999999999</v>
      </c>
      <c r="I651" s="240"/>
      <c r="J651" s="235"/>
      <c r="K651" s="235"/>
      <c r="L651" s="241"/>
      <c r="M651" s="242"/>
      <c r="N651" s="243"/>
      <c r="O651" s="243"/>
      <c r="P651" s="243"/>
      <c r="Q651" s="243"/>
      <c r="R651" s="243"/>
      <c r="S651" s="243"/>
      <c r="T651" s="244"/>
      <c r="AT651" s="245" t="s">
        <v>212</v>
      </c>
      <c r="AU651" s="245" t="s">
        <v>93</v>
      </c>
      <c r="AV651" s="13" t="s">
        <v>93</v>
      </c>
      <c r="AW651" s="13" t="s">
        <v>48</v>
      </c>
      <c r="AX651" s="13" t="s">
        <v>85</v>
      </c>
      <c r="AY651" s="245" t="s">
        <v>199</v>
      </c>
    </row>
    <row r="652" spans="2:51" s="12" customFormat="1" ht="13.5">
      <c r="B652" s="223"/>
      <c r="C652" s="224"/>
      <c r="D652" s="219" t="s">
        <v>212</v>
      </c>
      <c r="E652" s="225" t="s">
        <v>50</v>
      </c>
      <c r="F652" s="226" t="s">
        <v>747</v>
      </c>
      <c r="G652" s="224"/>
      <c r="H652" s="227" t="s">
        <v>50</v>
      </c>
      <c r="I652" s="228"/>
      <c r="J652" s="224"/>
      <c r="K652" s="224"/>
      <c r="L652" s="229"/>
      <c r="M652" s="230"/>
      <c r="N652" s="231"/>
      <c r="O652" s="231"/>
      <c r="P652" s="231"/>
      <c r="Q652" s="231"/>
      <c r="R652" s="231"/>
      <c r="S652" s="231"/>
      <c r="T652" s="232"/>
      <c r="AT652" s="233" t="s">
        <v>212</v>
      </c>
      <c r="AU652" s="233" t="s">
        <v>93</v>
      </c>
      <c r="AV652" s="12" t="s">
        <v>25</v>
      </c>
      <c r="AW652" s="12" t="s">
        <v>48</v>
      </c>
      <c r="AX652" s="12" t="s">
        <v>85</v>
      </c>
      <c r="AY652" s="233" t="s">
        <v>199</v>
      </c>
    </row>
    <row r="653" spans="2:51" s="13" customFormat="1" ht="13.5">
      <c r="B653" s="234"/>
      <c r="C653" s="235"/>
      <c r="D653" s="219" t="s">
        <v>212</v>
      </c>
      <c r="E653" s="246" t="s">
        <v>50</v>
      </c>
      <c r="F653" s="247" t="s">
        <v>810</v>
      </c>
      <c r="G653" s="235"/>
      <c r="H653" s="248">
        <v>389.5</v>
      </c>
      <c r="I653" s="240"/>
      <c r="J653" s="235"/>
      <c r="K653" s="235"/>
      <c r="L653" s="241"/>
      <c r="M653" s="242"/>
      <c r="N653" s="243"/>
      <c r="O653" s="243"/>
      <c r="P653" s="243"/>
      <c r="Q653" s="243"/>
      <c r="R653" s="243"/>
      <c r="S653" s="243"/>
      <c r="T653" s="244"/>
      <c r="AT653" s="245" t="s">
        <v>212</v>
      </c>
      <c r="AU653" s="245" t="s">
        <v>93</v>
      </c>
      <c r="AV653" s="13" t="s">
        <v>93</v>
      </c>
      <c r="AW653" s="13" t="s">
        <v>48</v>
      </c>
      <c r="AX653" s="13" t="s">
        <v>85</v>
      </c>
      <c r="AY653" s="245" t="s">
        <v>199</v>
      </c>
    </row>
    <row r="654" spans="2:51" s="13" customFormat="1" ht="13.5">
      <c r="B654" s="234"/>
      <c r="C654" s="235"/>
      <c r="D654" s="219" t="s">
        <v>212</v>
      </c>
      <c r="E654" s="246" t="s">
        <v>50</v>
      </c>
      <c r="F654" s="247" t="s">
        <v>811</v>
      </c>
      <c r="G654" s="235"/>
      <c r="H654" s="248">
        <v>87.875</v>
      </c>
      <c r="I654" s="240"/>
      <c r="J654" s="235"/>
      <c r="K654" s="235"/>
      <c r="L654" s="241"/>
      <c r="M654" s="242"/>
      <c r="N654" s="243"/>
      <c r="O654" s="243"/>
      <c r="P654" s="243"/>
      <c r="Q654" s="243"/>
      <c r="R654" s="243"/>
      <c r="S654" s="243"/>
      <c r="T654" s="244"/>
      <c r="AT654" s="245" t="s">
        <v>212</v>
      </c>
      <c r="AU654" s="245" t="s">
        <v>93</v>
      </c>
      <c r="AV654" s="13" t="s">
        <v>93</v>
      </c>
      <c r="AW654" s="13" t="s">
        <v>48</v>
      </c>
      <c r="AX654" s="13" t="s">
        <v>85</v>
      </c>
      <c r="AY654" s="245" t="s">
        <v>199</v>
      </c>
    </row>
    <row r="655" spans="2:51" s="12" customFormat="1" ht="13.5">
      <c r="B655" s="223"/>
      <c r="C655" s="224"/>
      <c r="D655" s="219" t="s">
        <v>212</v>
      </c>
      <c r="E655" s="225" t="s">
        <v>50</v>
      </c>
      <c r="F655" s="226" t="s">
        <v>749</v>
      </c>
      <c r="G655" s="224"/>
      <c r="H655" s="227" t="s">
        <v>50</v>
      </c>
      <c r="I655" s="228"/>
      <c r="J655" s="224"/>
      <c r="K655" s="224"/>
      <c r="L655" s="229"/>
      <c r="M655" s="230"/>
      <c r="N655" s="231"/>
      <c r="O655" s="231"/>
      <c r="P655" s="231"/>
      <c r="Q655" s="231"/>
      <c r="R655" s="231"/>
      <c r="S655" s="231"/>
      <c r="T655" s="232"/>
      <c r="AT655" s="233" t="s">
        <v>212</v>
      </c>
      <c r="AU655" s="233" t="s">
        <v>93</v>
      </c>
      <c r="AV655" s="12" t="s">
        <v>25</v>
      </c>
      <c r="AW655" s="12" t="s">
        <v>48</v>
      </c>
      <c r="AX655" s="12" t="s">
        <v>85</v>
      </c>
      <c r="AY655" s="233" t="s">
        <v>199</v>
      </c>
    </row>
    <row r="656" spans="2:51" s="13" customFormat="1" ht="13.5">
      <c r="B656" s="234"/>
      <c r="C656" s="235"/>
      <c r="D656" s="219" t="s">
        <v>212</v>
      </c>
      <c r="E656" s="246" t="s">
        <v>50</v>
      </c>
      <c r="F656" s="247" t="s">
        <v>812</v>
      </c>
      <c r="G656" s="235"/>
      <c r="H656" s="248">
        <v>1.85</v>
      </c>
      <c r="I656" s="240"/>
      <c r="J656" s="235"/>
      <c r="K656" s="235"/>
      <c r="L656" s="241"/>
      <c r="M656" s="242"/>
      <c r="N656" s="243"/>
      <c r="O656" s="243"/>
      <c r="P656" s="243"/>
      <c r="Q656" s="243"/>
      <c r="R656" s="243"/>
      <c r="S656" s="243"/>
      <c r="T656" s="244"/>
      <c r="AT656" s="245" t="s">
        <v>212</v>
      </c>
      <c r="AU656" s="245" t="s">
        <v>93</v>
      </c>
      <c r="AV656" s="13" t="s">
        <v>93</v>
      </c>
      <c r="AW656" s="13" t="s">
        <v>48</v>
      </c>
      <c r="AX656" s="13" t="s">
        <v>85</v>
      </c>
      <c r="AY656" s="245" t="s">
        <v>199</v>
      </c>
    </row>
    <row r="657" spans="2:65" s="13" customFormat="1" ht="13.5">
      <c r="B657" s="234"/>
      <c r="C657" s="235"/>
      <c r="D657" s="219" t="s">
        <v>212</v>
      </c>
      <c r="E657" s="246" t="s">
        <v>50</v>
      </c>
      <c r="F657" s="247" t="s">
        <v>813</v>
      </c>
      <c r="G657" s="235"/>
      <c r="H657" s="248">
        <v>11.5</v>
      </c>
      <c r="I657" s="240"/>
      <c r="J657" s="235"/>
      <c r="K657" s="235"/>
      <c r="L657" s="241"/>
      <c r="M657" s="242"/>
      <c r="N657" s="243"/>
      <c r="O657" s="243"/>
      <c r="P657" s="243"/>
      <c r="Q657" s="243"/>
      <c r="R657" s="243"/>
      <c r="S657" s="243"/>
      <c r="T657" s="244"/>
      <c r="AT657" s="245" t="s">
        <v>212</v>
      </c>
      <c r="AU657" s="245" t="s">
        <v>93</v>
      </c>
      <c r="AV657" s="13" t="s">
        <v>93</v>
      </c>
      <c r="AW657" s="13" t="s">
        <v>48</v>
      </c>
      <c r="AX657" s="13" t="s">
        <v>85</v>
      </c>
      <c r="AY657" s="245" t="s">
        <v>199</v>
      </c>
    </row>
    <row r="658" spans="2:65" s="12" customFormat="1" ht="13.5">
      <c r="B658" s="223"/>
      <c r="C658" s="224"/>
      <c r="D658" s="219" t="s">
        <v>212</v>
      </c>
      <c r="E658" s="225" t="s">
        <v>50</v>
      </c>
      <c r="F658" s="226" t="s">
        <v>814</v>
      </c>
      <c r="G658" s="224"/>
      <c r="H658" s="227" t="s">
        <v>50</v>
      </c>
      <c r="I658" s="228"/>
      <c r="J658" s="224"/>
      <c r="K658" s="224"/>
      <c r="L658" s="229"/>
      <c r="M658" s="230"/>
      <c r="N658" s="231"/>
      <c r="O658" s="231"/>
      <c r="P658" s="231"/>
      <c r="Q658" s="231"/>
      <c r="R658" s="231"/>
      <c r="S658" s="231"/>
      <c r="T658" s="232"/>
      <c r="AT658" s="233" t="s">
        <v>212</v>
      </c>
      <c r="AU658" s="233" t="s">
        <v>93</v>
      </c>
      <c r="AV658" s="12" t="s">
        <v>25</v>
      </c>
      <c r="AW658" s="12" t="s">
        <v>48</v>
      </c>
      <c r="AX658" s="12" t="s">
        <v>85</v>
      </c>
      <c r="AY658" s="233" t="s">
        <v>199</v>
      </c>
    </row>
    <row r="659" spans="2:65" s="13" customFormat="1" ht="13.5">
      <c r="B659" s="234"/>
      <c r="C659" s="235"/>
      <c r="D659" s="219" t="s">
        <v>212</v>
      </c>
      <c r="E659" s="246" t="s">
        <v>50</v>
      </c>
      <c r="F659" s="247" t="s">
        <v>815</v>
      </c>
      <c r="G659" s="235"/>
      <c r="H659" s="248">
        <v>1.512</v>
      </c>
      <c r="I659" s="240"/>
      <c r="J659" s="235"/>
      <c r="K659" s="235"/>
      <c r="L659" s="241"/>
      <c r="M659" s="242"/>
      <c r="N659" s="243"/>
      <c r="O659" s="243"/>
      <c r="P659" s="243"/>
      <c r="Q659" s="243"/>
      <c r="R659" s="243"/>
      <c r="S659" s="243"/>
      <c r="T659" s="244"/>
      <c r="AT659" s="245" t="s">
        <v>212</v>
      </c>
      <c r="AU659" s="245" t="s">
        <v>93</v>
      </c>
      <c r="AV659" s="13" t="s">
        <v>93</v>
      </c>
      <c r="AW659" s="13" t="s">
        <v>48</v>
      </c>
      <c r="AX659" s="13" t="s">
        <v>85</v>
      </c>
      <c r="AY659" s="245" t="s">
        <v>199</v>
      </c>
    </row>
    <row r="660" spans="2:65" s="12" customFormat="1" ht="13.5">
      <c r="B660" s="223"/>
      <c r="C660" s="224"/>
      <c r="D660" s="219" t="s">
        <v>212</v>
      </c>
      <c r="E660" s="225" t="s">
        <v>50</v>
      </c>
      <c r="F660" s="226" t="s">
        <v>727</v>
      </c>
      <c r="G660" s="224"/>
      <c r="H660" s="227" t="s">
        <v>50</v>
      </c>
      <c r="I660" s="228"/>
      <c r="J660" s="224"/>
      <c r="K660" s="224"/>
      <c r="L660" s="229"/>
      <c r="M660" s="230"/>
      <c r="N660" s="231"/>
      <c r="O660" s="231"/>
      <c r="P660" s="231"/>
      <c r="Q660" s="231"/>
      <c r="R660" s="231"/>
      <c r="S660" s="231"/>
      <c r="T660" s="232"/>
      <c r="AT660" s="233" t="s">
        <v>212</v>
      </c>
      <c r="AU660" s="233" t="s">
        <v>93</v>
      </c>
      <c r="AV660" s="12" t="s">
        <v>25</v>
      </c>
      <c r="AW660" s="12" t="s">
        <v>48</v>
      </c>
      <c r="AX660" s="12" t="s">
        <v>85</v>
      </c>
      <c r="AY660" s="233" t="s">
        <v>199</v>
      </c>
    </row>
    <row r="661" spans="2:65" s="13" customFormat="1" ht="13.5">
      <c r="B661" s="234"/>
      <c r="C661" s="235"/>
      <c r="D661" s="219" t="s">
        <v>212</v>
      </c>
      <c r="E661" s="246" t="s">
        <v>50</v>
      </c>
      <c r="F661" s="247" t="s">
        <v>816</v>
      </c>
      <c r="G661" s="235"/>
      <c r="H661" s="248">
        <v>25.853999999999999</v>
      </c>
      <c r="I661" s="240"/>
      <c r="J661" s="235"/>
      <c r="K661" s="235"/>
      <c r="L661" s="241"/>
      <c r="M661" s="242"/>
      <c r="N661" s="243"/>
      <c r="O661" s="243"/>
      <c r="P661" s="243"/>
      <c r="Q661" s="243"/>
      <c r="R661" s="243"/>
      <c r="S661" s="243"/>
      <c r="T661" s="244"/>
      <c r="AT661" s="245" t="s">
        <v>212</v>
      </c>
      <c r="AU661" s="245" t="s">
        <v>93</v>
      </c>
      <c r="AV661" s="13" t="s">
        <v>93</v>
      </c>
      <c r="AW661" s="13" t="s">
        <v>48</v>
      </c>
      <c r="AX661" s="13" t="s">
        <v>85</v>
      </c>
      <c r="AY661" s="245" t="s">
        <v>199</v>
      </c>
    </row>
    <row r="662" spans="2:65" s="13" customFormat="1" ht="13.5">
      <c r="B662" s="234"/>
      <c r="C662" s="235"/>
      <c r="D662" s="219" t="s">
        <v>212</v>
      </c>
      <c r="E662" s="246" t="s">
        <v>50</v>
      </c>
      <c r="F662" s="247" t="s">
        <v>817</v>
      </c>
      <c r="G662" s="235"/>
      <c r="H662" s="248">
        <v>57.298000000000002</v>
      </c>
      <c r="I662" s="240"/>
      <c r="J662" s="235"/>
      <c r="K662" s="235"/>
      <c r="L662" s="241"/>
      <c r="M662" s="242"/>
      <c r="N662" s="243"/>
      <c r="O662" s="243"/>
      <c r="P662" s="243"/>
      <c r="Q662" s="243"/>
      <c r="R662" s="243"/>
      <c r="S662" s="243"/>
      <c r="T662" s="244"/>
      <c r="AT662" s="245" t="s">
        <v>212</v>
      </c>
      <c r="AU662" s="245" t="s">
        <v>93</v>
      </c>
      <c r="AV662" s="13" t="s">
        <v>93</v>
      </c>
      <c r="AW662" s="13" t="s">
        <v>48</v>
      </c>
      <c r="AX662" s="13" t="s">
        <v>85</v>
      </c>
      <c r="AY662" s="245" t="s">
        <v>199</v>
      </c>
    </row>
    <row r="663" spans="2:65" s="13" customFormat="1" ht="13.5">
      <c r="B663" s="234"/>
      <c r="C663" s="235"/>
      <c r="D663" s="219" t="s">
        <v>212</v>
      </c>
      <c r="E663" s="246" t="s">
        <v>50</v>
      </c>
      <c r="F663" s="247" t="s">
        <v>818</v>
      </c>
      <c r="G663" s="235"/>
      <c r="H663" s="248">
        <v>140.89500000000001</v>
      </c>
      <c r="I663" s="240"/>
      <c r="J663" s="235"/>
      <c r="K663" s="235"/>
      <c r="L663" s="241"/>
      <c r="M663" s="242"/>
      <c r="N663" s="243"/>
      <c r="O663" s="243"/>
      <c r="P663" s="243"/>
      <c r="Q663" s="243"/>
      <c r="R663" s="243"/>
      <c r="S663" s="243"/>
      <c r="T663" s="244"/>
      <c r="AT663" s="245" t="s">
        <v>212</v>
      </c>
      <c r="AU663" s="245" t="s">
        <v>93</v>
      </c>
      <c r="AV663" s="13" t="s">
        <v>93</v>
      </c>
      <c r="AW663" s="13" t="s">
        <v>48</v>
      </c>
      <c r="AX663" s="13" t="s">
        <v>85</v>
      </c>
      <c r="AY663" s="245" t="s">
        <v>199</v>
      </c>
    </row>
    <row r="664" spans="2:65" s="12" customFormat="1" ht="13.5">
      <c r="B664" s="223"/>
      <c r="C664" s="224"/>
      <c r="D664" s="219" t="s">
        <v>212</v>
      </c>
      <c r="E664" s="225" t="s">
        <v>50</v>
      </c>
      <c r="F664" s="226" t="s">
        <v>708</v>
      </c>
      <c r="G664" s="224"/>
      <c r="H664" s="227" t="s">
        <v>50</v>
      </c>
      <c r="I664" s="228"/>
      <c r="J664" s="224"/>
      <c r="K664" s="224"/>
      <c r="L664" s="229"/>
      <c r="M664" s="230"/>
      <c r="N664" s="231"/>
      <c r="O664" s="231"/>
      <c r="P664" s="231"/>
      <c r="Q664" s="231"/>
      <c r="R664" s="231"/>
      <c r="S664" s="231"/>
      <c r="T664" s="232"/>
      <c r="AT664" s="233" t="s">
        <v>212</v>
      </c>
      <c r="AU664" s="233" t="s">
        <v>93</v>
      </c>
      <c r="AV664" s="12" t="s">
        <v>25</v>
      </c>
      <c r="AW664" s="12" t="s">
        <v>48</v>
      </c>
      <c r="AX664" s="12" t="s">
        <v>85</v>
      </c>
      <c r="AY664" s="233" t="s">
        <v>199</v>
      </c>
    </row>
    <row r="665" spans="2:65" s="13" customFormat="1" ht="13.5">
      <c r="B665" s="234"/>
      <c r="C665" s="235"/>
      <c r="D665" s="236" t="s">
        <v>212</v>
      </c>
      <c r="E665" s="237" t="s">
        <v>50</v>
      </c>
      <c r="F665" s="238" t="s">
        <v>709</v>
      </c>
      <c r="G665" s="235"/>
      <c r="H665" s="239">
        <v>4.4999999999999998E-2</v>
      </c>
      <c r="I665" s="240"/>
      <c r="J665" s="235"/>
      <c r="K665" s="235"/>
      <c r="L665" s="241"/>
      <c r="M665" s="242"/>
      <c r="N665" s="243"/>
      <c r="O665" s="243"/>
      <c r="P665" s="243"/>
      <c r="Q665" s="243"/>
      <c r="R665" s="243"/>
      <c r="S665" s="243"/>
      <c r="T665" s="244"/>
      <c r="AT665" s="245" t="s">
        <v>212</v>
      </c>
      <c r="AU665" s="245" t="s">
        <v>93</v>
      </c>
      <c r="AV665" s="13" t="s">
        <v>93</v>
      </c>
      <c r="AW665" s="13" t="s">
        <v>48</v>
      </c>
      <c r="AX665" s="13" t="s">
        <v>85</v>
      </c>
      <c r="AY665" s="245" t="s">
        <v>199</v>
      </c>
    </row>
    <row r="666" spans="2:65" s="1" customFormat="1" ht="22.5" customHeight="1">
      <c r="B666" s="43"/>
      <c r="C666" s="207" t="s">
        <v>824</v>
      </c>
      <c r="D666" s="207" t="s">
        <v>202</v>
      </c>
      <c r="E666" s="208" t="s">
        <v>825</v>
      </c>
      <c r="F666" s="209" t="s">
        <v>826</v>
      </c>
      <c r="G666" s="210" t="s">
        <v>256</v>
      </c>
      <c r="H666" s="211">
        <v>4543.6139999999996</v>
      </c>
      <c r="I666" s="212"/>
      <c r="J666" s="213">
        <f>ROUND(I666*H666,2)</f>
        <v>0</v>
      </c>
      <c r="K666" s="209" t="s">
        <v>206</v>
      </c>
      <c r="L666" s="63"/>
      <c r="M666" s="214" t="s">
        <v>50</v>
      </c>
      <c r="N666" s="215" t="s">
        <v>56</v>
      </c>
      <c r="O666" s="44"/>
      <c r="P666" s="216">
        <f>O666*H666</f>
        <v>0</v>
      </c>
      <c r="Q666" s="216">
        <v>0</v>
      </c>
      <c r="R666" s="216">
        <f>Q666*H666</f>
        <v>0</v>
      </c>
      <c r="S666" s="216">
        <v>0</v>
      </c>
      <c r="T666" s="217">
        <f>S666*H666</f>
        <v>0</v>
      </c>
      <c r="AR666" s="25" t="s">
        <v>105</v>
      </c>
      <c r="AT666" s="25" t="s">
        <v>202</v>
      </c>
      <c r="AU666" s="25" t="s">
        <v>93</v>
      </c>
      <c r="AY666" s="25" t="s">
        <v>199</v>
      </c>
      <c r="BE666" s="218">
        <f>IF(N666="základní",J666,0)</f>
        <v>0</v>
      </c>
      <c r="BF666" s="218">
        <f>IF(N666="snížená",J666,0)</f>
        <v>0</v>
      </c>
      <c r="BG666" s="218">
        <f>IF(N666="zákl. přenesená",J666,0)</f>
        <v>0</v>
      </c>
      <c r="BH666" s="218">
        <f>IF(N666="sníž. přenesená",J666,0)</f>
        <v>0</v>
      </c>
      <c r="BI666" s="218">
        <f>IF(N666="nulová",J666,0)</f>
        <v>0</v>
      </c>
      <c r="BJ666" s="25" t="s">
        <v>25</v>
      </c>
      <c r="BK666" s="218">
        <f>ROUND(I666*H666,2)</f>
        <v>0</v>
      </c>
      <c r="BL666" s="25" t="s">
        <v>105</v>
      </c>
      <c r="BM666" s="25" t="s">
        <v>827</v>
      </c>
    </row>
    <row r="667" spans="2:65" s="1" customFormat="1" ht="27">
      <c r="B667" s="43"/>
      <c r="C667" s="65"/>
      <c r="D667" s="219" t="s">
        <v>208</v>
      </c>
      <c r="E667" s="65"/>
      <c r="F667" s="220" t="s">
        <v>699</v>
      </c>
      <c r="G667" s="65"/>
      <c r="H667" s="65"/>
      <c r="I667" s="175"/>
      <c r="J667" s="65"/>
      <c r="K667" s="65"/>
      <c r="L667" s="63"/>
      <c r="M667" s="221"/>
      <c r="N667" s="44"/>
      <c r="O667" s="44"/>
      <c r="P667" s="44"/>
      <c r="Q667" s="44"/>
      <c r="R667" s="44"/>
      <c r="S667" s="44"/>
      <c r="T667" s="80"/>
      <c r="AT667" s="25" t="s">
        <v>208</v>
      </c>
      <c r="AU667" s="25" t="s">
        <v>93</v>
      </c>
    </row>
    <row r="668" spans="2:65" s="1" customFormat="1" ht="94.5">
      <c r="B668" s="43"/>
      <c r="C668" s="65"/>
      <c r="D668" s="219" t="s">
        <v>210</v>
      </c>
      <c r="E668" s="65"/>
      <c r="F668" s="222" t="s">
        <v>686</v>
      </c>
      <c r="G668" s="65"/>
      <c r="H668" s="65"/>
      <c r="I668" s="175"/>
      <c r="J668" s="65"/>
      <c r="K668" s="65"/>
      <c r="L668" s="63"/>
      <c r="M668" s="221"/>
      <c r="N668" s="44"/>
      <c r="O668" s="44"/>
      <c r="P668" s="44"/>
      <c r="Q668" s="44"/>
      <c r="R668" s="44"/>
      <c r="S668" s="44"/>
      <c r="T668" s="80"/>
      <c r="AT668" s="25" t="s">
        <v>210</v>
      </c>
      <c r="AU668" s="25" t="s">
        <v>93</v>
      </c>
    </row>
    <row r="669" spans="2:65" s="12" customFormat="1" ht="13.5">
      <c r="B669" s="223"/>
      <c r="C669" s="224"/>
      <c r="D669" s="219" t="s">
        <v>212</v>
      </c>
      <c r="E669" s="225" t="s">
        <v>50</v>
      </c>
      <c r="F669" s="226" t="s">
        <v>700</v>
      </c>
      <c r="G669" s="224"/>
      <c r="H669" s="227" t="s">
        <v>50</v>
      </c>
      <c r="I669" s="228"/>
      <c r="J669" s="224"/>
      <c r="K669" s="224"/>
      <c r="L669" s="229"/>
      <c r="M669" s="230"/>
      <c r="N669" s="231"/>
      <c r="O669" s="231"/>
      <c r="P669" s="231"/>
      <c r="Q669" s="231"/>
      <c r="R669" s="231"/>
      <c r="S669" s="231"/>
      <c r="T669" s="232"/>
      <c r="AT669" s="233" t="s">
        <v>212</v>
      </c>
      <c r="AU669" s="233" t="s">
        <v>93</v>
      </c>
      <c r="AV669" s="12" t="s">
        <v>25</v>
      </c>
      <c r="AW669" s="12" t="s">
        <v>48</v>
      </c>
      <c r="AX669" s="12" t="s">
        <v>85</v>
      </c>
      <c r="AY669" s="233" t="s">
        <v>199</v>
      </c>
    </row>
    <row r="670" spans="2:65" s="12" customFormat="1" ht="13.5">
      <c r="B670" s="223"/>
      <c r="C670" s="224"/>
      <c r="D670" s="219" t="s">
        <v>212</v>
      </c>
      <c r="E670" s="225" t="s">
        <v>50</v>
      </c>
      <c r="F670" s="226" t="s">
        <v>721</v>
      </c>
      <c r="G670" s="224"/>
      <c r="H670" s="227" t="s">
        <v>50</v>
      </c>
      <c r="I670" s="228"/>
      <c r="J670" s="224"/>
      <c r="K670" s="224"/>
      <c r="L670" s="229"/>
      <c r="M670" s="230"/>
      <c r="N670" s="231"/>
      <c r="O670" s="231"/>
      <c r="P670" s="231"/>
      <c r="Q670" s="231"/>
      <c r="R670" s="231"/>
      <c r="S670" s="231"/>
      <c r="T670" s="232"/>
      <c r="AT670" s="233" t="s">
        <v>212</v>
      </c>
      <c r="AU670" s="233" t="s">
        <v>93</v>
      </c>
      <c r="AV670" s="12" t="s">
        <v>25</v>
      </c>
      <c r="AW670" s="12" t="s">
        <v>48</v>
      </c>
      <c r="AX670" s="12" t="s">
        <v>85</v>
      </c>
      <c r="AY670" s="233" t="s">
        <v>199</v>
      </c>
    </row>
    <row r="671" spans="2:65" s="12" customFormat="1" ht="13.5">
      <c r="B671" s="223"/>
      <c r="C671" s="224"/>
      <c r="D671" s="219" t="s">
        <v>212</v>
      </c>
      <c r="E671" s="225" t="s">
        <v>50</v>
      </c>
      <c r="F671" s="226" t="s">
        <v>739</v>
      </c>
      <c r="G671" s="224"/>
      <c r="H671" s="227" t="s">
        <v>50</v>
      </c>
      <c r="I671" s="228"/>
      <c r="J671" s="224"/>
      <c r="K671" s="224"/>
      <c r="L671" s="229"/>
      <c r="M671" s="230"/>
      <c r="N671" s="231"/>
      <c r="O671" s="231"/>
      <c r="P671" s="231"/>
      <c r="Q671" s="231"/>
      <c r="R671" s="231"/>
      <c r="S671" s="231"/>
      <c r="T671" s="232"/>
      <c r="AT671" s="233" t="s">
        <v>212</v>
      </c>
      <c r="AU671" s="233" t="s">
        <v>93</v>
      </c>
      <c r="AV671" s="12" t="s">
        <v>25</v>
      </c>
      <c r="AW671" s="12" t="s">
        <v>48</v>
      </c>
      <c r="AX671" s="12" t="s">
        <v>85</v>
      </c>
      <c r="AY671" s="233" t="s">
        <v>199</v>
      </c>
    </row>
    <row r="672" spans="2:65" s="12" customFormat="1" ht="13.5">
      <c r="B672" s="223"/>
      <c r="C672" s="224"/>
      <c r="D672" s="219" t="s">
        <v>212</v>
      </c>
      <c r="E672" s="225" t="s">
        <v>50</v>
      </c>
      <c r="F672" s="226" t="s">
        <v>733</v>
      </c>
      <c r="G672" s="224"/>
      <c r="H672" s="227" t="s">
        <v>50</v>
      </c>
      <c r="I672" s="228"/>
      <c r="J672" s="224"/>
      <c r="K672" s="224"/>
      <c r="L672" s="229"/>
      <c r="M672" s="230"/>
      <c r="N672" s="231"/>
      <c r="O672" s="231"/>
      <c r="P672" s="231"/>
      <c r="Q672" s="231"/>
      <c r="R672" s="231"/>
      <c r="S672" s="231"/>
      <c r="T672" s="232"/>
      <c r="AT672" s="233" t="s">
        <v>212</v>
      </c>
      <c r="AU672" s="233" t="s">
        <v>93</v>
      </c>
      <c r="AV672" s="12" t="s">
        <v>25</v>
      </c>
      <c r="AW672" s="12" t="s">
        <v>48</v>
      </c>
      <c r="AX672" s="12" t="s">
        <v>85</v>
      </c>
      <c r="AY672" s="233" t="s">
        <v>199</v>
      </c>
    </row>
    <row r="673" spans="2:65" s="12" customFormat="1" ht="13.5">
      <c r="B673" s="223"/>
      <c r="C673" s="224"/>
      <c r="D673" s="219" t="s">
        <v>212</v>
      </c>
      <c r="E673" s="225" t="s">
        <v>50</v>
      </c>
      <c r="F673" s="226" t="s">
        <v>714</v>
      </c>
      <c r="G673" s="224"/>
      <c r="H673" s="227" t="s">
        <v>50</v>
      </c>
      <c r="I673" s="228"/>
      <c r="J673" s="224"/>
      <c r="K673" s="224"/>
      <c r="L673" s="229"/>
      <c r="M673" s="230"/>
      <c r="N673" s="231"/>
      <c r="O673" s="231"/>
      <c r="P673" s="231"/>
      <c r="Q673" s="231"/>
      <c r="R673" s="231"/>
      <c r="S673" s="231"/>
      <c r="T673" s="232"/>
      <c r="AT673" s="233" t="s">
        <v>212</v>
      </c>
      <c r="AU673" s="233" t="s">
        <v>93</v>
      </c>
      <c r="AV673" s="12" t="s">
        <v>25</v>
      </c>
      <c r="AW673" s="12" t="s">
        <v>48</v>
      </c>
      <c r="AX673" s="12" t="s">
        <v>85</v>
      </c>
      <c r="AY673" s="233" t="s">
        <v>199</v>
      </c>
    </row>
    <row r="674" spans="2:65" s="12" customFormat="1" ht="13.5">
      <c r="B674" s="223"/>
      <c r="C674" s="224"/>
      <c r="D674" s="219" t="s">
        <v>212</v>
      </c>
      <c r="E674" s="225" t="s">
        <v>50</v>
      </c>
      <c r="F674" s="226" t="s">
        <v>747</v>
      </c>
      <c r="G674" s="224"/>
      <c r="H674" s="227" t="s">
        <v>50</v>
      </c>
      <c r="I674" s="228"/>
      <c r="J674" s="224"/>
      <c r="K674" s="224"/>
      <c r="L674" s="229"/>
      <c r="M674" s="230"/>
      <c r="N674" s="231"/>
      <c r="O674" s="231"/>
      <c r="P674" s="231"/>
      <c r="Q674" s="231"/>
      <c r="R674" s="231"/>
      <c r="S674" s="231"/>
      <c r="T674" s="232"/>
      <c r="AT674" s="233" t="s">
        <v>212</v>
      </c>
      <c r="AU674" s="233" t="s">
        <v>93</v>
      </c>
      <c r="AV674" s="12" t="s">
        <v>25</v>
      </c>
      <c r="AW674" s="12" t="s">
        <v>48</v>
      </c>
      <c r="AX674" s="12" t="s">
        <v>85</v>
      </c>
      <c r="AY674" s="233" t="s">
        <v>199</v>
      </c>
    </row>
    <row r="675" spans="2:65" s="12" customFormat="1" ht="13.5">
      <c r="B675" s="223"/>
      <c r="C675" s="224"/>
      <c r="D675" s="219" t="s">
        <v>212</v>
      </c>
      <c r="E675" s="225" t="s">
        <v>50</v>
      </c>
      <c r="F675" s="226" t="s">
        <v>749</v>
      </c>
      <c r="G675" s="224"/>
      <c r="H675" s="227" t="s">
        <v>50</v>
      </c>
      <c r="I675" s="228"/>
      <c r="J675" s="224"/>
      <c r="K675" s="224"/>
      <c r="L675" s="229"/>
      <c r="M675" s="230"/>
      <c r="N675" s="231"/>
      <c r="O675" s="231"/>
      <c r="P675" s="231"/>
      <c r="Q675" s="231"/>
      <c r="R675" s="231"/>
      <c r="S675" s="231"/>
      <c r="T675" s="232"/>
      <c r="AT675" s="233" t="s">
        <v>212</v>
      </c>
      <c r="AU675" s="233" t="s">
        <v>93</v>
      </c>
      <c r="AV675" s="12" t="s">
        <v>25</v>
      </c>
      <c r="AW675" s="12" t="s">
        <v>48</v>
      </c>
      <c r="AX675" s="12" t="s">
        <v>85</v>
      </c>
      <c r="AY675" s="233" t="s">
        <v>199</v>
      </c>
    </row>
    <row r="676" spans="2:65" s="12" customFormat="1" ht="13.5">
      <c r="B676" s="223"/>
      <c r="C676" s="224"/>
      <c r="D676" s="219" t="s">
        <v>212</v>
      </c>
      <c r="E676" s="225" t="s">
        <v>50</v>
      </c>
      <c r="F676" s="226" t="s">
        <v>814</v>
      </c>
      <c r="G676" s="224"/>
      <c r="H676" s="227" t="s">
        <v>50</v>
      </c>
      <c r="I676" s="228"/>
      <c r="J676" s="224"/>
      <c r="K676" s="224"/>
      <c r="L676" s="229"/>
      <c r="M676" s="230"/>
      <c r="N676" s="231"/>
      <c r="O676" s="231"/>
      <c r="P676" s="231"/>
      <c r="Q676" s="231"/>
      <c r="R676" s="231"/>
      <c r="S676" s="231"/>
      <c r="T676" s="232"/>
      <c r="AT676" s="233" t="s">
        <v>212</v>
      </c>
      <c r="AU676" s="233" t="s">
        <v>93</v>
      </c>
      <c r="AV676" s="12" t="s">
        <v>25</v>
      </c>
      <c r="AW676" s="12" t="s">
        <v>48</v>
      </c>
      <c r="AX676" s="12" t="s">
        <v>85</v>
      </c>
      <c r="AY676" s="233" t="s">
        <v>199</v>
      </c>
    </row>
    <row r="677" spans="2:65" s="12" customFormat="1" ht="13.5">
      <c r="B677" s="223"/>
      <c r="C677" s="224"/>
      <c r="D677" s="219" t="s">
        <v>212</v>
      </c>
      <c r="E677" s="225" t="s">
        <v>50</v>
      </c>
      <c r="F677" s="226" t="s">
        <v>727</v>
      </c>
      <c r="G677" s="224"/>
      <c r="H677" s="227" t="s">
        <v>50</v>
      </c>
      <c r="I677" s="228"/>
      <c r="J677" s="224"/>
      <c r="K677" s="224"/>
      <c r="L677" s="229"/>
      <c r="M677" s="230"/>
      <c r="N677" s="231"/>
      <c r="O677" s="231"/>
      <c r="P677" s="231"/>
      <c r="Q677" s="231"/>
      <c r="R677" s="231"/>
      <c r="S677" s="231"/>
      <c r="T677" s="232"/>
      <c r="AT677" s="233" t="s">
        <v>212</v>
      </c>
      <c r="AU677" s="233" t="s">
        <v>93</v>
      </c>
      <c r="AV677" s="12" t="s">
        <v>25</v>
      </c>
      <c r="AW677" s="12" t="s">
        <v>48</v>
      </c>
      <c r="AX677" s="12" t="s">
        <v>85</v>
      </c>
      <c r="AY677" s="233" t="s">
        <v>199</v>
      </c>
    </row>
    <row r="678" spans="2:65" s="12" customFormat="1" ht="13.5">
      <c r="B678" s="223"/>
      <c r="C678" s="224"/>
      <c r="D678" s="219" t="s">
        <v>212</v>
      </c>
      <c r="E678" s="225" t="s">
        <v>50</v>
      </c>
      <c r="F678" s="226" t="s">
        <v>708</v>
      </c>
      <c r="G678" s="224"/>
      <c r="H678" s="227" t="s">
        <v>50</v>
      </c>
      <c r="I678" s="228"/>
      <c r="J678" s="224"/>
      <c r="K678" s="224"/>
      <c r="L678" s="229"/>
      <c r="M678" s="230"/>
      <c r="N678" s="231"/>
      <c r="O678" s="231"/>
      <c r="P678" s="231"/>
      <c r="Q678" s="231"/>
      <c r="R678" s="231"/>
      <c r="S678" s="231"/>
      <c r="T678" s="232"/>
      <c r="AT678" s="233" t="s">
        <v>212</v>
      </c>
      <c r="AU678" s="233" t="s">
        <v>93</v>
      </c>
      <c r="AV678" s="12" t="s">
        <v>25</v>
      </c>
      <c r="AW678" s="12" t="s">
        <v>48</v>
      </c>
      <c r="AX678" s="12" t="s">
        <v>85</v>
      </c>
      <c r="AY678" s="233" t="s">
        <v>199</v>
      </c>
    </row>
    <row r="679" spans="2:65" s="13" customFormat="1" ht="13.5">
      <c r="B679" s="234"/>
      <c r="C679" s="235"/>
      <c r="D679" s="236" t="s">
        <v>212</v>
      </c>
      <c r="E679" s="237" t="s">
        <v>50</v>
      </c>
      <c r="F679" s="238" t="s">
        <v>828</v>
      </c>
      <c r="G679" s="235"/>
      <c r="H679" s="239">
        <v>4543.6139999999996</v>
      </c>
      <c r="I679" s="240"/>
      <c r="J679" s="235"/>
      <c r="K679" s="235"/>
      <c r="L679" s="241"/>
      <c r="M679" s="242"/>
      <c r="N679" s="243"/>
      <c r="O679" s="243"/>
      <c r="P679" s="243"/>
      <c r="Q679" s="243"/>
      <c r="R679" s="243"/>
      <c r="S679" s="243"/>
      <c r="T679" s="244"/>
      <c r="AT679" s="245" t="s">
        <v>212</v>
      </c>
      <c r="AU679" s="245" t="s">
        <v>93</v>
      </c>
      <c r="AV679" s="13" t="s">
        <v>93</v>
      </c>
      <c r="AW679" s="13" t="s">
        <v>48</v>
      </c>
      <c r="AX679" s="13" t="s">
        <v>85</v>
      </c>
      <c r="AY679" s="245" t="s">
        <v>199</v>
      </c>
    </row>
    <row r="680" spans="2:65" s="1" customFormat="1" ht="22.5" customHeight="1">
      <c r="B680" s="43"/>
      <c r="C680" s="207" t="s">
        <v>829</v>
      </c>
      <c r="D680" s="207" t="s">
        <v>202</v>
      </c>
      <c r="E680" s="208" t="s">
        <v>830</v>
      </c>
      <c r="F680" s="209" t="s">
        <v>831</v>
      </c>
      <c r="G680" s="210" t="s">
        <v>256</v>
      </c>
      <c r="H680" s="211">
        <v>1399.914</v>
      </c>
      <c r="I680" s="212"/>
      <c r="J680" s="213">
        <f>ROUND(I680*H680,2)</f>
        <v>0</v>
      </c>
      <c r="K680" s="209" t="s">
        <v>206</v>
      </c>
      <c r="L680" s="63"/>
      <c r="M680" s="214" t="s">
        <v>50</v>
      </c>
      <c r="N680" s="215" t="s">
        <v>56</v>
      </c>
      <c r="O680" s="44"/>
      <c r="P680" s="216">
        <f>O680*H680</f>
        <v>0</v>
      </c>
      <c r="Q680" s="216">
        <v>0</v>
      </c>
      <c r="R680" s="216">
        <f>Q680*H680</f>
        <v>0</v>
      </c>
      <c r="S680" s="216">
        <v>0</v>
      </c>
      <c r="T680" s="217">
        <f>S680*H680</f>
        <v>0</v>
      </c>
      <c r="AR680" s="25" t="s">
        <v>105</v>
      </c>
      <c r="AT680" s="25" t="s">
        <v>202</v>
      </c>
      <c r="AU680" s="25" t="s">
        <v>93</v>
      </c>
      <c r="AY680" s="25" t="s">
        <v>199</v>
      </c>
      <c r="BE680" s="218">
        <f>IF(N680="základní",J680,0)</f>
        <v>0</v>
      </c>
      <c r="BF680" s="218">
        <f>IF(N680="snížená",J680,0)</f>
        <v>0</v>
      </c>
      <c r="BG680" s="218">
        <f>IF(N680="zákl. přenesená",J680,0)</f>
        <v>0</v>
      </c>
      <c r="BH680" s="218">
        <f>IF(N680="sníž. přenesená",J680,0)</f>
        <v>0</v>
      </c>
      <c r="BI680" s="218">
        <f>IF(N680="nulová",J680,0)</f>
        <v>0</v>
      </c>
      <c r="BJ680" s="25" t="s">
        <v>25</v>
      </c>
      <c r="BK680" s="218">
        <f>ROUND(I680*H680,2)</f>
        <v>0</v>
      </c>
      <c r="BL680" s="25" t="s">
        <v>105</v>
      </c>
      <c r="BM680" s="25" t="s">
        <v>832</v>
      </c>
    </row>
    <row r="681" spans="2:65" s="1" customFormat="1" ht="13.5">
      <c r="B681" s="43"/>
      <c r="C681" s="65"/>
      <c r="D681" s="219" t="s">
        <v>208</v>
      </c>
      <c r="E681" s="65"/>
      <c r="F681" s="220" t="s">
        <v>833</v>
      </c>
      <c r="G681" s="65"/>
      <c r="H681" s="65"/>
      <c r="I681" s="175"/>
      <c r="J681" s="65"/>
      <c r="K681" s="65"/>
      <c r="L681" s="63"/>
      <c r="M681" s="221"/>
      <c r="N681" s="44"/>
      <c r="O681" s="44"/>
      <c r="P681" s="44"/>
      <c r="Q681" s="44"/>
      <c r="R681" s="44"/>
      <c r="S681" s="44"/>
      <c r="T681" s="80"/>
      <c r="AT681" s="25" t="s">
        <v>208</v>
      </c>
      <c r="AU681" s="25" t="s">
        <v>93</v>
      </c>
    </row>
    <row r="682" spans="2:65" s="1" customFormat="1" ht="67.5">
      <c r="B682" s="43"/>
      <c r="C682" s="65"/>
      <c r="D682" s="219" t="s">
        <v>210</v>
      </c>
      <c r="E682" s="65"/>
      <c r="F682" s="222" t="s">
        <v>834</v>
      </c>
      <c r="G682" s="65"/>
      <c r="H682" s="65"/>
      <c r="I682" s="175"/>
      <c r="J682" s="65"/>
      <c r="K682" s="65"/>
      <c r="L682" s="63"/>
      <c r="M682" s="221"/>
      <c r="N682" s="44"/>
      <c r="O682" s="44"/>
      <c r="P682" s="44"/>
      <c r="Q682" s="44"/>
      <c r="R682" s="44"/>
      <c r="S682" s="44"/>
      <c r="T682" s="80"/>
      <c r="AT682" s="25" t="s">
        <v>210</v>
      </c>
      <c r="AU682" s="25" t="s">
        <v>93</v>
      </c>
    </row>
    <row r="683" spans="2:65" s="12" customFormat="1" ht="13.5">
      <c r="B683" s="223"/>
      <c r="C683" s="224"/>
      <c r="D683" s="219" t="s">
        <v>212</v>
      </c>
      <c r="E683" s="225" t="s">
        <v>50</v>
      </c>
      <c r="F683" s="226" t="s">
        <v>721</v>
      </c>
      <c r="G683" s="224"/>
      <c r="H683" s="227" t="s">
        <v>50</v>
      </c>
      <c r="I683" s="228"/>
      <c r="J683" s="224"/>
      <c r="K683" s="224"/>
      <c r="L683" s="229"/>
      <c r="M683" s="230"/>
      <c r="N683" s="231"/>
      <c r="O683" s="231"/>
      <c r="P683" s="231"/>
      <c r="Q683" s="231"/>
      <c r="R683" s="231"/>
      <c r="S683" s="231"/>
      <c r="T683" s="232"/>
      <c r="AT683" s="233" t="s">
        <v>212</v>
      </c>
      <c r="AU683" s="233" t="s">
        <v>93</v>
      </c>
      <c r="AV683" s="12" t="s">
        <v>25</v>
      </c>
      <c r="AW683" s="12" t="s">
        <v>48</v>
      </c>
      <c r="AX683" s="12" t="s">
        <v>85</v>
      </c>
      <c r="AY683" s="233" t="s">
        <v>199</v>
      </c>
    </row>
    <row r="684" spans="2:65" s="13" customFormat="1" ht="13.5">
      <c r="B684" s="234"/>
      <c r="C684" s="235"/>
      <c r="D684" s="219" t="s">
        <v>212</v>
      </c>
      <c r="E684" s="246" t="s">
        <v>50</v>
      </c>
      <c r="F684" s="247" t="s">
        <v>803</v>
      </c>
      <c r="G684" s="235"/>
      <c r="H684" s="248">
        <v>644.245</v>
      </c>
      <c r="I684" s="240"/>
      <c r="J684" s="235"/>
      <c r="K684" s="235"/>
      <c r="L684" s="241"/>
      <c r="M684" s="242"/>
      <c r="N684" s="243"/>
      <c r="O684" s="243"/>
      <c r="P684" s="243"/>
      <c r="Q684" s="243"/>
      <c r="R684" s="243"/>
      <c r="S684" s="243"/>
      <c r="T684" s="244"/>
      <c r="AT684" s="245" t="s">
        <v>212</v>
      </c>
      <c r="AU684" s="245" t="s">
        <v>93</v>
      </c>
      <c r="AV684" s="13" t="s">
        <v>93</v>
      </c>
      <c r="AW684" s="13" t="s">
        <v>48</v>
      </c>
      <c r="AX684" s="13" t="s">
        <v>85</v>
      </c>
      <c r="AY684" s="245" t="s">
        <v>199</v>
      </c>
    </row>
    <row r="685" spans="2:65" s="12" customFormat="1" ht="13.5">
      <c r="B685" s="223"/>
      <c r="C685" s="224"/>
      <c r="D685" s="219" t="s">
        <v>212</v>
      </c>
      <c r="E685" s="225" t="s">
        <v>50</v>
      </c>
      <c r="F685" s="226" t="s">
        <v>733</v>
      </c>
      <c r="G685" s="224"/>
      <c r="H685" s="227" t="s">
        <v>50</v>
      </c>
      <c r="I685" s="228"/>
      <c r="J685" s="224"/>
      <c r="K685" s="224"/>
      <c r="L685" s="229"/>
      <c r="M685" s="230"/>
      <c r="N685" s="231"/>
      <c r="O685" s="231"/>
      <c r="P685" s="231"/>
      <c r="Q685" s="231"/>
      <c r="R685" s="231"/>
      <c r="S685" s="231"/>
      <c r="T685" s="232"/>
      <c r="AT685" s="233" t="s">
        <v>212</v>
      </c>
      <c r="AU685" s="233" t="s">
        <v>93</v>
      </c>
      <c r="AV685" s="12" t="s">
        <v>25</v>
      </c>
      <c r="AW685" s="12" t="s">
        <v>48</v>
      </c>
      <c r="AX685" s="12" t="s">
        <v>85</v>
      </c>
      <c r="AY685" s="233" t="s">
        <v>199</v>
      </c>
    </row>
    <row r="686" spans="2:65" s="13" customFormat="1" ht="13.5">
      <c r="B686" s="234"/>
      <c r="C686" s="235"/>
      <c r="D686" s="219" t="s">
        <v>212</v>
      </c>
      <c r="E686" s="246" t="s">
        <v>50</v>
      </c>
      <c r="F686" s="247" t="s">
        <v>806</v>
      </c>
      <c r="G686" s="235"/>
      <c r="H686" s="248">
        <v>42.436</v>
      </c>
      <c r="I686" s="240"/>
      <c r="J686" s="235"/>
      <c r="K686" s="235"/>
      <c r="L686" s="241"/>
      <c r="M686" s="242"/>
      <c r="N686" s="243"/>
      <c r="O686" s="243"/>
      <c r="P686" s="243"/>
      <c r="Q686" s="243"/>
      <c r="R686" s="243"/>
      <c r="S686" s="243"/>
      <c r="T686" s="244"/>
      <c r="AT686" s="245" t="s">
        <v>212</v>
      </c>
      <c r="AU686" s="245" t="s">
        <v>93</v>
      </c>
      <c r="AV686" s="13" t="s">
        <v>93</v>
      </c>
      <c r="AW686" s="13" t="s">
        <v>48</v>
      </c>
      <c r="AX686" s="13" t="s">
        <v>85</v>
      </c>
      <c r="AY686" s="245" t="s">
        <v>199</v>
      </c>
    </row>
    <row r="687" spans="2:65" s="12" customFormat="1" ht="13.5">
      <c r="B687" s="223"/>
      <c r="C687" s="224"/>
      <c r="D687" s="219" t="s">
        <v>212</v>
      </c>
      <c r="E687" s="225" t="s">
        <v>50</v>
      </c>
      <c r="F687" s="226" t="s">
        <v>714</v>
      </c>
      <c r="G687" s="224"/>
      <c r="H687" s="227" t="s">
        <v>50</v>
      </c>
      <c r="I687" s="228"/>
      <c r="J687" s="224"/>
      <c r="K687" s="224"/>
      <c r="L687" s="229"/>
      <c r="M687" s="230"/>
      <c r="N687" s="231"/>
      <c r="O687" s="231"/>
      <c r="P687" s="231"/>
      <c r="Q687" s="231"/>
      <c r="R687" s="231"/>
      <c r="S687" s="231"/>
      <c r="T687" s="232"/>
      <c r="AT687" s="233" t="s">
        <v>212</v>
      </c>
      <c r="AU687" s="233" t="s">
        <v>93</v>
      </c>
      <c r="AV687" s="12" t="s">
        <v>25</v>
      </c>
      <c r="AW687" s="12" t="s">
        <v>48</v>
      </c>
      <c r="AX687" s="12" t="s">
        <v>85</v>
      </c>
      <c r="AY687" s="233" t="s">
        <v>199</v>
      </c>
    </row>
    <row r="688" spans="2:65" s="13" customFormat="1" ht="13.5">
      <c r="B688" s="234"/>
      <c r="C688" s="235"/>
      <c r="D688" s="219" t="s">
        <v>212</v>
      </c>
      <c r="E688" s="246" t="s">
        <v>50</v>
      </c>
      <c r="F688" s="247" t="s">
        <v>809</v>
      </c>
      <c r="G688" s="235"/>
      <c r="H688" s="248">
        <v>8.4039999999999999</v>
      </c>
      <c r="I688" s="240"/>
      <c r="J688" s="235"/>
      <c r="K688" s="235"/>
      <c r="L688" s="241"/>
      <c r="M688" s="242"/>
      <c r="N688" s="243"/>
      <c r="O688" s="243"/>
      <c r="P688" s="243"/>
      <c r="Q688" s="243"/>
      <c r="R688" s="243"/>
      <c r="S688" s="243"/>
      <c r="T688" s="244"/>
      <c r="AT688" s="245" t="s">
        <v>212</v>
      </c>
      <c r="AU688" s="245" t="s">
        <v>93</v>
      </c>
      <c r="AV688" s="13" t="s">
        <v>93</v>
      </c>
      <c r="AW688" s="13" t="s">
        <v>48</v>
      </c>
      <c r="AX688" s="13" t="s">
        <v>85</v>
      </c>
      <c r="AY688" s="245" t="s">
        <v>199</v>
      </c>
    </row>
    <row r="689" spans="2:65" s="12" customFormat="1" ht="13.5">
      <c r="B689" s="223"/>
      <c r="C689" s="224"/>
      <c r="D689" s="219" t="s">
        <v>212</v>
      </c>
      <c r="E689" s="225" t="s">
        <v>50</v>
      </c>
      <c r="F689" s="226" t="s">
        <v>747</v>
      </c>
      <c r="G689" s="224"/>
      <c r="H689" s="227" t="s">
        <v>50</v>
      </c>
      <c r="I689" s="228"/>
      <c r="J689" s="224"/>
      <c r="K689" s="224"/>
      <c r="L689" s="229"/>
      <c r="M689" s="230"/>
      <c r="N689" s="231"/>
      <c r="O689" s="231"/>
      <c r="P689" s="231"/>
      <c r="Q689" s="231"/>
      <c r="R689" s="231"/>
      <c r="S689" s="231"/>
      <c r="T689" s="232"/>
      <c r="AT689" s="233" t="s">
        <v>212</v>
      </c>
      <c r="AU689" s="233" t="s">
        <v>93</v>
      </c>
      <c r="AV689" s="12" t="s">
        <v>25</v>
      </c>
      <c r="AW689" s="12" t="s">
        <v>48</v>
      </c>
      <c r="AX689" s="12" t="s">
        <v>85</v>
      </c>
      <c r="AY689" s="233" t="s">
        <v>199</v>
      </c>
    </row>
    <row r="690" spans="2:65" s="13" customFormat="1" ht="13.5">
      <c r="B690" s="234"/>
      <c r="C690" s="235"/>
      <c r="D690" s="219" t="s">
        <v>212</v>
      </c>
      <c r="E690" s="246" t="s">
        <v>50</v>
      </c>
      <c r="F690" s="247" t="s">
        <v>810</v>
      </c>
      <c r="G690" s="235"/>
      <c r="H690" s="248">
        <v>389.5</v>
      </c>
      <c r="I690" s="240"/>
      <c r="J690" s="235"/>
      <c r="K690" s="235"/>
      <c r="L690" s="241"/>
      <c r="M690" s="242"/>
      <c r="N690" s="243"/>
      <c r="O690" s="243"/>
      <c r="P690" s="243"/>
      <c r="Q690" s="243"/>
      <c r="R690" s="243"/>
      <c r="S690" s="243"/>
      <c r="T690" s="244"/>
      <c r="AT690" s="245" t="s">
        <v>212</v>
      </c>
      <c r="AU690" s="245" t="s">
        <v>93</v>
      </c>
      <c r="AV690" s="13" t="s">
        <v>93</v>
      </c>
      <c r="AW690" s="13" t="s">
        <v>48</v>
      </c>
      <c r="AX690" s="13" t="s">
        <v>85</v>
      </c>
      <c r="AY690" s="245" t="s">
        <v>199</v>
      </c>
    </row>
    <row r="691" spans="2:65" s="13" customFormat="1" ht="13.5">
      <c r="B691" s="234"/>
      <c r="C691" s="235"/>
      <c r="D691" s="219" t="s">
        <v>212</v>
      </c>
      <c r="E691" s="246" t="s">
        <v>50</v>
      </c>
      <c r="F691" s="247" t="s">
        <v>811</v>
      </c>
      <c r="G691" s="235"/>
      <c r="H691" s="248">
        <v>87.875</v>
      </c>
      <c r="I691" s="240"/>
      <c r="J691" s="235"/>
      <c r="K691" s="235"/>
      <c r="L691" s="241"/>
      <c r="M691" s="242"/>
      <c r="N691" s="243"/>
      <c r="O691" s="243"/>
      <c r="P691" s="243"/>
      <c r="Q691" s="243"/>
      <c r="R691" s="243"/>
      <c r="S691" s="243"/>
      <c r="T691" s="244"/>
      <c r="AT691" s="245" t="s">
        <v>212</v>
      </c>
      <c r="AU691" s="245" t="s">
        <v>93</v>
      </c>
      <c r="AV691" s="13" t="s">
        <v>93</v>
      </c>
      <c r="AW691" s="13" t="s">
        <v>48</v>
      </c>
      <c r="AX691" s="13" t="s">
        <v>85</v>
      </c>
      <c r="AY691" s="245" t="s">
        <v>199</v>
      </c>
    </row>
    <row r="692" spans="2:65" s="12" customFormat="1" ht="13.5">
      <c r="B692" s="223"/>
      <c r="C692" s="224"/>
      <c r="D692" s="219" t="s">
        <v>212</v>
      </c>
      <c r="E692" s="225" t="s">
        <v>50</v>
      </c>
      <c r="F692" s="226" t="s">
        <v>749</v>
      </c>
      <c r="G692" s="224"/>
      <c r="H692" s="227" t="s">
        <v>50</v>
      </c>
      <c r="I692" s="228"/>
      <c r="J692" s="224"/>
      <c r="K692" s="224"/>
      <c r="L692" s="229"/>
      <c r="M692" s="230"/>
      <c r="N692" s="231"/>
      <c r="O692" s="231"/>
      <c r="P692" s="231"/>
      <c r="Q692" s="231"/>
      <c r="R692" s="231"/>
      <c r="S692" s="231"/>
      <c r="T692" s="232"/>
      <c r="AT692" s="233" t="s">
        <v>212</v>
      </c>
      <c r="AU692" s="233" t="s">
        <v>93</v>
      </c>
      <c r="AV692" s="12" t="s">
        <v>25</v>
      </c>
      <c r="AW692" s="12" t="s">
        <v>48</v>
      </c>
      <c r="AX692" s="12" t="s">
        <v>85</v>
      </c>
      <c r="AY692" s="233" t="s">
        <v>199</v>
      </c>
    </row>
    <row r="693" spans="2:65" s="13" customFormat="1" ht="13.5">
      <c r="B693" s="234"/>
      <c r="C693" s="235"/>
      <c r="D693" s="219" t="s">
        <v>212</v>
      </c>
      <c r="E693" s="246" t="s">
        <v>50</v>
      </c>
      <c r="F693" s="247" t="s">
        <v>812</v>
      </c>
      <c r="G693" s="235"/>
      <c r="H693" s="248">
        <v>1.85</v>
      </c>
      <c r="I693" s="240"/>
      <c r="J693" s="235"/>
      <c r="K693" s="235"/>
      <c r="L693" s="241"/>
      <c r="M693" s="242"/>
      <c r="N693" s="243"/>
      <c r="O693" s="243"/>
      <c r="P693" s="243"/>
      <c r="Q693" s="243"/>
      <c r="R693" s="243"/>
      <c r="S693" s="243"/>
      <c r="T693" s="244"/>
      <c r="AT693" s="245" t="s">
        <v>212</v>
      </c>
      <c r="AU693" s="245" t="s">
        <v>93</v>
      </c>
      <c r="AV693" s="13" t="s">
        <v>93</v>
      </c>
      <c r="AW693" s="13" t="s">
        <v>48</v>
      </c>
      <c r="AX693" s="13" t="s">
        <v>85</v>
      </c>
      <c r="AY693" s="245" t="s">
        <v>199</v>
      </c>
    </row>
    <row r="694" spans="2:65" s="12" customFormat="1" ht="13.5">
      <c r="B694" s="223"/>
      <c r="C694" s="224"/>
      <c r="D694" s="219" t="s">
        <v>212</v>
      </c>
      <c r="E694" s="225" t="s">
        <v>50</v>
      </c>
      <c r="F694" s="226" t="s">
        <v>814</v>
      </c>
      <c r="G694" s="224"/>
      <c r="H694" s="227" t="s">
        <v>50</v>
      </c>
      <c r="I694" s="228"/>
      <c r="J694" s="224"/>
      <c r="K694" s="224"/>
      <c r="L694" s="229"/>
      <c r="M694" s="230"/>
      <c r="N694" s="231"/>
      <c r="O694" s="231"/>
      <c r="P694" s="231"/>
      <c r="Q694" s="231"/>
      <c r="R694" s="231"/>
      <c r="S694" s="231"/>
      <c r="T694" s="232"/>
      <c r="AT694" s="233" t="s">
        <v>212</v>
      </c>
      <c r="AU694" s="233" t="s">
        <v>93</v>
      </c>
      <c r="AV694" s="12" t="s">
        <v>25</v>
      </c>
      <c r="AW694" s="12" t="s">
        <v>48</v>
      </c>
      <c r="AX694" s="12" t="s">
        <v>85</v>
      </c>
      <c r="AY694" s="233" t="s">
        <v>199</v>
      </c>
    </row>
    <row r="695" spans="2:65" s="13" customFormat="1" ht="13.5">
      <c r="B695" s="234"/>
      <c r="C695" s="235"/>
      <c r="D695" s="219" t="s">
        <v>212</v>
      </c>
      <c r="E695" s="246" t="s">
        <v>50</v>
      </c>
      <c r="F695" s="247" t="s">
        <v>815</v>
      </c>
      <c r="G695" s="235"/>
      <c r="H695" s="248">
        <v>1.512</v>
      </c>
      <c r="I695" s="240"/>
      <c r="J695" s="235"/>
      <c r="K695" s="235"/>
      <c r="L695" s="241"/>
      <c r="M695" s="242"/>
      <c r="N695" s="243"/>
      <c r="O695" s="243"/>
      <c r="P695" s="243"/>
      <c r="Q695" s="243"/>
      <c r="R695" s="243"/>
      <c r="S695" s="243"/>
      <c r="T695" s="244"/>
      <c r="AT695" s="245" t="s">
        <v>212</v>
      </c>
      <c r="AU695" s="245" t="s">
        <v>93</v>
      </c>
      <c r="AV695" s="13" t="s">
        <v>93</v>
      </c>
      <c r="AW695" s="13" t="s">
        <v>48</v>
      </c>
      <c r="AX695" s="13" t="s">
        <v>85</v>
      </c>
      <c r="AY695" s="245" t="s">
        <v>199</v>
      </c>
    </row>
    <row r="696" spans="2:65" s="12" customFormat="1" ht="13.5">
      <c r="B696" s="223"/>
      <c r="C696" s="224"/>
      <c r="D696" s="219" t="s">
        <v>212</v>
      </c>
      <c r="E696" s="225" t="s">
        <v>50</v>
      </c>
      <c r="F696" s="226" t="s">
        <v>727</v>
      </c>
      <c r="G696" s="224"/>
      <c r="H696" s="227" t="s">
        <v>50</v>
      </c>
      <c r="I696" s="228"/>
      <c r="J696" s="224"/>
      <c r="K696" s="224"/>
      <c r="L696" s="229"/>
      <c r="M696" s="230"/>
      <c r="N696" s="231"/>
      <c r="O696" s="231"/>
      <c r="P696" s="231"/>
      <c r="Q696" s="231"/>
      <c r="R696" s="231"/>
      <c r="S696" s="231"/>
      <c r="T696" s="232"/>
      <c r="AT696" s="233" t="s">
        <v>212</v>
      </c>
      <c r="AU696" s="233" t="s">
        <v>93</v>
      </c>
      <c r="AV696" s="12" t="s">
        <v>25</v>
      </c>
      <c r="AW696" s="12" t="s">
        <v>48</v>
      </c>
      <c r="AX696" s="12" t="s">
        <v>85</v>
      </c>
      <c r="AY696" s="233" t="s">
        <v>199</v>
      </c>
    </row>
    <row r="697" spans="2:65" s="13" customFormat="1" ht="13.5">
      <c r="B697" s="234"/>
      <c r="C697" s="235"/>
      <c r="D697" s="219" t="s">
        <v>212</v>
      </c>
      <c r="E697" s="246" t="s">
        <v>50</v>
      </c>
      <c r="F697" s="247" t="s">
        <v>816</v>
      </c>
      <c r="G697" s="235"/>
      <c r="H697" s="248">
        <v>25.853999999999999</v>
      </c>
      <c r="I697" s="240"/>
      <c r="J697" s="235"/>
      <c r="K697" s="235"/>
      <c r="L697" s="241"/>
      <c r="M697" s="242"/>
      <c r="N697" s="243"/>
      <c r="O697" s="243"/>
      <c r="P697" s="243"/>
      <c r="Q697" s="243"/>
      <c r="R697" s="243"/>
      <c r="S697" s="243"/>
      <c r="T697" s="244"/>
      <c r="AT697" s="245" t="s">
        <v>212</v>
      </c>
      <c r="AU697" s="245" t="s">
        <v>93</v>
      </c>
      <c r="AV697" s="13" t="s">
        <v>93</v>
      </c>
      <c r="AW697" s="13" t="s">
        <v>48</v>
      </c>
      <c r="AX697" s="13" t="s">
        <v>85</v>
      </c>
      <c r="AY697" s="245" t="s">
        <v>199</v>
      </c>
    </row>
    <row r="698" spans="2:65" s="13" customFormat="1" ht="13.5">
      <c r="B698" s="234"/>
      <c r="C698" s="235"/>
      <c r="D698" s="219" t="s">
        <v>212</v>
      </c>
      <c r="E698" s="246" t="s">
        <v>50</v>
      </c>
      <c r="F698" s="247" t="s">
        <v>817</v>
      </c>
      <c r="G698" s="235"/>
      <c r="H698" s="248">
        <v>57.298000000000002</v>
      </c>
      <c r="I698" s="240"/>
      <c r="J698" s="235"/>
      <c r="K698" s="235"/>
      <c r="L698" s="241"/>
      <c r="M698" s="242"/>
      <c r="N698" s="243"/>
      <c r="O698" s="243"/>
      <c r="P698" s="243"/>
      <c r="Q698" s="243"/>
      <c r="R698" s="243"/>
      <c r="S698" s="243"/>
      <c r="T698" s="244"/>
      <c r="AT698" s="245" t="s">
        <v>212</v>
      </c>
      <c r="AU698" s="245" t="s">
        <v>93</v>
      </c>
      <c r="AV698" s="13" t="s">
        <v>93</v>
      </c>
      <c r="AW698" s="13" t="s">
        <v>48</v>
      </c>
      <c r="AX698" s="13" t="s">
        <v>85</v>
      </c>
      <c r="AY698" s="245" t="s">
        <v>199</v>
      </c>
    </row>
    <row r="699" spans="2:65" s="13" customFormat="1" ht="13.5">
      <c r="B699" s="234"/>
      <c r="C699" s="235"/>
      <c r="D699" s="219" t="s">
        <v>212</v>
      </c>
      <c r="E699" s="246" t="s">
        <v>50</v>
      </c>
      <c r="F699" s="247" t="s">
        <v>818</v>
      </c>
      <c r="G699" s="235"/>
      <c r="H699" s="248">
        <v>140.89500000000001</v>
      </c>
      <c r="I699" s="240"/>
      <c r="J699" s="235"/>
      <c r="K699" s="235"/>
      <c r="L699" s="241"/>
      <c r="M699" s="242"/>
      <c r="N699" s="243"/>
      <c r="O699" s="243"/>
      <c r="P699" s="243"/>
      <c r="Q699" s="243"/>
      <c r="R699" s="243"/>
      <c r="S699" s="243"/>
      <c r="T699" s="244"/>
      <c r="AT699" s="245" t="s">
        <v>212</v>
      </c>
      <c r="AU699" s="245" t="s">
        <v>93</v>
      </c>
      <c r="AV699" s="13" t="s">
        <v>93</v>
      </c>
      <c r="AW699" s="13" t="s">
        <v>48</v>
      </c>
      <c r="AX699" s="13" t="s">
        <v>85</v>
      </c>
      <c r="AY699" s="245" t="s">
        <v>199</v>
      </c>
    </row>
    <row r="700" spans="2:65" s="12" customFormat="1" ht="13.5">
      <c r="B700" s="223"/>
      <c r="C700" s="224"/>
      <c r="D700" s="219" t="s">
        <v>212</v>
      </c>
      <c r="E700" s="225" t="s">
        <v>50</v>
      </c>
      <c r="F700" s="226" t="s">
        <v>708</v>
      </c>
      <c r="G700" s="224"/>
      <c r="H700" s="227" t="s">
        <v>50</v>
      </c>
      <c r="I700" s="228"/>
      <c r="J700" s="224"/>
      <c r="K700" s="224"/>
      <c r="L700" s="229"/>
      <c r="M700" s="230"/>
      <c r="N700" s="231"/>
      <c r="O700" s="231"/>
      <c r="P700" s="231"/>
      <c r="Q700" s="231"/>
      <c r="R700" s="231"/>
      <c r="S700" s="231"/>
      <c r="T700" s="232"/>
      <c r="AT700" s="233" t="s">
        <v>212</v>
      </c>
      <c r="AU700" s="233" t="s">
        <v>93</v>
      </c>
      <c r="AV700" s="12" t="s">
        <v>25</v>
      </c>
      <c r="AW700" s="12" t="s">
        <v>48</v>
      </c>
      <c r="AX700" s="12" t="s">
        <v>85</v>
      </c>
      <c r="AY700" s="233" t="s">
        <v>199</v>
      </c>
    </row>
    <row r="701" spans="2:65" s="13" customFormat="1" ht="13.5">
      <c r="B701" s="234"/>
      <c r="C701" s="235"/>
      <c r="D701" s="236" t="s">
        <v>212</v>
      </c>
      <c r="E701" s="237" t="s">
        <v>50</v>
      </c>
      <c r="F701" s="238" t="s">
        <v>709</v>
      </c>
      <c r="G701" s="235"/>
      <c r="H701" s="239">
        <v>4.4999999999999998E-2</v>
      </c>
      <c r="I701" s="240"/>
      <c r="J701" s="235"/>
      <c r="K701" s="235"/>
      <c r="L701" s="241"/>
      <c r="M701" s="242"/>
      <c r="N701" s="243"/>
      <c r="O701" s="243"/>
      <c r="P701" s="243"/>
      <c r="Q701" s="243"/>
      <c r="R701" s="243"/>
      <c r="S701" s="243"/>
      <c r="T701" s="244"/>
      <c r="AT701" s="245" t="s">
        <v>212</v>
      </c>
      <c r="AU701" s="245" t="s">
        <v>93</v>
      </c>
      <c r="AV701" s="13" t="s">
        <v>93</v>
      </c>
      <c r="AW701" s="13" t="s">
        <v>48</v>
      </c>
      <c r="AX701" s="13" t="s">
        <v>85</v>
      </c>
      <c r="AY701" s="245" t="s">
        <v>199</v>
      </c>
    </row>
    <row r="702" spans="2:65" s="1" customFormat="1" ht="22.5" customHeight="1">
      <c r="B702" s="43"/>
      <c r="C702" s="207" t="s">
        <v>835</v>
      </c>
      <c r="D702" s="207" t="s">
        <v>202</v>
      </c>
      <c r="E702" s="208" t="s">
        <v>836</v>
      </c>
      <c r="F702" s="209" t="s">
        <v>837</v>
      </c>
      <c r="G702" s="210" t="s">
        <v>256</v>
      </c>
      <c r="H702" s="211">
        <v>311.42399999999998</v>
      </c>
      <c r="I702" s="212"/>
      <c r="J702" s="213">
        <f>ROUND(I702*H702,2)</f>
        <v>0</v>
      </c>
      <c r="K702" s="209" t="s">
        <v>206</v>
      </c>
      <c r="L702" s="63"/>
      <c r="M702" s="214" t="s">
        <v>50</v>
      </c>
      <c r="N702" s="215" t="s">
        <v>56</v>
      </c>
      <c r="O702" s="44"/>
      <c r="P702" s="216">
        <f>O702*H702</f>
        <v>0</v>
      </c>
      <c r="Q702" s="216">
        <v>0</v>
      </c>
      <c r="R702" s="216">
        <f>Q702*H702</f>
        <v>0</v>
      </c>
      <c r="S702" s="216">
        <v>0</v>
      </c>
      <c r="T702" s="217">
        <f>S702*H702</f>
        <v>0</v>
      </c>
      <c r="AR702" s="25" t="s">
        <v>105</v>
      </c>
      <c r="AT702" s="25" t="s">
        <v>202</v>
      </c>
      <c r="AU702" s="25" t="s">
        <v>93</v>
      </c>
      <c r="AY702" s="25" t="s">
        <v>199</v>
      </c>
      <c r="BE702" s="218">
        <f>IF(N702="základní",J702,0)</f>
        <v>0</v>
      </c>
      <c r="BF702" s="218">
        <f>IF(N702="snížená",J702,0)</f>
        <v>0</v>
      </c>
      <c r="BG702" s="218">
        <f>IF(N702="zákl. přenesená",J702,0)</f>
        <v>0</v>
      </c>
      <c r="BH702" s="218">
        <f>IF(N702="sníž. přenesená",J702,0)</f>
        <v>0</v>
      </c>
      <c r="BI702" s="218">
        <f>IF(N702="nulová",J702,0)</f>
        <v>0</v>
      </c>
      <c r="BJ702" s="25" t="s">
        <v>25</v>
      </c>
      <c r="BK702" s="218">
        <f>ROUND(I702*H702,2)</f>
        <v>0</v>
      </c>
      <c r="BL702" s="25" t="s">
        <v>105</v>
      </c>
      <c r="BM702" s="25" t="s">
        <v>838</v>
      </c>
    </row>
    <row r="703" spans="2:65" s="1" customFormat="1" ht="13.5">
      <c r="B703" s="43"/>
      <c r="C703" s="65"/>
      <c r="D703" s="219" t="s">
        <v>208</v>
      </c>
      <c r="E703" s="65"/>
      <c r="F703" s="220" t="s">
        <v>839</v>
      </c>
      <c r="G703" s="65"/>
      <c r="H703" s="65"/>
      <c r="I703" s="175"/>
      <c r="J703" s="65"/>
      <c r="K703" s="65"/>
      <c r="L703" s="63"/>
      <c r="M703" s="221"/>
      <c r="N703" s="44"/>
      <c r="O703" s="44"/>
      <c r="P703" s="44"/>
      <c r="Q703" s="44"/>
      <c r="R703" s="44"/>
      <c r="S703" s="44"/>
      <c r="T703" s="80"/>
      <c r="AT703" s="25" t="s">
        <v>208</v>
      </c>
      <c r="AU703" s="25" t="s">
        <v>93</v>
      </c>
    </row>
    <row r="704" spans="2:65" s="1" customFormat="1" ht="67.5">
      <c r="B704" s="43"/>
      <c r="C704" s="65"/>
      <c r="D704" s="219" t="s">
        <v>210</v>
      </c>
      <c r="E704" s="65"/>
      <c r="F704" s="222" t="s">
        <v>834</v>
      </c>
      <c r="G704" s="65"/>
      <c r="H704" s="65"/>
      <c r="I704" s="175"/>
      <c r="J704" s="65"/>
      <c r="K704" s="65"/>
      <c r="L704" s="63"/>
      <c r="M704" s="221"/>
      <c r="N704" s="44"/>
      <c r="O704" s="44"/>
      <c r="P704" s="44"/>
      <c r="Q704" s="44"/>
      <c r="R704" s="44"/>
      <c r="S704" s="44"/>
      <c r="T704" s="80"/>
      <c r="AT704" s="25" t="s">
        <v>210</v>
      </c>
      <c r="AU704" s="25" t="s">
        <v>93</v>
      </c>
    </row>
    <row r="705" spans="2:65" s="12" customFormat="1" ht="13.5">
      <c r="B705" s="223"/>
      <c r="C705" s="224"/>
      <c r="D705" s="219" t="s">
        <v>212</v>
      </c>
      <c r="E705" s="225" t="s">
        <v>50</v>
      </c>
      <c r="F705" s="226" t="s">
        <v>700</v>
      </c>
      <c r="G705" s="224"/>
      <c r="H705" s="227" t="s">
        <v>50</v>
      </c>
      <c r="I705" s="228"/>
      <c r="J705" s="224"/>
      <c r="K705" s="224"/>
      <c r="L705" s="229"/>
      <c r="M705" s="230"/>
      <c r="N705" s="231"/>
      <c r="O705" s="231"/>
      <c r="P705" s="231"/>
      <c r="Q705" s="231"/>
      <c r="R705" s="231"/>
      <c r="S705" s="231"/>
      <c r="T705" s="232"/>
      <c r="AT705" s="233" t="s">
        <v>212</v>
      </c>
      <c r="AU705" s="233" t="s">
        <v>93</v>
      </c>
      <c r="AV705" s="12" t="s">
        <v>25</v>
      </c>
      <c r="AW705" s="12" t="s">
        <v>48</v>
      </c>
      <c r="AX705" s="12" t="s">
        <v>85</v>
      </c>
      <c r="AY705" s="233" t="s">
        <v>199</v>
      </c>
    </row>
    <row r="706" spans="2:65" s="12" customFormat="1" ht="13.5">
      <c r="B706" s="223"/>
      <c r="C706" s="224"/>
      <c r="D706" s="219" t="s">
        <v>212</v>
      </c>
      <c r="E706" s="225" t="s">
        <v>50</v>
      </c>
      <c r="F706" s="226" t="s">
        <v>638</v>
      </c>
      <c r="G706" s="224"/>
      <c r="H706" s="227" t="s">
        <v>50</v>
      </c>
      <c r="I706" s="228"/>
      <c r="J706" s="224"/>
      <c r="K706" s="224"/>
      <c r="L706" s="229"/>
      <c r="M706" s="230"/>
      <c r="N706" s="231"/>
      <c r="O706" s="231"/>
      <c r="P706" s="231"/>
      <c r="Q706" s="231"/>
      <c r="R706" s="231"/>
      <c r="S706" s="231"/>
      <c r="T706" s="232"/>
      <c r="AT706" s="233" t="s">
        <v>212</v>
      </c>
      <c r="AU706" s="233" t="s">
        <v>93</v>
      </c>
      <c r="AV706" s="12" t="s">
        <v>25</v>
      </c>
      <c r="AW706" s="12" t="s">
        <v>48</v>
      </c>
      <c r="AX706" s="12" t="s">
        <v>85</v>
      </c>
      <c r="AY706" s="233" t="s">
        <v>199</v>
      </c>
    </row>
    <row r="707" spans="2:65" s="13" customFormat="1" ht="13.5">
      <c r="B707" s="234"/>
      <c r="C707" s="235"/>
      <c r="D707" s="219" t="s">
        <v>212</v>
      </c>
      <c r="E707" s="246" t="s">
        <v>50</v>
      </c>
      <c r="F707" s="247" t="s">
        <v>687</v>
      </c>
      <c r="G707" s="235"/>
      <c r="H707" s="248">
        <v>14.848000000000001</v>
      </c>
      <c r="I707" s="240"/>
      <c r="J707" s="235"/>
      <c r="K707" s="235"/>
      <c r="L707" s="241"/>
      <c r="M707" s="242"/>
      <c r="N707" s="243"/>
      <c r="O707" s="243"/>
      <c r="P707" s="243"/>
      <c r="Q707" s="243"/>
      <c r="R707" s="243"/>
      <c r="S707" s="243"/>
      <c r="T707" s="244"/>
      <c r="AT707" s="245" t="s">
        <v>212</v>
      </c>
      <c r="AU707" s="245" t="s">
        <v>93</v>
      </c>
      <c r="AV707" s="13" t="s">
        <v>93</v>
      </c>
      <c r="AW707" s="13" t="s">
        <v>48</v>
      </c>
      <c r="AX707" s="13" t="s">
        <v>85</v>
      </c>
      <c r="AY707" s="245" t="s">
        <v>199</v>
      </c>
    </row>
    <row r="708" spans="2:65" s="12" customFormat="1" ht="13.5">
      <c r="B708" s="223"/>
      <c r="C708" s="224"/>
      <c r="D708" s="219" t="s">
        <v>212</v>
      </c>
      <c r="E708" s="225" t="s">
        <v>50</v>
      </c>
      <c r="F708" s="226" t="s">
        <v>639</v>
      </c>
      <c r="G708" s="224"/>
      <c r="H708" s="227" t="s">
        <v>50</v>
      </c>
      <c r="I708" s="228"/>
      <c r="J708" s="224"/>
      <c r="K708" s="224"/>
      <c r="L708" s="229"/>
      <c r="M708" s="230"/>
      <c r="N708" s="231"/>
      <c r="O708" s="231"/>
      <c r="P708" s="231"/>
      <c r="Q708" s="231"/>
      <c r="R708" s="231"/>
      <c r="S708" s="231"/>
      <c r="T708" s="232"/>
      <c r="AT708" s="233" t="s">
        <v>212</v>
      </c>
      <c r="AU708" s="233" t="s">
        <v>93</v>
      </c>
      <c r="AV708" s="12" t="s">
        <v>25</v>
      </c>
      <c r="AW708" s="12" t="s">
        <v>48</v>
      </c>
      <c r="AX708" s="12" t="s">
        <v>85</v>
      </c>
      <c r="AY708" s="233" t="s">
        <v>199</v>
      </c>
    </row>
    <row r="709" spans="2:65" s="13" customFormat="1" ht="13.5">
      <c r="B709" s="234"/>
      <c r="C709" s="235"/>
      <c r="D709" s="219" t="s">
        <v>212</v>
      </c>
      <c r="E709" s="246" t="s">
        <v>50</v>
      </c>
      <c r="F709" s="247" t="s">
        <v>688</v>
      </c>
      <c r="G709" s="235"/>
      <c r="H709" s="248">
        <v>254.208</v>
      </c>
      <c r="I709" s="240"/>
      <c r="J709" s="235"/>
      <c r="K709" s="235"/>
      <c r="L709" s="241"/>
      <c r="M709" s="242"/>
      <c r="N709" s="243"/>
      <c r="O709" s="243"/>
      <c r="P709" s="243"/>
      <c r="Q709" s="243"/>
      <c r="R709" s="243"/>
      <c r="S709" s="243"/>
      <c r="T709" s="244"/>
      <c r="AT709" s="245" t="s">
        <v>212</v>
      </c>
      <c r="AU709" s="245" t="s">
        <v>93</v>
      </c>
      <c r="AV709" s="13" t="s">
        <v>93</v>
      </c>
      <c r="AW709" s="13" t="s">
        <v>48</v>
      </c>
      <c r="AX709" s="13" t="s">
        <v>85</v>
      </c>
      <c r="AY709" s="245" t="s">
        <v>199</v>
      </c>
    </row>
    <row r="710" spans="2:65" s="13" customFormat="1" ht="13.5">
      <c r="B710" s="234"/>
      <c r="C710" s="235"/>
      <c r="D710" s="236" t="s">
        <v>212</v>
      </c>
      <c r="E710" s="237" t="s">
        <v>50</v>
      </c>
      <c r="F710" s="238" t="s">
        <v>689</v>
      </c>
      <c r="G710" s="235"/>
      <c r="H710" s="239">
        <v>42.368000000000002</v>
      </c>
      <c r="I710" s="240"/>
      <c r="J710" s="235"/>
      <c r="K710" s="235"/>
      <c r="L710" s="241"/>
      <c r="M710" s="242"/>
      <c r="N710" s="243"/>
      <c r="O710" s="243"/>
      <c r="P710" s="243"/>
      <c r="Q710" s="243"/>
      <c r="R710" s="243"/>
      <c r="S710" s="243"/>
      <c r="T710" s="244"/>
      <c r="AT710" s="245" t="s">
        <v>212</v>
      </c>
      <c r="AU710" s="245" t="s">
        <v>93</v>
      </c>
      <c r="AV710" s="13" t="s">
        <v>93</v>
      </c>
      <c r="AW710" s="13" t="s">
        <v>48</v>
      </c>
      <c r="AX710" s="13" t="s">
        <v>85</v>
      </c>
      <c r="AY710" s="245" t="s">
        <v>199</v>
      </c>
    </row>
    <row r="711" spans="2:65" s="1" customFormat="1" ht="22.5" customHeight="1">
      <c r="B711" s="43"/>
      <c r="C711" s="207" t="s">
        <v>840</v>
      </c>
      <c r="D711" s="207" t="s">
        <v>202</v>
      </c>
      <c r="E711" s="208" t="s">
        <v>841</v>
      </c>
      <c r="F711" s="209" t="s">
        <v>842</v>
      </c>
      <c r="G711" s="210" t="s">
        <v>256</v>
      </c>
      <c r="H711" s="211">
        <v>2322.5729999999999</v>
      </c>
      <c r="I711" s="212"/>
      <c r="J711" s="213">
        <f>ROUND(I711*H711,2)</f>
        <v>0</v>
      </c>
      <c r="K711" s="209" t="s">
        <v>206</v>
      </c>
      <c r="L711" s="63"/>
      <c r="M711" s="214" t="s">
        <v>50</v>
      </c>
      <c r="N711" s="215" t="s">
        <v>56</v>
      </c>
      <c r="O711" s="44"/>
      <c r="P711" s="216">
        <f>O711*H711</f>
        <v>0</v>
      </c>
      <c r="Q711" s="216">
        <v>0</v>
      </c>
      <c r="R711" s="216">
        <f>Q711*H711</f>
        <v>0</v>
      </c>
      <c r="S711" s="216">
        <v>0</v>
      </c>
      <c r="T711" s="217">
        <f>S711*H711</f>
        <v>0</v>
      </c>
      <c r="AR711" s="25" t="s">
        <v>105</v>
      </c>
      <c r="AT711" s="25" t="s">
        <v>202</v>
      </c>
      <c r="AU711" s="25" t="s">
        <v>93</v>
      </c>
      <c r="AY711" s="25" t="s">
        <v>199</v>
      </c>
      <c r="BE711" s="218">
        <f>IF(N711="základní",J711,0)</f>
        <v>0</v>
      </c>
      <c r="BF711" s="218">
        <f>IF(N711="snížená",J711,0)</f>
        <v>0</v>
      </c>
      <c r="BG711" s="218">
        <f>IF(N711="zákl. přenesená",J711,0)</f>
        <v>0</v>
      </c>
      <c r="BH711" s="218">
        <f>IF(N711="sníž. přenesená",J711,0)</f>
        <v>0</v>
      </c>
      <c r="BI711" s="218">
        <f>IF(N711="nulová",J711,0)</f>
        <v>0</v>
      </c>
      <c r="BJ711" s="25" t="s">
        <v>25</v>
      </c>
      <c r="BK711" s="218">
        <f>ROUND(I711*H711,2)</f>
        <v>0</v>
      </c>
      <c r="BL711" s="25" t="s">
        <v>105</v>
      </c>
      <c r="BM711" s="25" t="s">
        <v>843</v>
      </c>
    </row>
    <row r="712" spans="2:65" s="1" customFormat="1" ht="13.5">
      <c r="B712" s="43"/>
      <c r="C712" s="65"/>
      <c r="D712" s="219" t="s">
        <v>208</v>
      </c>
      <c r="E712" s="65"/>
      <c r="F712" s="220" t="s">
        <v>844</v>
      </c>
      <c r="G712" s="65"/>
      <c r="H712" s="65"/>
      <c r="I712" s="175"/>
      <c r="J712" s="65"/>
      <c r="K712" s="65"/>
      <c r="L712" s="63"/>
      <c r="M712" s="221"/>
      <c r="N712" s="44"/>
      <c r="O712" s="44"/>
      <c r="P712" s="44"/>
      <c r="Q712" s="44"/>
      <c r="R712" s="44"/>
      <c r="S712" s="44"/>
      <c r="T712" s="80"/>
      <c r="AT712" s="25" t="s">
        <v>208</v>
      </c>
      <c r="AU712" s="25" t="s">
        <v>93</v>
      </c>
    </row>
    <row r="713" spans="2:65" s="1" customFormat="1" ht="67.5">
      <c r="B713" s="43"/>
      <c r="C713" s="65"/>
      <c r="D713" s="219" t="s">
        <v>210</v>
      </c>
      <c r="E713" s="65"/>
      <c r="F713" s="222" t="s">
        <v>834</v>
      </c>
      <c r="G713" s="65"/>
      <c r="H713" s="65"/>
      <c r="I713" s="175"/>
      <c r="J713" s="65"/>
      <c r="K713" s="65"/>
      <c r="L713" s="63"/>
      <c r="M713" s="221"/>
      <c r="N713" s="44"/>
      <c r="O713" s="44"/>
      <c r="P713" s="44"/>
      <c r="Q713" s="44"/>
      <c r="R713" s="44"/>
      <c r="S713" s="44"/>
      <c r="T713" s="80"/>
      <c r="AT713" s="25" t="s">
        <v>210</v>
      </c>
      <c r="AU713" s="25" t="s">
        <v>93</v>
      </c>
    </row>
    <row r="714" spans="2:65" s="12" customFormat="1" ht="13.5">
      <c r="B714" s="223"/>
      <c r="C714" s="224"/>
      <c r="D714" s="219" t="s">
        <v>212</v>
      </c>
      <c r="E714" s="225" t="s">
        <v>50</v>
      </c>
      <c r="F714" s="226" t="s">
        <v>660</v>
      </c>
      <c r="G714" s="224"/>
      <c r="H714" s="227" t="s">
        <v>50</v>
      </c>
      <c r="I714" s="228"/>
      <c r="J714" s="224"/>
      <c r="K714" s="224"/>
      <c r="L714" s="229"/>
      <c r="M714" s="230"/>
      <c r="N714" s="231"/>
      <c r="O714" s="231"/>
      <c r="P714" s="231"/>
      <c r="Q714" s="231"/>
      <c r="R714" s="231"/>
      <c r="S714" s="231"/>
      <c r="T714" s="232"/>
      <c r="AT714" s="233" t="s">
        <v>212</v>
      </c>
      <c r="AU714" s="233" t="s">
        <v>93</v>
      </c>
      <c r="AV714" s="12" t="s">
        <v>25</v>
      </c>
      <c r="AW714" s="12" t="s">
        <v>48</v>
      </c>
      <c r="AX714" s="12" t="s">
        <v>85</v>
      </c>
      <c r="AY714" s="233" t="s">
        <v>199</v>
      </c>
    </row>
    <row r="715" spans="2:65" s="13" customFormat="1" ht="13.5">
      <c r="B715" s="234"/>
      <c r="C715" s="235"/>
      <c r="D715" s="219" t="s">
        <v>212</v>
      </c>
      <c r="E715" s="246" t="s">
        <v>50</v>
      </c>
      <c r="F715" s="247" t="s">
        <v>690</v>
      </c>
      <c r="G715" s="235"/>
      <c r="H715" s="248">
        <v>77.784999999999997</v>
      </c>
      <c r="I715" s="240"/>
      <c r="J715" s="235"/>
      <c r="K715" s="235"/>
      <c r="L715" s="241"/>
      <c r="M715" s="242"/>
      <c r="N715" s="243"/>
      <c r="O715" s="243"/>
      <c r="P715" s="243"/>
      <c r="Q715" s="243"/>
      <c r="R715" s="243"/>
      <c r="S715" s="243"/>
      <c r="T715" s="244"/>
      <c r="AT715" s="245" t="s">
        <v>212</v>
      </c>
      <c r="AU715" s="245" t="s">
        <v>93</v>
      </c>
      <c r="AV715" s="13" t="s">
        <v>93</v>
      </c>
      <c r="AW715" s="13" t="s">
        <v>48</v>
      </c>
      <c r="AX715" s="13" t="s">
        <v>85</v>
      </c>
      <c r="AY715" s="245" t="s">
        <v>199</v>
      </c>
    </row>
    <row r="716" spans="2:65" s="12" customFormat="1" ht="13.5">
      <c r="B716" s="223"/>
      <c r="C716" s="224"/>
      <c r="D716" s="219" t="s">
        <v>212</v>
      </c>
      <c r="E716" s="225" t="s">
        <v>50</v>
      </c>
      <c r="F716" s="226" t="s">
        <v>679</v>
      </c>
      <c r="G716" s="224"/>
      <c r="H716" s="227" t="s">
        <v>50</v>
      </c>
      <c r="I716" s="228"/>
      <c r="J716" s="224"/>
      <c r="K716" s="224"/>
      <c r="L716" s="229"/>
      <c r="M716" s="230"/>
      <c r="N716" s="231"/>
      <c r="O716" s="231"/>
      <c r="P716" s="231"/>
      <c r="Q716" s="231"/>
      <c r="R716" s="231"/>
      <c r="S716" s="231"/>
      <c r="T716" s="232"/>
      <c r="AT716" s="233" t="s">
        <v>212</v>
      </c>
      <c r="AU716" s="233" t="s">
        <v>93</v>
      </c>
      <c r="AV716" s="12" t="s">
        <v>25</v>
      </c>
      <c r="AW716" s="12" t="s">
        <v>48</v>
      </c>
      <c r="AX716" s="12" t="s">
        <v>85</v>
      </c>
      <c r="AY716" s="233" t="s">
        <v>199</v>
      </c>
    </row>
    <row r="717" spans="2:65" s="13" customFormat="1" ht="13.5">
      <c r="B717" s="234"/>
      <c r="C717" s="235"/>
      <c r="D717" s="219" t="s">
        <v>212</v>
      </c>
      <c r="E717" s="246" t="s">
        <v>50</v>
      </c>
      <c r="F717" s="247" t="s">
        <v>691</v>
      </c>
      <c r="G717" s="235"/>
      <c r="H717" s="248">
        <v>1542.66</v>
      </c>
      <c r="I717" s="240"/>
      <c r="J717" s="235"/>
      <c r="K717" s="235"/>
      <c r="L717" s="241"/>
      <c r="M717" s="242"/>
      <c r="N717" s="243"/>
      <c r="O717" s="243"/>
      <c r="P717" s="243"/>
      <c r="Q717" s="243"/>
      <c r="R717" s="243"/>
      <c r="S717" s="243"/>
      <c r="T717" s="244"/>
      <c r="AT717" s="245" t="s">
        <v>212</v>
      </c>
      <c r="AU717" s="245" t="s">
        <v>93</v>
      </c>
      <c r="AV717" s="13" t="s">
        <v>93</v>
      </c>
      <c r="AW717" s="13" t="s">
        <v>48</v>
      </c>
      <c r="AX717" s="13" t="s">
        <v>85</v>
      </c>
      <c r="AY717" s="245" t="s">
        <v>199</v>
      </c>
    </row>
    <row r="718" spans="2:65" s="12" customFormat="1" ht="13.5">
      <c r="B718" s="223"/>
      <c r="C718" s="224"/>
      <c r="D718" s="219" t="s">
        <v>212</v>
      </c>
      <c r="E718" s="225" t="s">
        <v>50</v>
      </c>
      <c r="F718" s="226" t="s">
        <v>673</v>
      </c>
      <c r="G718" s="224"/>
      <c r="H718" s="227" t="s">
        <v>50</v>
      </c>
      <c r="I718" s="228"/>
      <c r="J718" s="224"/>
      <c r="K718" s="224"/>
      <c r="L718" s="229"/>
      <c r="M718" s="230"/>
      <c r="N718" s="231"/>
      <c r="O718" s="231"/>
      <c r="P718" s="231"/>
      <c r="Q718" s="231"/>
      <c r="R718" s="231"/>
      <c r="S718" s="231"/>
      <c r="T718" s="232"/>
      <c r="AT718" s="233" t="s">
        <v>212</v>
      </c>
      <c r="AU718" s="233" t="s">
        <v>93</v>
      </c>
      <c r="AV718" s="12" t="s">
        <v>25</v>
      </c>
      <c r="AW718" s="12" t="s">
        <v>48</v>
      </c>
      <c r="AX718" s="12" t="s">
        <v>85</v>
      </c>
      <c r="AY718" s="233" t="s">
        <v>199</v>
      </c>
    </row>
    <row r="719" spans="2:65" s="13" customFormat="1" ht="13.5">
      <c r="B719" s="234"/>
      <c r="C719" s="235"/>
      <c r="D719" s="219" t="s">
        <v>212</v>
      </c>
      <c r="E719" s="246" t="s">
        <v>50</v>
      </c>
      <c r="F719" s="247" t="s">
        <v>692</v>
      </c>
      <c r="G719" s="235"/>
      <c r="H719" s="248">
        <v>584.12</v>
      </c>
      <c r="I719" s="240"/>
      <c r="J719" s="235"/>
      <c r="K719" s="235"/>
      <c r="L719" s="241"/>
      <c r="M719" s="242"/>
      <c r="N719" s="243"/>
      <c r="O719" s="243"/>
      <c r="P719" s="243"/>
      <c r="Q719" s="243"/>
      <c r="R719" s="243"/>
      <c r="S719" s="243"/>
      <c r="T719" s="244"/>
      <c r="AT719" s="245" t="s">
        <v>212</v>
      </c>
      <c r="AU719" s="245" t="s">
        <v>93</v>
      </c>
      <c r="AV719" s="13" t="s">
        <v>93</v>
      </c>
      <c r="AW719" s="13" t="s">
        <v>48</v>
      </c>
      <c r="AX719" s="13" t="s">
        <v>85</v>
      </c>
      <c r="AY719" s="245" t="s">
        <v>199</v>
      </c>
    </row>
    <row r="720" spans="2:65" s="12" customFormat="1" ht="13.5">
      <c r="B720" s="223"/>
      <c r="C720" s="224"/>
      <c r="D720" s="219" t="s">
        <v>212</v>
      </c>
      <c r="E720" s="225" t="s">
        <v>50</v>
      </c>
      <c r="F720" s="226" t="s">
        <v>666</v>
      </c>
      <c r="G720" s="224"/>
      <c r="H720" s="227" t="s">
        <v>50</v>
      </c>
      <c r="I720" s="228"/>
      <c r="J720" s="224"/>
      <c r="K720" s="224"/>
      <c r="L720" s="229"/>
      <c r="M720" s="230"/>
      <c r="N720" s="231"/>
      <c r="O720" s="231"/>
      <c r="P720" s="231"/>
      <c r="Q720" s="231"/>
      <c r="R720" s="231"/>
      <c r="S720" s="231"/>
      <c r="T720" s="232"/>
      <c r="AT720" s="233" t="s">
        <v>212</v>
      </c>
      <c r="AU720" s="233" t="s">
        <v>93</v>
      </c>
      <c r="AV720" s="12" t="s">
        <v>25</v>
      </c>
      <c r="AW720" s="12" t="s">
        <v>48</v>
      </c>
      <c r="AX720" s="12" t="s">
        <v>85</v>
      </c>
      <c r="AY720" s="233" t="s">
        <v>199</v>
      </c>
    </row>
    <row r="721" spans="2:51" s="13" customFormat="1" ht="13.5">
      <c r="B721" s="234"/>
      <c r="C721" s="235"/>
      <c r="D721" s="219" t="s">
        <v>212</v>
      </c>
      <c r="E721" s="246" t="s">
        <v>50</v>
      </c>
      <c r="F721" s="247" t="s">
        <v>693</v>
      </c>
      <c r="G721" s="235"/>
      <c r="H721" s="248">
        <v>103.068</v>
      </c>
      <c r="I721" s="240"/>
      <c r="J721" s="235"/>
      <c r="K721" s="235"/>
      <c r="L721" s="241"/>
      <c r="M721" s="242"/>
      <c r="N721" s="243"/>
      <c r="O721" s="243"/>
      <c r="P721" s="243"/>
      <c r="Q721" s="243"/>
      <c r="R721" s="243"/>
      <c r="S721" s="243"/>
      <c r="T721" s="244"/>
      <c r="AT721" s="245" t="s">
        <v>212</v>
      </c>
      <c r="AU721" s="245" t="s">
        <v>93</v>
      </c>
      <c r="AV721" s="13" t="s">
        <v>93</v>
      </c>
      <c r="AW721" s="13" t="s">
        <v>48</v>
      </c>
      <c r="AX721" s="13" t="s">
        <v>85</v>
      </c>
      <c r="AY721" s="245" t="s">
        <v>199</v>
      </c>
    </row>
    <row r="722" spans="2:51" s="12" customFormat="1" ht="13.5">
      <c r="B722" s="223"/>
      <c r="C722" s="224"/>
      <c r="D722" s="219" t="s">
        <v>212</v>
      </c>
      <c r="E722" s="225" t="s">
        <v>50</v>
      </c>
      <c r="F722" s="226" t="s">
        <v>653</v>
      </c>
      <c r="G722" s="224"/>
      <c r="H722" s="227" t="s">
        <v>50</v>
      </c>
      <c r="I722" s="228"/>
      <c r="J722" s="224"/>
      <c r="K722" s="224"/>
      <c r="L722" s="229"/>
      <c r="M722" s="230"/>
      <c r="N722" s="231"/>
      <c r="O722" s="231"/>
      <c r="P722" s="231"/>
      <c r="Q722" s="231"/>
      <c r="R722" s="231"/>
      <c r="S722" s="231"/>
      <c r="T722" s="232"/>
      <c r="AT722" s="233" t="s">
        <v>212</v>
      </c>
      <c r="AU722" s="233" t="s">
        <v>93</v>
      </c>
      <c r="AV722" s="12" t="s">
        <v>25</v>
      </c>
      <c r="AW722" s="12" t="s">
        <v>48</v>
      </c>
      <c r="AX722" s="12" t="s">
        <v>85</v>
      </c>
      <c r="AY722" s="233" t="s">
        <v>199</v>
      </c>
    </row>
    <row r="723" spans="2:51" s="13" customFormat="1" ht="13.5">
      <c r="B723" s="234"/>
      <c r="C723" s="235"/>
      <c r="D723" s="219" t="s">
        <v>212</v>
      </c>
      <c r="E723" s="246" t="s">
        <v>50</v>
      </c>
      <c r="F723" s="247" t="s">
        <v>694</v>
      </c>
      <c r="G723" s="235"/>
      <c r="H723" s="248">
        <v>14.94</v>
      </c>
      <c r="I723" s="240"/>
      <c r="J723" s="235"/>
      <c r="K723" s="235"/>
      <c r="L723" s="241"/>
      <c r="M723" s="273"/>
      <c r="N723" s="274"/>
      <c r="O723" s="274"/>
      <c r="P723" s="274"/>
      <c r="Q723" s="274"/>
      <c r="R723" s="274"/>
      <c r="S723" s="274"/>
      <c r="T723" s="275"/>
      <c r="AT723" s="245" t="s">
        <v>212</v>
      </c>
      <c r="AU723" s="245" t="s">
        <v>93</v>
      </c>
      <c r="AV723" s="13" t="s">
        <v>93</v>
      </c>
      <c r="AW723" s="13" t="s">
        <v>48</v>
      </c>
      <c r="AX723" s="13" t="s">
        <v>85</v>
      </c>
      <c r="AY723" s="245" t="s">
        <v>199</v>
      </c>
    </row>
    <row r="724" spans="2:51" s="1" customFormat="1" ht="6.95" customHeight="1">
      <c r="B724" s="58"/>
      <c r="C724" s="59"/>
      <c r="D724" s="59"/>
      <c r="E724" s="59"/>
      <c r="F724" s="59"/>
      <c r="G724" s="59"/>
      <c r="H724" s="59"/>
      <c r="I724" s="151"/>
      <c r="J724" s="59"/>
      <c r="K724" s="59"/>
      <c r="L724" s="63"/>
    </row>
  </sheetData>
  <sheetProtection password="CC35" sheet="1" objects="1" scenarios="1" formatCells="0" formatColumns="0" formatRows="0" sort="0" autoFilter="0"/>
  <autoFilter ref="C94:K723"/>
  <mergeCells count="15">
    <mergeCell ref="E85:H85"/>
    <mergeCell ref="E83:H83"/>
    <mergeCell ref="E87:H87"/>
    <mergeCell ref="G1:H1"/>
    <mergeCell ref="L2:V2"/>
    <mergeCell ref="E49:H49"/>
    <mergeCell ref="E53:H53"/>
    <mergeCell ref="E51:H51"/>
    <mergeCell ref="E55:H55"/>
    <mergeCell ref="E81:H81"/>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111</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166</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168</v>
      </c>
      <c r="F11" s="415"/>
      <c r="G11" s="415"/>
      <c r="H11" s="415"/>
      <c r="I11" s="129"/>
      <c r="J11" s="44"/>
      <c r="K11" s="47"/>
    </row>
    <row r="12" spans="1:70" s="1" customFormat="1">
      <c r="B12" s="43"/>
      <c r="C12" s="44"/>
      <c r="D12" s="38" t="s">
        <v>169</v>
      </c>
      <c r="E12" s="44"/>
      <c r="F12" s="44"/>
      <c r="G12" s="44"/>
      <c r="H12" s="44"/>
      <c r="I12" s="129"/>
      <c r="J12" s="44"/>
      <c r="K12" s="47"/>
    </row>
    <row r="13" spans="1:70" s="1" customFormat="1" ht="36.950000000000003" customHeight="1">
      <c r="B13" s="43"/>
      <c r="C13" s="44"/>
      <c r="D13" s="44"/>
      <c r="E13" s="416" t="s">
        <v>845</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101</v>
      </c>
      <c r="G15" s="44"/>
      <c r="H15" s="44"/>
      <c r="I15" s="130" t="s">
        <v>23</v>
      </c>
      <c r="J15" s="36" t="s">
        <v>24</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35" t="s">
        <v>31</v>
      </c>
      <c r="E17" s="44"/>
      <c r="F17" s="40" t="s">
        <v>846</v>
      </c>
      <c r="G17" s="44"/>
      <c r="H17" s="44"/>
      <c r="I17" s="132" t="s">
        <v>33</v>
      </c>
      <c r="J17" s="40" t="s">
        <v>34</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ROUND(J94,2)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ROUND(SUM(BE94:BE404), 2)</f>
        <v>0</v>
      </c>
      <c r="G34" s="44"/>
      <c r="H34" s="44"/>
      <c r="I34" s="143">
        <v>0.21</v>
      </c>
      <c r="J34" s="142">
        <f>ROUND(ROUND((SUM(BE94:BE404)), 2)*I34, 2)</f>
        <v>0</v>
      </c>
      <c r="K34" s="47"/>
    </row>
    <row r="35" spans="2:11" s="1" customFormat="1" ht="14.45" customHeight="1">
      <c r="B35" s="43"/>
      <c r="C35" s="44"/>
      <c r="D35" s="44"/>
      <c r="E35" s="51" t="s">
        <v>57</v>
      </c>
      <c r="F35" s="142">
        <f>ROUND(SUM(BF94:BF404), 2)</f>
        <v>0</v>
      </c>
      <c r="G35" s="44"/>
      <c r="H35" s="44"/>
      <c r="I35" s="143">
        <v>0.15</v>
      </c>
      <c r="J35" s="142">
        <f>ROUND(ROUND((SUM(BF94:BF404)), 2)*I35, 2)</f>
        <v>0</v>
      </c>
      <c r="K35" s="47"/>
    </row>
    <row r="36" spans="2:11" s="1" customFormat="1" ht="14.45" hidden="1" customHeight="1">
      <c r="B36" s="43"/>
      <c r="C36" s="44"/>
      <c r="D36" s="44"/>
      <c r="E36" s="51" t="s">
        <v>58</v>
      </c>
      <c r="F36" s="142">
        <f>ROUND(SUM(BG94:BG404), 2)</f>
        <v>0</v>
      </c>
      <c r="G36" s="44"/>
      <c r="H36" s="44"/>
      <c r="I36" s="143">
        <v>0.21</v>
      </c>
      <c r="J36" s="142">
        <v>0</v>
      </c>
      <c r="K36" s="47"/>
    </row>
    <row r="37" spans="2:11" s="1" customFormat="1" ht="14.45" hidden="1" customHeight="1">
      <c r="B37" s="43"/>
      <c r="C37" s="44"/>
      <c r="D37" s="44"/>
      <c r="E37" s="51" t="s">
        <v>59</v>
      </c>
      <c r="F37" s="142">
        <f>ROUND(SUM(BH94:BH404), 2)</f>
        <v>0</v>
      </c>
      <c r="G37" s="44"/>
      <c r="H37" s="44"/>
      <c r="I37" s="143">
        <v>0.15</v>
      </c>
      <c r="J37" s="142">
        <v>0</v>
      </c>
      <c r="K37" s="47"/>
    </row>
    <row r="38" spans="2:11" s="1" customFormat="1" ht="14.45" hidden="1" customHeight="1">
      <c r="B38" s="43"/>
      <c r="C38" s="44"/>
      <c r="D38" s="44"/>
      <c r="E38" s="51" t="s">
        <v>60</v>
      </c>
      <c r="F38" s="142">
        <f>ROUND(SUM(BI94:BI404),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166</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168</v>
      </c>
      <c r="F53" s="415"/>
      <c r="G53" s="415"/>
      <c r="H53" s="415"/>
      <c r="I53" s="129"/>
      <c r="J53" s="44"/>
      <c r="K53" s="47"/>
    </row>
    <row r="54" spans="2:47" s="1" customFormat="1" ht="14.45" customHeight="1">
      <c r="B54" s="43"/>
      <c r="C54" s="38" t="s">
        <v>169</v>
      </c>
      <c r="D54" s="44"/>
      <c r="E54" s="44"/>
      <c r="F54" s="44"/>
      <c r="G54" s="44"/>
      <c r="H54" s="44"/>
      <c r="I54" s="129"/>
      <c r="J54" s="44"/>
      <c r="K54" s="47"/>
    </row>
    <row r="55" spans="2:47" s="1" customFormat="1" ht="23.25" customHeight="1">
      <c r="B55" s="43"/>
      <c r="C55" s="44"/>
      <c r="D55" s="44"/>
      <c r="E55" s="416" t="str">
        <f>E13</f>
        <v>2-1 - Nástupiště BUS - 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J94</f>
        <v>0</v>
      </c>
      <c r="K64" s="47"/>
      <c r="AU64" s="25" t="s">
        <v>175</v>
      </c>
    </row>
    <row r="65" spans="2:12" s="8" customFormat="1" ht="24.95" customHeight="1">
      <c r="B65" s="161"/>
      <c r="C65" s="162"/>
      <c r="D65" s="163" t="s">
        <v>176</v>
      </c>
      <c r="E65" s="164"/>
      <c r="F65" s="164"/>
      <c r="G65" s="164"/>
      <c r="H65" s="164"/>
      <c r="I65" s="165"/>
      <c r="J65" s="166">
        <f>J95</f>
        <v>0</v>
      </c>
      <c r="K65" s="167"/>
    </row>
    <row r="66" spans="2:12" s="9" customFormat="1" ht="19.899999999999999" customHeight="1">
      <c r="B66" s="168"/>
      <c r="C66" s="169"/>
      <c r="D66" s="170" t="s">
        <v>847</v>
      </c>
      <c r="E66" s="171"/>
      <c r="F66" s="171"/>
      <c r="G66" s="171"/>
      <c r="H66" s="171"/>
      <c r="I66" s="172"/>
      <c r="J66" s="173">
        <f>J96</f>
        <v>0</v>
      </c>
      <c r="K66" s="174"/>
    </row>
    <row r="67" spans="2:12" s="9" customFormat="1" ht="19.899999999999999" customHeight="1">
      <c r="B67" s="168"/>
      <c r="C67" s="169"/>
      <c r="D67" s="170" t="s">
        <v>178</v>
      </c>
      <c r="E67" s="171"/>
      <c r="F67" s="171"/>
      <c r="G67" s="171"/>
      <c r="H67" s="171"/>
      <c r="I67" s="172"/>
      <c r="J67" s="173">
        <f>J117</f>
        <v>0</v>
      </c>
      <c r="K67" s="174"/>
    </row>
    <row r="68" spans="2:12" s="9" customFormat="1" ht="19.899999999999999" customHeight="1">
      <c r="B68" s="168"/>
      <c r="C68" s="169"/>
      <c r="D68" s="170" t="s">
        <v>848</v>
      </c>
      <c r="E68" s="171"/>
      <c r="F68" s="171"/>
      <c r="G68" s="171"/>
      <c r="H68" s="171"/>
      <c r="I68" s="172"/>
      <c r="J68" s="173">
        <f>J122</f>
        <v>0</v>
      </c>
      <c r="K68" s="174"/>
    </row>
    <row r="69" spans="2:12" s="9" customFormat="1" ht="19.899999999999999" customHeight="1">
      <c r="B69" s="168"/>
      <c r="C69" s="169"/>
      <c r="D69" s="170" t="s">
        <v>181</v>
      </c>
      <c r="E69" s="171"/>
      <c r="F69" s="171"/>
      <c r="G69" s="171"/>
      <c r="H69" s="171"/>
      <c r="I69" s="172"/>
      <c r="J69" s="173">
        <f>J227</f>
        <v>0</v>
      </c>
      <c r="K69" s="174"/>
    </row>
    <row r="70" spans="2:12" s="9" customFormat="1" ht="19.899999999999999" customHeight="1">
      <c r="B70" s="168"/>
      <c r="C70" s="169"/>
      <c r="D70" s="170" t="s">
        <v>849</v>
      </c>
      <c r="E70" s="171"/>
      <c r="F70" s="171"/>
      <c r="G70" s="171"/>
      <c r="H70" s="171"/>
      <c r="I70" s="172"/>
      <c r="J70" s="173">
        <f>J243</f>
        <v>0</v>
      </c>
      <c r="K70" s="174"/>
    </row>
    <row r="71" spans="2:12" s="1" customFormat="1" ht="21.75" customHeight="1">
      <c r="B71" s="43"/>
      <c r="C71" s="44"/>
      <c r="D71" s="44"/>
      <c r="E71" s="44"/>
      <c r="F71" s="44"/>
      <c r="G71" s="44"/>
      <c r="H71" s="44"/>
      <c r="I71" s="129"/>
      <c r="J71" s="44"/>
      <c r="K71" s="47"/>
    </row>
    <row r="72" spans="2:12" s="1" customFormat="1" ht="6.95" customHeight="1">
      <c r="B72" s="58"/>
      <c r="C72" s="59"/>
      <c r="D72" s="59"/>
      <c r="E72" s="59"/>
      <c r="F72" s="59"/>
      <c r="G72" s="59"/>
      <c r="H72" s="59"/>
      <c r="I72" s="151"/>
      <c r="J72" s="59"/>
      <c r="K72" s="60"/>
    </row>
    <row r="76" spans="2:12" s="1" customFormat="1" ht="6.95" customHeight="1">
      <c r="B76" s="61"/>
      <c r="C76" s="62"/>
      <c r="D76" s="62"/>
      <c r="E76" s="62"/>
      <c r="F76" s="62"/>
      <c r="G76" s="62"/>
      <c r="H76" s="62"/>
      <c r="I76" s="154"/>
      <c r="J76" s="62"/>
      <c r="K76" s="62"/>
      <c r="L76" s="63"/>
    </row>
    <row r="77" spans="2:12" s="1" customFormat="1" ht="36.950000000000003" customHeight="1">
      <c r="B77" s="43"/>
      <c r="C77" s="64" t="s">
        <v>183</v>
      </c>
      <c r="D77" s="65"/>
      <c r="E77" s="65"/>
      <c r="F77" s="65"/>
      <c r="G77" s="65"/>
      <c r="H77" s="65"/>
      <c r="I77" s="175"/>
      <c r="J77" s="65"/>
      <c r="K77" s="65"/>
      <c r="L77" s="63"/>
    </row>
    <row r="78" spans="2:12" s="1" customFormat="1" ht="6.95" customHeight="1">
      <c r="B78" s="43"/>
      <c r="C78" s="65"/>
      <c r="D78" s="65"/>
      <c r="E78" s="65"/>
      <c r="F78" s="65"/>
      <c r="G78" s="65"/>
      <c r="H78" s="65"/>
      <c r="I78" s="175"/>
      <c r="J78" s="65"/>
      <c r="K78" s="65"/>
      <c r="L78" s="63"/>
    </row>
    <row r="79" spans="2:12" s="1" customFormat="1" ht="14.45" customHeight="1">
      <c r="B79" s="43"/>
      <c r="C79" s="67" t="s">
        <v>18</v>
      </c>
      <c r="D79" s="65"/>
      <c r="E79" s="65"/>
      <c r="F79" s="65"/>
      <c r="G79" s="65"/>
      <c r="H79" s="65"/>
      <c r="I79" s="175"/>
      <c r="J79" s="65"/>
      <c r="K79" s="65"/>
      <c r="L79" s="63"/>
    </row>
    <row r="80" spans="2:12" s="1" customFormat="1" ht="22.5" customHeight="1">
      <c r="B80" s="43"/>
      <c r="C80" s="65"/>
      <c r="D80" s="65"/>
      <c r="E80" s="417" t="str">
        <f>E7</f>
        <v>Bezbariérové úpravy komunikací olomouc - trasa M</v>
      </c>
      <c r="F80" s="418"/>
      <c r="G80" s="418"/>
      <c r="H80" s="418"/>
      <c r="I80" s="175"/>
      <c r="J80" s="65"/>
      <c r="K80" s="65"/>
      <c r="L80" s="63"/>
    </row>
    <row r="81" spans="2:63">
      <c r="B81" s="29"/>
      <c r="C81" s="67" t="s">
        <v>165</v>
      </c>
      <c r="D81" s="176"/>
      <c r="E81" s="176"/>
      <c r="F81" s="176"/>
      <c r="G81" s="176"/>
      <c r="H81" s="176"/>
      <c r="J81" s="176"/>
      <c r="K81" s="176"/>
      <c r="L81" s="177"/>
    </row>
    <row r="82" spans="2:63" ht="22.5" customHeight="1">
      <c r="B82" s="29"/>
      <c r="C82" s="176"/>
      <c r="D82" s="176"/>
      <c r="E82" s="417" t="s">
        <v>166</v>
      </c>
      <c r="F82" s="421"/>
      <c r="G82" s="421"/>
      <c r="H82" s="421"/>
      <c r="J82" s="176"/>
      <c r="K82" s="176"/>
      <c r="L82" s="177"/>
    </row>
    <row r="83" spans="2:63">
      <c r="B83" s="29"/>
      <c r="C83" s="67" t="s">
        <v>167</v>
      </c>
      <c r="D83" s="176"/>
      <c r="E83" s="176"/>
      <c r="F83" s="176"/>
      <c r="G83" s="176"/>
      <c r="H83" s="176"/>
      <c r="J83" s="176"/>
      <c r="K83" s="176"/>
      <c r="L83" s="177"/>
    </row>
    <row r="84" spans="2:63" s="1" customFormat="1" ht="22.5" customHeight="1">
      <c r="B84" s="43"/>
      <c r="C84" s="65"/>
      <c r="D84" s="65"/>
      <c r="E84" s="419" t="s">
        <v>168</v>
      </c>
      <c r="F84" s="420"/>
      <c r="G84" s="420"/>
      <c r="H84" s="420"/>
      <c r="I84" s="175"/>
      <c r="J84" s="65"/>
      <c r="K84" s="65"/>
      <c r="L84" s="63"/>
    </row>
    <row r="85" spans="2:63" s="1" customFormat="1" ht="14.45" customHeight="1">
      <c r="B85" s="43"/>
      <c r="C85" s="67" t="s">
        <v>169</v>
      </c>
      <c r="D85" s="65"/>
      <c r="E85" s="65"/>
      <c r="F85" s="65"/>
      <c r="G85" s="65"/>
      <c r="H85" s="65"/>
      <c r="I85" s="175"/>
      <c r="J85" s="65"/>
      <c r="K85" s="65"/>
      <c r="L85" s="63"/>
    </row>
    <row r="86" spans="2:63" s="1" customFormat="1" ht="23.25" customHeight="1">
      <c r="B86" s="43"/>
      <c r="C86" s="65"/>
      <c r="D86" s="65"/>
      <c r="E86" s="388" t="str">
        <f>E13</f>
        <v>2-1 - Nástupiště BUS - soupis prací</v>
      </c>
      <c r="F86" s="420"/>
      <c r="G86" s="420"/>
      <c r="H86" s="420"/>
      <c r="I86" s="175"/>
      <c r="J86" s="65"/>
      <c r="K86" s="65"/>
      <c r="L86" s="63"/>
    </row>
    <row r="87" spans="2:63" s="1" customFormat="1" ht="6.95" customHeight="1">
      <c r="B87" s="43"/>
      <c r="C87" s="65"/>
      <c r="D87" s="65"/>
      <c r="E87" s="65"/>
      <c r="F87" s="65"/>
      <c r="G87" s="65"/>
      <c r="H87" s="65"/>
      <c r="I87" s="175"/>
      <c r="J87" s="65"/>
      <c r="K87" s="65"/>
      <c r="L87" s="63"/>
    </row>
    <row r="88" spans="2:63" s="1" customFormat="1" ht="18" customHeight="1">
      <c r="B88" s="43"/>
      <c r="C88" s="67" t="s">
        <v>26</v>
      </c>
      <c r="D88" s="65"/>
      <c r="E88" s="65"/>
      <c r="F88" s="178" t="str">
        <f>F16</f>
        <v>Olomouc</v>
      </c>
      <c r="G88" s="65"/>
      <c r="H88" s="65"/>
      <c r="I88" s="179" t="s">
        <v>28</v>
      </c>
      <c r="J88" s="75" t="str">
        <f>IF(J16="","",J16)</f>
        <v>22.2.2017</v>
      </c>
      <c r="K88" s="65"/>
      <c r="L88" s="63"/>
    </row>
    <row r="89" spans="2:63" s="1" customFormat="1" ht="6.95" customHeight="1">
      <c r="B89" s="43"/>
      <c r="C89" s="65"/>
      <c r="D89" s="65"/>
      <c r="E89" s="65"/>
      <c r="F89" s="65"/>
      <c r="G89" s="65"/>
      <c r="H89" s="65"/>
      <c r="I89" s="175"/>
      <c r="J89" s="65"/>
      <c r="K89" s="65"/>
      <c r="L89" s="63"/>
    </row>
    <row r="90" spans="2:63" s="1" customFormat="1">
      <c r="B90" s="43"/>
      <c r="C90" s="67" t="s">
        <v>36</v>
      </c>
      <c r="D90" s="65"/>
      <c r="E90" s="65"/>
      <c r="F90" s="178" t="str">
        <f>E19</f>
        <v>Statutární město Olomouc</v>
      </c>
      <c r="G90" s="65"/>
      <c r="H90" s="65"/>
      <c r="I90" s="179" t="s">
        <v>44</v>
      </c>
      <c r="J90" s="178" t="str">
        <f>E25</f>
        <v>ing.Petr Doležel</v>
      </c>
      <c r="K90" s="65"/>
      <c r="L90" s="63"/>
    </row>
    <row r="91" spans="2:63" s="1" customFormat="1" ht="14.45" customHeight="1">
      <c r="B91" s="43"/>
      <c r="C91" s="67" t="s">
        <v>42</v>
      </c>
      <c r="D91" s="65"/>
      <c r="E91" s="65"/>
      <c r="F91" s="178" t="str">
        <f>IF(E22="","",E22)</f>
        <v/>
      </c>
      <c r="G91" s="65"/>
      <c r="H91" s="65"/>
      <c r="I91" s="175"/>
      <c r="J91" s="65"/>
      <c r="K91" s="65"/>
      <c r="L91" s="63"/>
    </row>
    <row r="92" spans="2:63" s="1" customFormat="1" ht="10.35" customHeight="1">
      <c r="B92" s="43"/>
      <c r="C92" s="65"/>
      <c r="D92" s="65"/>
      <c r="E92" s="65"/>
      <c r="F92" s="65"/>
      <c r="G92" s="65"/>
      <c r="H92" s="65"/>
      <c r="I92" s="175"/>
      <c r="J92" s="65"/>
      <c r="K92" s="65"/>
      <c r="L92" s="63"/>
    </row>
    <row r="93" spans="2:63" s="10" customFormat="1" ht="29.25" customHeight="1">
      <c r="B93" s="180"/>
      <c r="C93" s="181" t="s">
        <v>184</v>
      </c>
      <c r="D93" s="182" t="s">
        <v>70</v>
      </c>
      <c r="E93" s="182" t="s">
        <v>66</v>
      </c>
      <c r="F93" s="182" t="s">
        <v>185</v>
      </c>
      <c r="G93" s="182" t="s">
        <v>186</v>
      </c>
      <c r="H93" s="182" t="s">
        <v>187</v>
      </c>
      <c r="I93" s="183" t="s">
        <v>188</v>
      </c>
      <c r="J93" s="182" t="s">
        <v>173</v>
      </c>
      <c r="K93" s="184" t="s">
        <v>189</v>
      </c>
      <c r="L93" s="185"/>
      <c r="M93" s="83" t="s">
        <v>190</v>
      </c>
      <c r="N93" s="84" t="s">
        <v>55</v>
      </c>
      <c r="O93" s="84" t="s">
        <v>191</v>
      </c>
      <c r="P93" s="84" t="s">
        <v>192</v>
      </c>
      <c r="Q93" s="84" t="s">
        <v>193</v>
      </c>
      <c r="R93" s="84" t="s">
        <v>194</v>
      </c>
      <c r="S93" s="84" t="s">
        <v>195</v>
      </c>
      <c r="T93" s="85" t="s">
        <v>196</v>
      </c>
    </row>
    <row r="94" spans="2:63" s="1" customFormat="1" ht="29.25" customHeight="1">
      <c r="B94" s="43"/>
      <c r="C94" s="89" t="s">
        <v>174</v>
      </c>
      <c r="D94" s="65"/>
      <c r="E94" s="65"/>
      <c r="F94" s="65"/>
      <c r="G94" s="65"/>
      <c r="H94" s="65"/>
      <c r="I94" s="175"/>
      <c r="J94" s="186">
        <f>BK94</f>
        <v>0</v>
      </c>
      <c r="K94" s="65"/>
      <c r="L94" s="63"/>
      <c r="M94" s="86"/>
      <c r="N94" s="87"/>
      <c r="O94" s="87"/>
      <c r="P94" s="187">
        <f>P95</f>
        <v>0</v>
      </c>
      <c r="Q94" s="87"/>
      <c r="R94" s="187">
        <f>R95</f>
        <v>96.638166499999983</v>
      </c>
      <c r="S94" s="87"/>
      <c r="T94" s="188">
        <f>T95</f>
        <v>258.54150000000004</v>
      </c>
      <c r="AT94" s="25" t="s">
        <v>84</v>
      </c>
      <c r="AU94" s="25" t="s">
        <v>175</v>
      </c>
      <c r="BK94" s="189">
        <f>BK95</f>
        <v>0</v>
      </c>
    </row>
    <row r="95" spans="2:63" s="11" customFormat="1" ht="37.35" customHeight="1">
      <c r="B95" s="190"/>
      <c r="C95" s="191"/>
      <c r="D95" s="192" t="s">
        <v>84</v>
      </c>
      <c r="E95" s="193" t="s">
        <v>197</v>
      </c>
      <c r="F95" s="193" t="s">
        <v>198</v>
      </c>
      <c r="G95" s="191"/>
      <c r="H95" s="191"/>
      <c r="I95" s="194"/>
      <c r="J95" s="195">
        <f>BK95</f>
        <v>0</v>
      </c>
      <c r="K95" s="191"/>
      <c r="L95" s="196"/>
      <c r="M95" s="197"/>
      <c r="N95" s="198"/>
      <c r="O95" s="198"/>
      <c r="P95" s="199">
        <f>P96+P117+P122+P227+P243</f>
        <v>0</v>
      </c>
      <c r="Q95" s="198"/>
      <c r="R95" s="199">
        <f>R96+R117+R122+R227+R243</f>
        <v>96.638166499999983</v>
      </c>
      <c r="S95" s="198"/>
      <c r="T95" s="200">
        <f>T96+T117+T122+T227+T243</f>
        <v>258.54150000000004</v>
      </c>
      <c r="AR95" s="201" t="s">
        <v>25</v>
      </c>
      <c r="AT95" s="202" t="s">
        <v>84</v>
      </c>
      <c r="AU95" s="202" t="s">
        <v>85</v>
      </c>
      <c r="AY95" s="201" t="s">
        <v>199</v>
      </c>
      <c r="BK95" s="203">
        <f>BK96+BK117+BK122+BK227+BK243</f>
        <v>0</v>
      </c>
    </row>
    <row r="96" spans="2:63" s="11" customFormat="1" ht="19.899999999999999" customHeight="1">
      <c r="B96" s="190"/>
      <c r="C96" s="191"/>
      <c r="D96" s="204" t="s">
        <v>84</v>
      </c>
      <c r="E96" s="205" t="s">
        <v>200</v>
      </c>
      <c r="F96" s="205" t="s">
        <v>850</v>
      </c>
      <c r="G96" s="191"/>
      <c r="H96" s="191"/>
      <c r="I96" s="194"/>
      <c r="J96" s="206">
        <f>BK96</f>
        <v>0</v>
      </c>
      <c r="K96" s="191"/>
      <c r="L96" s="196"/>
      <c r="M96" s="197"/>
      <c r="N96" s="198"/>
      <c r="O96" s="198"/>
      <c r="P96" s="199">
        <f>SUM(P97:P116)</f>
        <v>0</v>
      </c>
      <c r="Q96" s="198"/>
      <c r="R96" s="199">
        <f>SUM(R97:R116)</f>
        <v>0</v>
      </c>
      <c r="S96" s="198"/>
      <c r="T96" s="200">
        <f>SUM(T97:T116)</f>
        <v>0</v>
      </c>
      <c r="AR96" s="201" t="s">
        <v>25</v>
      </c>
      <c r="AT96" s="202" t="s">
        <v>84</v>
      </c>
      <c r="AU96" s="202" t="s">
        <v>25</v>
      </c>
      <c r="AY96" s="201" t="s">
        <v>199</v>
      </c>
      <c r="BK96" s="203">
        <f>SUM(BK97:BK116)</f>
        <v>0</v>
      </c>
    </row>
    <row r="97" spans="2:65" s="1" customFormat="1" ht="22.5" customHeight="1">
      <c r="B97" s="43"/>
      <c r="C97" s="207" t="s">
        <v>25</v>
      </c>
      <c r="D97" s="207" t="s">
        <v>202</v>
      </c>
      <c r="E97" s="208" t="s">
        <v>203</v>
      </c>
      <c r="F97" s="209" t="s">
        <v>204</v>
      </c>
      <c r="G97" s="210" t="s">
        <v>205</v>
      </c>
      <c r="H97" s="211">
        <v>2.15</v>
      </c>
      <c r="I97" s="212"/>
      <c r="J97" s="213">
        <f>ROUND(I97*H97,2)</f>
        <v>0</v>
      </c>
      <c r="K97" s="209" t="s">
        <v>206</v>
      </c>
      <c r="L97" s="63"/>
      <c r="M97" s="214" t="s">
        <v>50</v>
      </c>
      <c r="N97" s="215" t="s">
        <v>56</v>
      </c>
      <c r="O97" s="44"/>
      <c r="P97" s="216">
        <f>O97*H97</f>
        <v>0</v>
      </c>
      <c r="Q97" s="216">
        <v>0</v>
      </c>
      <c r="R97" s="216">
        <f>Q97*H97</f>
        <v>0</v>
      </c>
      <c r="S97" s="216">
        <v>0</v>
      </c>
      <c r="T97" s="217">
        <f>S97*H97</f>
        <v>0</v>
      </c>
      <c r="AR97" s="25" t="s">
        <v>105</v>
      </c>
      <c r="AT97" s="25" t="s">
        <v>202</v>
      </c>
      <c r="AU97" s="25" t="s">
        <v>93</v>
      </c>
      <c r="AY97" s="25" t="s">
        <v>199</v>
      </c>
      <c r="BE97" s="218">
        <f>IF(N97="základní",J97,0)</f>
        <v>0</v>
      </c>
      <c r="BF97" s="218">
        <f>IF(N97="snížená",J97,0)</f>
        <v>0</v>
      </c>
      <c r="BG97" s="218">
        <f>IF(N97="zákl. přenesená",J97,0)</f>
        <v>0</v>
      </c>
      <c r="BH97" s="218">
        <f>IF(N97="sníž. přenesená",J97,0)</f>
        <v>0</v>
      </c>
      <c r="BI97" s="218">
        <f>IF(N97="nulová",J97,0)</f>
        <v>0</v>
      </c>
      <c r="BJ97" s="25" t="s">
        <v>25</v>
      </c>
      <c r="BK97" s="218">
        <f>ROUND(I97*H97,2)</f>
        <v>0</v>
      </c>
      <c r="BL97" s="25" t="s">
        <v>105</v>
      </c>
      <c r="BM97" s="25" t="s">
        <v>851</v>
      </c>
    </row>
    <row r="98" spans="2:65" s="1" customFormat="1" ht="27">
      <c r="B98" s="43"/>
      <c r="C98" s="65"/>
      <c r="D98" s="219" t="s">
        <v>208</v>
      </c>
      <c r="E98" s="65"/>
      <c r="F98" s="220" t="s">
        <v>209</v>
      </c>
      <c r="G98" s="65"/>
      <c r="H98" s="65"/>
      <c r="I98" s="175"/>
      <c r="J98" s="65"/>
      <c r="K98" s="65"/>
      <c r="L98" s="63"/>
      <c r="M98" s="221"/>
      <c r="N98" s="44"/>
      <c r="O98" s="44"/>
      <c r="P98" s="44"/>
      <c r="Q98" s="44"/>
      <c r="R98" s="44"/>
      <c r="S98" s="44"/>
      <c r="T98" s="80"/>
      <c r="AT98" s="25" t="s">
        <v>208</v>
      </c>
      <c r="AU98" s="25" t="s">
        <v>93</v>
      </c>
    </row>
    <row r="99" spans="2:65" s="1" customFormat="1" ht="229.5">
      <c r="B99" s="43"/>
      <c r="C99" s="65"/>
      <c r="D99" s="219" t="s">
        <v>210</v>
      </c>
      <c r="E99" s="65"/>
      <c r="F99" s="222" t="s">
        <v>211</v>
      </c>
      <c r="G99" s="65"/>
      <c r="H99" s="65"/>
      <c r="I99" s="175"/>
      <c r="J99" s="65"/>
      <c r="K99" s="65"/>
      <c r="L99" s="63"/>
      <c r="M99" s="221"/>
      <c r="N99" s="44"/>
      <c r="O99" s="44"/>
      <c r="P99" s="44"/>
      <c r="Q99" s="44"/>
      <c r="R99" s="44"/>
      <c r="S99" s="44"/>
      <c r="T99" s="80"/>
      <c r="AT99" s="25" t="s">
        <v>210</v>
      </c>
      <c r="AU99" s="25" t="s">
        <v>93</v>
      </c>
    </row>
    <row r="100" spans="2:65" s="12" customFormat="1" ht="13.5">
      <c r="B100" s="223"/>
      <c r="C100" s="224"/>
      <c r="D100" s="219" t="s">
        <v>212</v>
      </c>
      <c r="E100" s="225" t="s">
        <v>50</v>
      </c>
      <c r="F100" s="226" t="s">
        <v>673</v>
      </c>
      <c r="G100" s="224"/>
      <c r="H100" s="227" t="s">
        <v>50</v>
      </c>
      <c r="I100" s="228"/>
      <c r="J100" s="224"/>
      <c r="K100" s="224"/>
      <c r="L100" s="229"/>
      <c r="M100" s="230"/>
      <c r="N100" s="231"/>
      <c r="O100" s="231"/>
      <c r="P100" s="231"/>
      <c r="Q100" s="231"/>
      <c r="R100" s="231"/>
      <c r="S100" s="231"/>
      <c r="T100" s="232"/>
      <c r="AT100" s="233" t="s">
        <v>212</v>
      </c>
      <c r="AU100" s="233" t="s">
        <v>93</v>
      </c>
      <c r="AV100" s="12" t="s">
        <v>25</v>
      </c>
      <c r="AW100" s="12" t="s">
        <v>48</v>
      </c>
      <c r="AX100" s="12" t="s">
        <v>85</v>
      </c>
      <c r="AY100" s="233" t="s">
        <v>199</v>
      </c>
    </row>
    <row r="101" spans="2:65" s="13" customFormat="1" ht="13.5">
      <c r="B101" s="234"/>
      <c r="C101" s="235"/>
      <c r="D101" s="236" t="s">
        <v>212</v>
      </c>
      <c r="E101" s="237" t="s">
        <v>50</v>
      </c>
      <c r="F101" s="238" t="s">
        <v>852</v>
      </c>
      <c r="G101" s="235"/>
      <c r="H101" s="239">
        <v>2.15</v>
      </c>
      <c r="I101" s="240"/>
      <c r="J101" s="235"/>
      <c r="K101" s="235"/>
      <c r="L101" s="241"/>
      <c r="M101" s="242"/>
      <c r="N101" s="243"/>
      <c r="O101" s="243"/>
      <c r="P101" s="243"/>
      <c r="Q101" s="243"/>
      <c r="R101" s="243"/>
      <c r="S101" s="243"/>
      <c r="T101" s="244"/>
      <c r="AT101" s="245" t="s">
        <v>212</v>
      </c>
      <c r="AU101" s="245" t="s">
        <v>93</v>
      </c>
      <c r="AV101" s="13" t="s">
        <v>93</v>
      </c>
      <c r="AW101" s="13" t="s">
        <v>48</v>
      </c>
      <c r="AX101" s="13" t="s">
        <v>85</v>
      </c>
      <c r="AY101" s="245" t="s">
        <v>199</v>
      </c>
    </row>
    <row r="102" spans="2:65" s="1" customFormat="1" ht="22.5" customHeight="1">
      <c r="B102" s="43"/>
      <c r="C102" s="207" t="s">
        <v>93</v>
      </c>
      <c r="D102" s="207" t="s">
        <v>202</v>
      </c>
      <c r="E102" s="208" t="s">
        <v>215</v>
      </c>
      <c r="F102" s="209" t="s">
        <v>216</v>
      </c>
      <c r="G102" s="210" t="s">
        <v>205</v>
      </c>
      <c r="H102" s="211">
        <v>6.45</v>
      </c>
      <c r="I102" s="212"/>
      <c r="J102" s="213">
        <f>ROUND(I102*H102,2)</f>
        <v>0</v>
      </c>
      <c r="K102" s="209" t="s">
        <v>206</v>
      </c>
      <c r="L102" s="63"/>
      <c r="M102" s="214" t="s">
        <v>50</v>
      </c>
      <c r="N102" s="215" t="s">
        <v>56</v>
      </c>
      <c r="O102" s="44"/>
      <c r="P102" s="216">
        <f>O102*H102</f>
        <v>0</v>
      </c>
      <c r="Q102" s="216">
        <v>0</v>
      </c>
      <c r="R102" s="216">
        <f>Q102*H102</f>
        <v>0</v>
      </c>
      <c r="S102" s="216">
        <v>0</v>
      </c>
      <c r="T102" s="217">
        <f>S102*H102</f>
        <v>0</v>
      </c>
      <c r="AR102" s="25" t="s">
        <v>105</v>
      </c>
      <c r="AT102" s="25" t="s">
        <v>202</v>
      </c>
      <c r="AU102" s="25" t="s">
        <v>93</v>
      </c>
      <c r="AY102" s="25" t="s">
        <v>199</v>
      </c>
      <c r="BE102" s="218">
        <f>IF(N102="základní",J102,0)</f>
        <v>0</v>
      </c>
      <c r="BF102" s="218">
        <f>IF(N102="snížená",J102,0)</f>
        <v>0</v>
      </c>
      <c r="BG102" s="218">
        <f>IF(N102="zákl. přenesená",J102,0)</f>
        <v>0</v>
      </c>
      <c r="BH102" s="218">
        <f>IF(N102="sníž. přenesená",J102,0)</f>
        <v>0</v>
      </c>
      <c r="BI102" s="218">
        <f>IF(N102="nulová",J102,0)</f>
        <v>0</v>
      </c>
      <c r="BJ102" s="25" t="s">
        <v>25</v>
      </c>
      <c r="BK102" s="218">
        <f>ROUND(I102*H102,2)</f>
        <v>0</v>
      </c>
      <c r="BL102" s="25" t="s">
        <v>105</v>
      </c>
      <c r="BM102" s="25" t="s">
        <v>853</v>
      </c>
    </row>
    <row r="103" spans="2:65" s="1" customFormat="1" ht="27">
      <c r="B103" s="43"/>
      <c r="C103" s="65"/>
      <c r="D103" s="219" t="s">
        <v>208</v>
      </c>
      <c r="E103" s="65"/>
      <c r="F103" s="220" t="s">
        <v>218</v>
      </c>
      <c r="G103" s="65"/>
      <c r="H103" s="65"/>
      <c r="I103" s="175"/>
      <c r="J103" s="65"/>
      <c r="K103" s="65"/>
      <c r="L103" s="63"/>
      <c r="M103" s="221"/>
      <c r="N103" s="44"/>
      <c r="O103" s="44"/>
      <c r="P103" s="44"/>
      <c r="Q103" s="44"/>
      <c r="R103" s="44"/>
      <c r="S103" s="44"/>
      <c r="T103" s="80"/>
      <c r="AT103" s="25" t="s">
        <v>208</v>
      </c>
      <c r="AU103" s="25" t="s">
        <v>93</v>
      </c>
    </row>
    <row r="104" spans="2:65" s="1" customFormat="1" ht="270">
      <c r="B104" s="43"/>
      <c r="C104" s="65"/>
      <c r="D104" s="219" t="s">
        <v>210</v>
      </c>
      <c r="E104" s="65"/>
      <c r="F104" s="222" t="s">
        <v>219</v>
      </c>
      <c r="G104" s="65"/>
      <c r="H104" s="65"/>
      <c r="I104" s="175"/>
      <c r="J104" s="65"/>
      <c r="K104" s="65"/>
      <c r="L104" s="63"/>
      <c r="M104" s="221"/>
      <c r="N104" s="44"/>
      <c r="O104" s="44"/>
      <c r="P104" s="44"/>
      <c r="Q104" s="44"/>
      <c r="R104" s="44"/>
      <c r="S104" s="44"/>
      <c r="T104" s="80"/>
      <c r="AT104" s="25" t="s">
        <v>210</v>
      </c>
      <c r="AU104" s="25" t="s">
        <v>93</v>
      </c>
    </row>
    <row r="105" spans="2:65" s="12" customFormat="1" ht="13.5">
      <c r="B105" s="223"/>
      <c r="C105" s="224"/>
      <c r="D105" s="219" t="s">
        <v>212</v>
      </c>
      <c r="E105" s="225" t="s">
        <v>50</v>
      </c>
      <c r="F105" s="226" t="s">
        <v>733</v>
      </c>
      <c r="G105" s="224"/>
      <c r="H105" s="227" t="s">
        <v>50</v>
      </c>
      <c r="I105" s="228"/>
      <c r="J105" s="224"/>
      <c r="K105" s="224"/>
      <c r="L105" s="229"/>
      <c r="M105" s="230"/>
      <c r="N105" s="231"/>
      <c r="O105" s="231"/>
      <c r="P105" s="231"/>
      <c r="Q105" s="231"/>
      <c r="R105" s="231"/>
      <c r="S105" s="231"/>
      <c r="T105" s="232"/>
      <c r="AT105" s="233" t="s">
        <v>212</v>
      </c>
      <c r="AU105" s="233" t="s">
        <v>93</v>
      </c>
      <c r="AV105" s="12" t="s">
        <v>25</v>
      </c>
      <c r="AW105" s="12" t="s">
        <v>48</v>
      </c>
      <c r="AX105" s="12" t="s">
        <v>85</v>
      </c>
      <c r="AY105" s="233" t="s">
        <v>199</v>
      </c>
    </row>
    <row r="106" spans="2:65" s="13" customFormat="1" ht="13.5">
      <c r="B106" s="234"/>
      <c r="C106" s="235"/>
      <c r="D106" s="236" t="s">
        <v>212</v>
      </c>
      <c r="E106" s="237" t="s">
        <v>50</v>
      </c>
      <c r="F106" s="238" t="s">
        <v>854</v>
      </c>
      <c r="G106" s="235"/>
      <c r="H106" s="239">
        <v>6.45</v>
      </c>
      <c r="I106" s="240"/>
      <c r="J106" s="235"/>
      <c r="K106" s="235"/>
      <c r="L106" s="241"/>
      <c r="M106" s="242"/>
      <c r="N106" s="243"/>
      <c r="O106" s="243"/>
      <c r="P106" s="243"/>
      <c r="Q106" s="243"/>
      <c r="R106" s="243"/>
      <c r="S106" s="243"/>
      <c r="T106" s="244"/>
      <c r="AT106" s="245" t="s">
        <v>212</v>
      </c>
      <c r="AU106" s="245" t="s">
        <v>93</v>
      </c>
      <c r="AV106" s="13" t="s">
        <v>93</v>
      </c>
      <c r="AW106" s="13" t="s">
        <v>48</v>
      </c>
      <c r="AX106" s="13" t="s">
        <v>85</v>
      </c>
      <c r="AY106" s="245" t="s">
        <v>199</v>
      </c>
    </row>
    <row r="107" spans="2:65" s="1" customFormat="1" ht="22.5" customHeight="1">
      <c r="B107" s="43"/>
      <c r="C107" s="207" t="s">
        <v>99</v>
      </c>
      <c r="D107" s="207" t="s">
        <v>202</v>
      </c>
      <c r="E107" s="208" t="s">
        <v>222</v>
      </c>
      <c r="F107" s="209" t="s">
        <v>223</v>
      </c>
      <c r="G107" s="210" t="s">
        <v>205</v>
      </c>
      <c r="H107" s="211">
        <v>6.45</v>
      </c>
      <c r="I107" s="212"/>
      <c r="J107" s="213">
        <f>ROUND(I107*H107,2)</f>
        <v>0</v>
      </c>
      <c r="K107" s="209" t="s">
        <v>206</v>
      </c>
      <c r="L107" s="63"/>
      <c r="M107" s="214" t="s">
        <v>50</v>
      </c>
      <c r="N107" s="215" t="s">
        <v>56</v>
      </c>
      <c r="O107" s="44"/>
      <c r="P107" s="216">
        <f>O107*H107</f>
        <v>0</v>
      </c>
      <c r="Q107" s="216">
        <v>0</v>
      </c>
      <c r="R107" s="216">
        <f>Q107*H107</f>
        <v>0</v>
      </c>
      <c r="S107" s="216">
        <v>0</v>
      </c>
      <c r="T107" s="217">
        <f>S107*H107</f>
        <v>0</v>
      </c>
      <c r="AR107" s="25" t="s">
        <v>105</v>
      </c>
      <c r="AT107" s="25" t="s">
        <v>202</v>
      </c>
      <c r="AU107" s="25" t="s">
        <v>93</v>
      </c>
      <c r="AY107" s="25" t="s">
        <v>199</v>
      </c>
      <c r="BE107" s="218">
        <f>IF(N107="základní",J107,0)</f>
        <v>0</v>
      </c>
      <c r="BF107" s="218">
        <f>IF(N107="snížená",J107,0)</f>
        <v>0</v>
      </c>
      <c r="BG107" s="218">
        <f>IF(N107="zákl. přenesená",J107,0)</f>
        <v>0</v>
      </c>
      <c r="BH107" s="218">
        <f>IF(N107="sníž. přenesená",J107,0)</f>
        <v>0</v>
      </c>
      <c r="BI107" s="218">
        <f>IF(N107="nulová",J107,0)</f>
        <v>0</v>
      </c>
      <c r="BJ107" s="25" t="s">
        <v>25</v>
      </c>
      <c r="BK107" s="218">
        <f>ROUND(I107*H107,2)</f>
        <v>0</v>
      </c>
      <c r="BL107" s="25" t="s">
        <v>105</v>
      </c>
      <c r="BM107" s="25" t="s">
        <v>855</v>
      </c>
    </row>
    <row r="108" spans="2:65" s="1" customFormat="1" ht="40.5">
      <c r="B108" s="43"/>
      <c r="C108" s="65"/>
      <c r="D108" s="219" t="s">
        <v>208</v>
      </c>
      <c r="E108" s="65"/>
      <c r="F108" s="220" t="s">
        <v>225</v>
      </c>
      <c r="G108" s="65"/>
      <c r="H108" s="65"/>
      <c r="I108" s="175"/>
      <c r="J108" s="65"/>
      <c r="K108" s="65"/>
      <c r="L108" s="63"/>
      <c r="M108" s="221"/>
      <c r="N108" s="44"/>
      <c r="O108" s="44"/>
      <c r="P108" s="44"/>
      <c r="Q108" s="44"/>
      <c r="R108" s="44"/>
      <c r="S108" s="44"/>
      <c r="T108" s="80"/>
      <c r="AT108" s="25" t="s">
        <v>208</v>
      </c>
      <c r="AU108" s="25" t="s">
        <v>93</v>
      </c>
    </row>
    <row r="109" spans="2:65" s="1" customFormat="1" ht="189">
      <c r="B109" s="43"/>
      <c r="C109" s="65"/>
      <c r="D109" s="219" t="s">
        <v>210</v>
      </c>
      <c r="E109" s="65"/>
      <c r="F109" s="222" t="s">
        <v>226</v>
      </c>
      <c r="G109" s="65"/>
      <c r="H109" s="65"/>
      <c r="I109" s="175"/>
      <c r="J109" s="65"/>
      <c r="K109" s="65"/>
      <c r="L109" s="63"/>
      <c r="M109" s="221"/>
      <c r="N109" s="44"/>
      <c r="O109" s="44"/>
      <c r="P109" s="44"/>
      <c r="Q109" s="44"/>
      <c r="R109" s="44"/>
      <c r="S109" s="44"/>
      <c r="T109" s="80"/>
      <c r="AT109" s="25" t="s">
        <v>210</v>
      </c>
      <c r="AU109" s="25" t="s">
        <v>93</v>
      </c>
    </row>
    <row r="110" spans="2:65" s="12" customFormat="1" ht="13.5">
      <c r="B110" s="223"/>
      <c r="C110" s="224"/>
      <c r="D110" s="219" t="s">
        <v>212</v>
      </c>
      <c r="E110" s="225" t="s">
        <v>50</v>
      </c>
      <c r="F110" s="226" t="s">
        <v>733</v>
      </c>
      <c r="G110" s="224"/>
      <c r="H110" s="227" t="s">
        <v>50</v>
      </c>
      <c r="I110" s="228"/>
      <c r="J110" s="224"/>
      <c r="K110" s="224"/>
      <c r="L110" s="229"/>
      <c r="M110" s="230"/>
      <c r="N110" s="231"/>
      <c r="O110" s="231"/>
      <c r="P110" s="231"/>
      <c r="Q110" s="231"/>
      <c r="R110" s="231"/>
      <c r="S110" s="231"/>
      <c r="T110" s="232"/>
      <c r="AT110" s="233" t="s">
        <v>212</v>
      </c>
      <c r="AU110" s="233" t="s">
        <v>93</v>
      </c>
      <c r="AV110" s="12" t="s">
        <v>25</v>
      </c>
      <c r="AW110" s="12" t="s">
        <v>48</v>
      </c>
      <c r="AX110" s="12" t="s">
        <v>85</v>
      </c>
      <c r="AY110" s="233" t="s">
        <v>199</v>
      </c>
    </row>
    <row r="111" spans="2:65" s="13" customFormat="1" ht="13.5">
      <c r="B111" s="234"/>
      <c r="C111" s="235"/>
      <c r="D111" s="236" t="s">
        <v>212</v>
      </c>
      <c r="E111" s="237" t="s">
        <v>50</v>
      </c>
      <c r="F111" s="238" t="s">
        <v>854</v>
      </c>
      <c r="G111" s="235"/>
      <c r="H111" s="239">
        <v>6.45</v>
      </c>
      <c r="I111" s="240"/>
      <c r="J111" s="235"/>
      <c r="K111" s="235"/>
      <c r="L111" s="241"/>
      <c r="M111" s="242"/>
      <c r="N111" s="243"/>
      <c r="O111" s="243"/>
      <c r="P111" s="243"/>
      <c r="Q111" s="243"/>
      <c r="R111" s="243"/>
      <c r="S111" s="243"/>
      <c r="T111" s="244"/>
      <c r="AT111" s="245" t="s">
        <v>212</v>
      </c>
      <c r="AU111" s="245" t="s">
        <v>93</v>
      </c>
      <c r="AV111" s="13" t="s">
        <v>93</v>
      </c>
      <c r="AW111" s="13" t="s">
        <v>48</v>
      </c>
      <c r="AX111" s="13" t="s">
        <v>85</v>
      </c>
      <c r="AY111" s="245" t="s">
        <v>199</v>
      </c>
    </row>
    <row r="112" spans="2:65" s="1" customFormat="1" ht="22.5" customHeight="1">
      <c r="B112" s="43"/>
      <c r="C112" s="207" t="s">
        <v>105</v>
      </c>
      <c r="D112" s="207" t="s">
        <v>202</v>
      </c>
      <c r="E112" s="208" t="s">
        <v>261</v>
      </c>
      <c r="F112" s="209" t="s">
        <v>262</v>
      </c>
      <c r="G112" s="210" t="s">
        <v>263</v>
      </c>
      <c r="H112" s="211">
        <v>190.55</v>
      </c>
      <c r="I112" s="212"/>
      <c r="J112" s="213">
        <f>ROUND(I112*H112,2)</f>
        <v>0</v>
      </c>
      <c r="K112" s="209" t="s">
        <v>206</v>
      </c>
      <c r="L112" s="63"/>
      <c r="M112" s="214" t="s">
        <v>50</v>
      </c>
      <c r="N112" s="215" t="s">
        <v>56</v>
      </c>
      <c r="O112" s="44"/>
      <c r="P112" s="216">
        <f>O112*H112</f>
        <v>0</v>
      </c>
      <c r="Q112" s="216">
        <v>0</v>
      </c>
      <c r="R112" s="216">
        <f>Q112*H112</f>
        <v>0</v>
      </c>
      <c r="S112" s="216">
        <v>0</v>
      </c>
      <c r="T112" s="217">
        <f>S112*H112</f>
        <v>0</v>
      </c>
      <c r="AR112" s="25" t="s">
        <v>105</v>
      </c>
      <c r="AT112" s="25" t="s">
        <v>202</v>
      </c>
      <c r="AU112" s="25" t="s">
        <v>93</v>
      </c>
      <c r="AY112" s="25" t="s">
        <v>199</v>
      </c>
      <c r="BE112" s="218">
        <f>IF(N112="základní",J112,0)</f>
        <v>0</v>
      </c>
      <c r="BF112" s="218">
        <f>IF(N112="snížená",J112,0)</f>
        <v>0</v>
      </c>
      <c r="BG112" s="218">
        <f>IF(N112="zákl. přenesená",J112,0)</f>
        <v>0</v>
      </c>
      <c r="BH112" s="218">
        <f>IF(N112="sníž. přenesená",J112,0)</f>
        <v>0</v>
      </c>
      <c r="BI112" s="218">
        <f>IF(N112="nulová",J112,0)</f>
        <v>0</v>
      </c>
      <c r="BJ112" s="25" t="s">
        <v>25</v>
      </c>
      <c r="BK112" s="218">
        <f>ROUND(I112*H112,2)</f>
        <v>0</v>
      </c>
      <c r="BL112" s="25" t="s">
        <v>105</v>
      </c>
      <c r="BM112" s="25" t="s">
        <v>856</v>
      </c>
    </row>
    <row r="113" spans="2:65" s="1" customFormat="1" ht="13.5">
      <c r="B113" s="43"/>
      <c r="C113" s="65"/>
      <c r="D113" s="219" t="s">
        <v>208</v>
      </c>
      <c r="E113" s="65"/>
      <c r="F113" s="220" t="s">
        <v>265</v>
      </c>
      <c r="G113" s="65"/>
      <c r="H113" s="65"/>
      <c r="I113" s="175"/>
      <c r="J113" s="65"/>
      <c r="K113" s="65"/>
      <c r="L113" s="63"/>
      <c r="M113" s="221"/>
      <c r="N113" s="44"/>
      <c r="O113" s="44"/>
      <c r="P113" s="44"/>
      <c r="Q113" s="44"/>
      <c r="R113" s="44"/>
      <c r="S113" s="44"/>
      <c r="T113" s="80"/>
      <c r="AT113" s="25" t="s">
        <v>208</v>
      </c>
      <c r="AU113" s="25" t="s">
        <v>93</v>
      </c>
    </row>
    <row r="114" spans="2:65" s="1" customFormat="1" ht="175.5">
      <c r="B114" s="43"/>
      <c r="C114" s="65"/>
      <c r="D114" s="219" t="s">
        <v>210</v>
      </c>
      <c r="E114" s="65"/>
      <c r="F114" s="222" t="s">
        <v>266</v>
      </c>
      <c r="G114" s="65"/>
      <c r="H114" s="65"/>
      <c r="I114" s="175"/>
      <c r="J114" s="65"/>
      <c r="K114" s="65"/>
      <c r="L114" s="63"/>
      <c r="M114" s="221"/>
      <c r="N114" s="44"/>
      <c r="O114" s="44"/>
      <c r="P114" s="44"/>
      <c r="Q114" s="44"/>
      <c r="R114" s="44"/>
      <c r="S114" s="44"/>
      <c r="T114" s="80"/>
      <c r="AT114" s="25" t="s">
        <v>210</v>
      </c>
      <c r="AU114" s="25" t="s">
        <v>93</v>
      </c>
    </row>
    <row r="115" spans="2:65" s="12" customFormat="1" ht="13.5">
      <c r="B115" s="223"/>
      <c r="C115" s="224"/>
      <c r="D115" s="219" t="s">
        <v>212</v>
      </c>
      <c r="E115" s="225" t="s">
        <v>50</v>
      </c>
      <c r="F115" s="226" t="s">
        <v>213</v>
      </c>
      <c r="G115" s="224"/>
      <c r="H115" s="227" t="s">
        <v>50</v>
      </c>
      <c r="I115" s="228"/>
      <c r="J115" s="224"/>
      <c r="K115" s="224"/>
      <c r="L115" s="229"/>
      <c r="M115" s="230"/>
      <c r="N115" s="231"/>
      <c r="O115" s="231"/>
      <c r="P115" s="231"/>
      <c r="Q115" s="231"/>
      <c r="R115" s="231"/>
      <c r="S115" s="231"/>
      <c r="T115" s="232"/>
      <c r="AT115" s="233" t="s">
        <v>212</v>
      </c>
      <c r="AU115" s="233" t="s">
        <v>93</v>
      </c>
      <c r="AV115" s="12" t="s">
        <v>25</v>
      </c>
      <c r="AW115" s="12" t="s">
        <v>48</v>
      </c>
      <c r="AX115" s="12" t="s">
        <v>85</v>
      </c>
      <c r="AY115" s="233" t="s">
        <v>199</v>
      </c>
    </row>
    <row r="116" spans="2:65" s="13" customFormat="1" ht="13.5">
      <c r="B116" s="234"/>
      <c r="C116" s="235"/>
      <c r="D116" s="219" t="s">
        <v>212</v>
      </c>
      <c r="E116" s="246" t="s">
        <v>50</v>
      </c>
      <c r="F116" s="247" t="s">
        <v>857</v>
      </c>
      <c r="G116" s="235"/>
      <c r="H116" s="248">
        <v>190.55</v>
      </c>
      <c r="I116" s="240"/>
      <c r="J116" s="235"/>
      <c r="K116" s="235"/>
      <c r="L116" s="241"/>
      <c r="M116" s="242"/>
      <c r="N116" s="243"/>
      <c r="O116" s="243"/>
      <c r="P116" s="243"/>
      <c r="Q116" s="243"/>
      <c r="R116" s="243"/>
      <c r="S116" s="243"/>
      <c r="T116" s="244"/>
      <c r="AT116" s="245" t="s">
        <v>212</v>
      </c>
      <c r="AU116" s="245" t="s">
        <v>93</v>
      </c>
      <c r="AV116" s="13" t="s">
        <v>93</v>
      </c>
      <c r="AW116" s="13" t="s">
        <v>48</v>
      </c>
      <c r="AX116" s="13" t="s">
        <v>85</v>
      </c>
      <c r="AY116" s="245" t="s">
        <v>199</v>
      </c>
    </row>
    <row r="117" spans="2:65" s="11" customFormat="1" ht="29.85" customHeight="1">
      <c r="B117" s="190"/>
      <c r="C117" s="191"/>
      <c r="D117" s="204" t="s">
        <v>84</v>
      </c>
      <c r="E117" s="205" t="s">
        <v>269</v>
      </c>
      <c r="F117" s="205" t="s">
        <v>270</v>
      </c>
      <c r="G117" s="191"/>
      <c r="H117" s="191"/>
      <c r="I117" s="194"/>
      <c r="J117" s="206">
        <f>BK117</f>
        <v>0</v>
      </c>
      <c r="K117" s="191"/>
      <c r="L117" s="196"/>
      <c r="M117" s="197"/>
      <c r="N117" s="198"/>
      <c r="O117" s="198"/>
      <c r="P117" s="199">
        <f>SUM(P118:P121)</f>
        <v>0</v>
      </c>
      <c r="Q117" s="198"/>
      <c r="R117" s="199">
        <f>SUM(R118:R121)</f>
        <v>0</v>
      </c>
      <c r="S117" s="198"/>
      <c r="T117" s="200">
        <f>SUM(T118:T121)</f>
        <v>0</v>
      </c>
      <c r="AR117" s="201" t="s">
        <v>25</v>
      </c>
      <c r="AT117" s="202" t="s">
        <v>84</v>
      </c>
      <c r="AU117" s="202" t="s">
        <v>25</v>
      </c>
      <c r="AY117" s="201" t="s">
        <v>199</v>
      </c>
      <c r="BK117" s="203">
        <f>SUM(BK118:BK121)</f>
        <v>0</v>
      </c>
    </row>
    <row r="118" spans="2:65" s="1" customFormat="1" ht="22.5" customHeight="1">
      <c r="B118" s="43"/>
      <c r="C118" s="207" t="s">
        <v>141</v>
      </c>
      <c r="D118" s="207" t="s">
        <v>202</v>
      </c>
      <c r="E118" s="208" t="s">
        <v>279</v>
      </c>
      <c r="F118" s="209" t="s">
        <v>280</v>
      </c>
      <c r="G118" s="210" t="s">
        <v>263</v>
      </c>
      <c r="H118" s="211">
        <v>190.55</v>
      </c>
      <c r="I118" s="212"/>
      <c r="J118" s="213">
        <f>ROUND(I118*H118,2)</f>
        <v>0</v>
      </c>
      <c r="K118" s="209" t="s">
        <v>206</v>
      </c>
      <c r="L118" s="63"/>
      <c r="M118" s="214" t="s">
        <v>50</v>
      </c>
      <c r="N118" s="215" t="s">
        <v>56</v>
      </c>
      <c r="O118" s="44"/>
      <c r="P118" s="216">
        <f>O118*H118</f>
        <v>0</v>
      </c>
      <c r="Q118" s="216">
        <v>0</v>
      </c>
      <c r="R118" s="216">
        <f>Q118*H118</f>
        <v>0</v>
      </c>
      <c r="S118" s="216">
        <v>0</v>
      </c>
      <c r="T118" s="217">
        <f>S118*H118</f>
        <v>0</v>
      </c>
      <c r="AR118" s="25" t="s">
        <v>105</v>
      </c>
      <c r="AT118" s="25" t="s">
        <v>202</v>
      </c>
      <c r="AU118" s="25" t="s">
        <v>93</v>
      </c>
      <c r="AY118" s="25" t="s">
        <v>199</v>
      </c>
      <c r="BE118" s="218">
        <f>IF(N118="základní",J118,0)</f>
        <v>0</v>
      </c>
      <c r="BF118" s="218">
        <f>IF(N118="snížená",J118,0)</f>
        <v>0</v>
      </c>
      <c r="BG118" s="218">
        <f>IF(N118="zákl. přenesená",J118,0)</f>
        <v>0</v>
      </c>
      <c r="BH118" s="218">
        <f>IF(N118="sníž. přenesená",J118,0)</f>
        <v>0</v>
      </c>
      <c r="BI118" s="218">
        <f>IF(N118="nulová",J118,0)</f>
        <v>0</v>
      </c>
      <c r="BJ118" s="25" t="s">
        <v>25</v>
      </c>
      <c r="BK118" s="218">
        <f>ROUND(I118*H118,2)</f>
        <v>0</v>
      </c>
      <c r="BL118" s="25" t="s">
        <v>105</v>
      </c>
      <c r="BM118" s="25" t="s">
        <v>858</v>
      </c>
    </row>
    <row r="119" spans="2:65" s="1" customFormat="1" ht="13.5">
      <c r="B119" s="43"/>
      <c r="C119" s="65"/>
      <c r="D119" s="219" t="s">
        <v>208</v>
      </c>
      <c r="E119" s="65"/>
      <c r="F119" s="220" t="s">
        <v>282</v>
      </c>
      <c r="G119" s="65"/>
      <c r="H119" s="65"/>
      <c r="I119" s="175"/>
      <c r="J119" s="65"/>
      <c r="K119" s="65"/>
      <c r="L119" s="63"/>
      <c r="M119" s="221"/>
      <c r="N119" s="44"/>
      <c r="O119" s="44"/>
      <c r="P119" s="44"/>
      <c r="Q119" s="44"/>
      <c r="R119" s="44"/>
      <c r="S119" s="44"/>
      <c r="T119" s="80"/>
      <c r="AT119" s="25" t="s">
        <v>208</v>
      </c>
      <c r="AU119" s="25" t="s">
        <v>93</v>
      </c>
    </row>
    <row r="120" spans="2:65" s="12" customFormat="1" ht="13.5">
      <c r="B120" s="223"/>
      <c r="C120" s="224"/>
      <c r="D120" s="219" t="s">
        <v>212</v>
      </c>
      <c r="E120" s="225" t="s">
        <v>50</v>
      </c>
      <c r="F120" s="226" t="s">
        <v>727</v>
      </c>
      <c r="G120" s="224"/>
      <c r="H120" s="227" t="s">
        <v>50</v>
      </c>
      <c r="I120" s="228"/>
      <c r="J120" s="224"/>
      <c r="K120" s="224"/>
      <c r="L120" s="229"/>
      <c r="M120" s="230"/>
      <c r="N120" s="231"/>
      <c r="O120" s="231"/>
      <c r="P120" s="231"/>
      <c r="Q120" s="231"/>
      <c r="R120" s="231"/>
      <c r="S120" s="231"/>
      <c r="T120" s="232"/>
      <c r="AT120" s="233" t="s">
        <v>212</v>
      </c>
      <c r="AU120" s="233" t="s">
        <v>93</v>
      </c>
      <c r="AV120" s="12" t="s">
        <v>25</v>
      </c>
      <c r="AW120" s="12" t="s">
        <v>48</v>
      </c>
      <c r="AX120" s="12" t="s">
        <v>85</v>
      </c>
      <c r="AY120" s="233" t="s">
        <v>199</v>
      </c>
    </row>
    <row r="121" spans="2:65" s="13" customFormat="1" ht="13.5">
      <c r="B121" s="234"/>
      <c r="C121" s="235"/>
      <c r="D121" s="219" t="s">
        <v>212</v>
      </c>
      <c r="E121" s="246" t="s">
        <v>50</v>
      </c>
      <c r="F121" s="247" t="s">
        <v>857</v>
      </c>
      <c r="G121" s="235"/>
      <c r="H121" s="248">
        <v>190.55</v>
      </c>
      <c r="I121" s="240"/>
      <c r="J121" s="235"/>
      <c r="K121" s="235"/>
      <c r="L121" s="241"/>
      <c r="M121" s="242"/>
      <c r="N121" s="243"/>
      <c r="O121" s="243"/>
      <c r="P121" s="243"/>
      <c r="Q121" s="243"/>
      <c r="R121" s="243"/>
      <c r="S121" s="243"/>
      <c r="T121" s="244"/>
      <c r="AT121" s="245" t="s">
        <v>212</v>
      </c>
      <c r="AU121" s="245" t="s">
        <v>93</v>
      </c>
      <c r="AV121" s="13" t="s">
        <v>93</v>
      </c>
      <c r="AW121" s="13" t="s">
        <v>48</v>
      </c>
      <c r="AX121" s="13" t="s">
        <v>85</v>
      </c>
      <c r="AY121" s="245" t="s">
        <v>199</v>
      </c>
    </row>
    <row r="122" spans="2:65" s="11" customFormat="1" ht="29.85" customHeight="1">
      <c r="B122" s="190"/>
      <c r="C122" s="191"/>
      <c r="D122" s="204" t="s">
        <v>84</v>
      </c>
      <c r="E122" s="205" t="s">
        <v>859</v>
      </c>
      <c r="F122" s="205" t="s">
        <v>860</v>
      </c>
      <c r="G122" s="191"/>
      <c r="H122" s="191"/>
      <c r="I122" s="194"/>
      <c r="J122" s="206">
        <f>BK122</f>
        <v>0</v>
      </c>
      <c r="K122" s="191"/>
      <c r="L122" s="196"/>
      <c r="M122" s="197"/>
      <c r="N122" s="198"/>
      <c r="O122" s="198"/>
      <c r="P122" s="199">
        <f>SUM(P123:P226)</f>
        <v>0</v>
      </c>
      <c r="Q122" s="198"/>
      <c r="R122" s="199">
        <f>SUM(R123:R226)</f>
        <v>94.820917499999979</v>
      </c>
      <c r="S122" s="198"/>
      <c r="T122" s="200">
        <f>SUM(T123:T226)</f>
        <v>0</v>
      </c>
      <c r="AR122" s="201" t="s">
        <v>25</v>
      </c>
      <c r="AT122" s="202" t="s">
        <v>84</v>
      </c>
      <c r="AU122" s="202" t="s">
        <v>25</v>
      </c>
      <c r="AY122" s="201" t="s">
        <v>199</v>
      </c>
      <c r="BK122" s="203">
        <f>SUM(BK123:BK226)</f>
        <v>0</v>
      </c>
    </row>
    <row r="123" spans="2:65" s="1" customFormat="1" ht="31.5" customHeight="1">
      <c r="B123" s="43"/>
      <c r="C123" s="207" t="s">
        <v>117</v>
      </c>
      <c r="D123" s="207" t="s">
        <v>202</v>
      </c>
      <c r="E123" s="208" t="s">
        <v>325</v>
      </c>
      <c r="F123" s="209" t="s">
        <v>326</v>
      </c>
      <c r="G123" s="210" t="s">
        <v>263</v>
      </c>
      <c r="H123" s="211">
        <v>7.2</v>
      </c>
      <c r="I123" s="212"/>
      <c r="J123" s="213">
        <f>ROUND(I123*H123,2)</f>
        <v>0</v>
      </c>
      <c r="K123" s="209" t="s">
        <v>206</v>
      </c>
      <c r="L123" s="63"/>
      <c r="M123" s="214" t="s">
        <v>50</v>
      </c>
      <c r="N123" s="215" t="s">
        <v>56</v>
      </c>
      <c r="O123" s="44"/>
      <c r="P123" s="216">
        <f>O123*H123</f>
        <v>0</v>
      </c>
      <c r="Q123" s="216">
        <v>0.10100000000000001</v>
      </c>
      <c r="R123" s="216">
        <f>Q123*H123</f>
        <v>0.72720000000000007</v>
      </c>
      <c r="S123" s="216">
        <v>0</v>
      </c>
      <c r="T123" s="217">
        <f>S123*H123</f>
        <v>0</v>
      </c>
      <c r="AR123" s="25" t="s">
        <v>105</v>
      </c>
      <c r="AT123" s="25" t="s">
        <v>202</v>
      </c>
      <c r="AU123" s="25" t="s">
        <v>93</v>
      </c>
      <c r="AY123" s="25" t="s">
        <v>199</v>
      </c>
      <c r="BE123" s="218">
        <f>IF(N123="základní",J123,0)</f>
        <v>0</v>
      </c>
      <c r="BF123" s="218">
        <f>IF(N123="snížená",J123,0)</f>
        <v>0</v>
      </c>
      <c r="BG123" s="218">
        <f>IF(N123="zákl. přenesená",J123,0)</f>
        <v>0</v>
      </c>
      <c r="BH123" s="218">
        <f>IF(N123="sníž. přenesená",J123,0)</f>
        <v>0</v>
      </c>
      <c r="BI123" s="218">
        <f>IF(N123="nulová",J123,0)</f>
        <v>0</v>
      </c>
      <c r="BJ123" s="25" t="s">
        <v>25</v>
      </c>
      <c r="BK123" s="218">
        <f>ROUND(I123*H123,2)</f>
        <v>0</v>
      </c>
      <c r="BL123" s="25" t="s">
        <v>105</v>
      </c>
      <c r="BM123" s="25" t="s">
        <v>861</v>
      </c>
    </row>
    <row r="124" spans="2:65" s="1" customFormat="1" ht="40.5">
      <c r="B124" s="43"/>
      <c r="C124" s="65"/>
      <c r="D124" s="219" t="s">
        <v>208</v>
      </c>
      <c r="E124" s="65"/>
      <c r="F124" s="220" t="s">
        <v>328</v>
      </c>
      <c r="G124" s="65"/>
      <c r="H124" s="65"/>
      <c r="I124" s="175"/>
      <c r="J124" s="65"/>
      <c r="K124" s="65"/>
      <c r="L124" s="63"/>
      <c r="M124" s="221"/>
      <c r="N124" s="44"/>
      <c r="O124" s="44"/>
      <c r="P124" s="44"/>
      <c r="Q124" s="44"/>
      <c r="R124" s="44"/>
      <c r="S124" s="44"/>
      <c r="T124" s="80"/>
      <c r="AT124" s="25" t="s">
        <v>208</v>
      </c>
      <c r="AU124" s="25" t="s">
        <v>93</v>
      </c>
    </row>
    <row r="125" spans="2:65" s="1" customFormat="1" ht="81">
      <c r="B125" s="43"/>
      <c r="C125" s="65"/>
      <c r="D125" s="219" t="s">
        <v>210</v>
      </c>
      <c r="E125" s="65"/>
      <c r="F125" s="222" t="s">
        <v>329</v>
      </c>
      <c r="G125" s="65"/>
      <c r="H125" s="65"/>
      <c r="I125" s="175"/>
      <c r="J125" s="65"/>
      <c r="K125" s="65"/>
      <c r="L125" s="63"/>
      <c r="M125" s="221"/>
      <c r="N125" s="44"/>
      <c r="O125" s="44"/>
      <c r="P125" s="44"/>
      <c r="Q125" s="44"/>
      <c r="R125" s="44"/>
      <c r="S125" s="44"/>
      <c r="T125" s="80"/>
      <c r="AT125" s="25" t="s">
        <v>210</v>
      </c>
      <c r="AU125" s="25" t="s">
        <v>93</v>
      </c>
    </row>
    <row r="126" spans="2:65" s="12" customFormat="1" ht="13.5">
      <c r="B126" s="223"/>
      <c r="C126" s="224"/>
      <c r="D126" s="219" t="s">
        <v>212</v>
      </c>
      <c r="E126" s="225" t="s">
        <v>50</v>
      </c>
      <c r="F126" s="226" t="s">
        <v>862</v>
      </c>
      <c r="G126" s="224"/>
      <c r="H126" s="227" t="s">
        <v>50</v>
      </c>
      <c r="I126" s="228"/>
      <c r="J126" s="224"/>
      <c r="K126" s="224"/>
      <c r="L126" s="229"/>
      <c r="M126" s="230"/>
      <c r="N126" s="231"/>
      <c r="O126" s="231"/>
      <c r="P126" s="231"/>
      <c r="Q126" s="231"/>
      <c r="R126" s="231"/>
      <c r="S126" s="231"/>
      <c r="T126" s="232"/>
      <c r="AT126" s="233" t="s">
        <v>212</v>
      </c>
      <c r="AU126" s="233" t="s">
        <v>93</v>
      </c>
      <c r="AV126" s="12" t="s">
        <v>25</v>
      </c>
      <c r="AW126" s="12" t="s">
        <v>48</v>
      </c>
      <c r="AX126" s="12" t="s">
        <v>85</v>
      </c>
      <c r="AY126" s="233" t="s">
        <v>199</v>
      </c>
    </row>
    <row r="127" spans="2:65" s="13" customFormat="1" ht="13.5">
      <c r="B127" s="234"/>
      <c r="C127" s="235"/>
      <c r="D127" s="236" t="s">
        <v>212</v>
      </c>
      <c r="E127" s="237" t="s">
        <v>50</v>
      </c>
      <c r="F127" s="238" t="s">
        <v>863</v>
      </c>
      <c r="G127" s="235"/>
      <c r="H127" s="239">
        <v>7.2</v>
      </c>
      <c r="I127" s="240"/>
      <c r="J127" s="235"/>
      <c r="K127" s="235"/>
      <c r="L127" s="241"/>
      <c r="M127" s="242"/>
      <c r="N127" s="243"/>
      <c r="O127" s="243"/>
      <c r="P127" s="243"/>
      <c r="Q127" s="243"/>
      <c r="R127" s="243"/>
      <c r="S127" s="243"/>
      <c r="T127" s="244"/>
      <c r="AT127" s="245" t="s">
        <v>212</v>
      </c>
      <c r="AU127" s="245" t="s">
        <v>93</v>
      </c>
      <c r="AV127" s="13" t="s">
        <v>93</v>
      </c>
      <c r="AW127" s="13" t="s">
        <v>48</v>
      </c>
      <c r="AX127" s="13" t="s">
        <v>85</v>
      </c>
      <c r="AY127" s="245" t="s">
        <v>199</v>
      </c>
    </row>
    <row r="128" spans="2:65" s="1" customFormat="1" ht="22.5" customHeight="1">
      <c r="B128" s="43"/>
      <c r="C128" s="249" t="s">
        <v>148</v>
      </c>
      <c r="D128" s="249" t="s">
        <v>334</v>
      </c>
      <c r="E128" s="250" t="s">
        <v>335</v>
      </c>
      <c r="F128" s="251" t="s">
        <v>336</v>
      </c>
      <c r="G128" s="252" t="s">
        <v>263</v>
      </c>
      <c r="H128" s="253">
        <v>7.2720000000000002</v>
      </c>
      <c r="I128" s="254"/>
      <c r="J128" s="255">
        <f>ROUND(I128*H128,2)</f>
        <v>0</v>
      </c>
      <c r="K128" s="251" t="s">
        <v>50</v>
      </c>
      <c r="L128" s="256"/>
      <c r="M128" s="257" t="s">
        <v>50</v>
      </c>
      <c r="N128" s="258" t="s">
        <v>56</v>
      </c>
      <c r="O128" s="44"/>
      <c r="P128" s="216">
        <f>O128*H128</f>
        <v>0</v>
      </c>
      <c r="Q128" s="216">
        <v>0.14599999999999999</v>
      </c>
      <c r="R128" s="216">
        <f>Q128*H128</f>
        <v>1.061712</v>
      </c>
      <c r="S128" s="216">
        <v>0</v>
      </c>
      <c r="T128" s="217">
        <f>S128*H128</f>
        <v>0</v>
      </c>
      <c r="AR128" s="25" t="s">
        <v>247</v>
      </c>
      <c r="AT128" s="25" t="s">
        <v>334</v>
      </c>
      <c r="AU128" s="25" t="s">
        <v>93</v>
      </c>
      <c r="AY128" s="25" t="s">
        <v>199</v>
      </c>
      <c r="BE128" s="218">
        <f>IF(N128="základní",J128,0)</f>
        <v>0</v>
      </c>
      <c r="BF128" s="218">
        <f>IF(N128="snížená",J128,0)</f>
        <v>0</v>
      </c>
      <c r="BG128" s="218">
        <f>IF(N128="zákl. přenesená",J128,0)</f>
        <v>0</v>
      </c>
      <c r="BH128" s="218">
        <f>IF(N128="sníž. přenesená",J128,0)</f>
        <v>0</v>
      </c>
      <c r="BI128" s="218">
        <f>IF(N128="nulová",J128,0)</f>
        <v>0</v>
      </c>
      <c r="BJ128" s="25" t="s">
        <v>25</v>
      </c>
      <c r="BK128" s="218">
        <f>ROUND(I128*H128,2)</f>
        <v>0</v>
      </c>
      <c r="BL128" s="25" t="s">
        <v>105</v>
      </c>
      <c r="BM128" s="25" t="s">
        <v>864</v>
      </c>
    </row>
    <row r="129" spans="2:65" s="1" customFormat="1" ht="13.5">
      <c r="B129" s="43"/>
      <c r="C129" s="65"/>
      <c r="D129" s="219" t="s">
        <v>208</v>
      </c>
      <c r="E129" s="65"/>
      <c r="F129" s="220" t="s">
        <v>336</v>
      </c>
      <c r="G129" s="65"/>
      <c r="H129" s="65"/>
      <c r="I129" s="175"/>
      <c r="J129" s="65"/>
      <c r="K129" s="65"/>
      <c r="L129" s="63"/>
      <c r="M129" s="221"/>
      <c r="N129" s="44"/>
      <c r="O129" s="44"/>
      <c r="P129" s="44"/>
      <c r="Q129" s="44"/>
      <c r="R129" s="44"/>
      <c r="S129" s="44"/>
      <c r="T129" s="80"/>
      <c r="AT129" s="25" t="s">
        <v>208</v>
      </c>
      <c r="AU129" s="25" t="s">
        <v>93</v>
      </c>
    </row>
    <row r="130" spans="2:65" s="12" customFormat="1" ht="13.5">
      <c r="B130" s="223"/>
      <c r="C130" s="224"/>
      <c r="D130" s="219" t="s">
        <v>212</v>
      </c>
      <c r="E130" s="225" t="s">
        <v>50</v>
      </c>
      <c r="F130" s="226" t="s">
        <v>865</v>
      </c>
      <c r="G130" s="224"/>
      <c r="H130" s="227" t="s">
        <v>50</v>
      </c>
      <c r="I130" s="228"/>
      <c r="J130" s="224"/>
      <c r="K130" s="224"/>
      <c r="L130" s="229"/>
      <c r="M130" s="230"/>
      <c r="N130" s="231"/>
      <c r="O130" s="231"/>
      <c r="P130" s="231"/>
      <c r="Q130" s="231"/>
      <c r="R130" s="231"/>
      <c r="S130" s="231"/>
      <c r="T130" s="232"/>
      <c r="AT130" s="233" t="s">
        <v>212</v>
      </c>
      <c r="AU130" s="233" t="s">
        <v>93</v>
      </c>
      <c r="AV130" s="12" t="s">
        <v>25</v>
      </c>
      <c r="AW130" s="12" t="s">
        <v>48</v>
      </c>
      <c r="AX130" s="12" t="s">
        <v>85</v>
      </c>
      <c r="AY130" s="233" t="s">
        <v>199</v>
      </c>
    </row>
    <row r="131" spans="2:65" s="13" customFormat="1" ht="13.5">
      <c r="B131" s="234"/>
      <c r="C131" s="235"/>
      <c r="D131" s="219" t="s">
        <v>212</v>
      </c>
      <c r="E131" s="246" t="s">
        <v>50</v>
      </c>
      <c r="F131" s="247" t="s">
        <v>866</v>
      </c>
      <c r="G131" s="235"/>
      <c r="H131" s="248">
        <v>7.2720000000000002</v>
      </c>
      <c r="I131" s="240"/>
      <c r="J131" s="235"/>
      <c r="K131" s="235"/>
      <c r="L131" s="241"/>
      <c r="M131" s="242"/>
      <c r="N131" s="243"/>
      <c r="O131" s="243"/>
      <c r="P131" s="243"/>
      <c r="Q131" s="243"/>
      <c r="R131" s="243"/>
      <c r="S131" s="243"/>
      <c r="T131" s="244"/>
      <c r="AT131" s="245" t="s">
        <v>212</v>
      </c>
      <c r="AU131" s="245" t="s">
        <v>93</v>
      </c>
      <c r="AV131" s="13" t="s">
        <v>93</v>
      </c>
      <c r="AW131" s="13" t="s">
        <v>48</v>
      </c>
      <c r="AX131" s="13" t="s">
        <v>85</v>
      </c>
      <c r="AY131" s="245" t="s">
        <v>199</v>
      </c>
    </row>
    <row r="132" spans="2:65" s="12" customFormat="1" ht="27">
      <c r="B132" s="223"/>
      <c r="C132" s="224"/>
      <c r="D132" s="236" t="s">
        <v>212</v>
      </c>
      <c r="E132" s="259" t="s">
        <v>50</v>
      </c>
      <c r="F132" s="260" t="s">
        <v>867</v>
      </c>
      <c r="G132" s="224"/>
      <c r="H132" s="261" t="s">
        <v>50</v>
      </c>
      <c r="I132" s="228"/>
      <c r="J132" s="224"/>
      <c r="K132" s="224"/>
      <c r="L132" s="229"/>
      <c r="M132" s="230"/>
      <c r="N132" s="231"/>
      <c r="O132" s="231"/>
      <c r="P132" s="231"/>
      <c r="Q132" s="231"/>
      <c r="R132" s="231"/>
      <c r="S132" s="231"/>
      <c r="T132" s="232"/>
      <c r="AT132" s="233" t="s">
        <v>212</v>
      </c>
      <c r="AU132" s="233" t="s">
        <v>93</v>
      </c>
      <c r="AV132" s="12" t="s">
        <v>25</v>
      </c>
      <c r="AW132" s="12" t="s">
        <v>48</v>
      </c>
      <c r="AX132" s="12" t="s">
        <v>85</v>
      </c>
      <c r="AY132" s="233" t="s">
        <v>199</v>
      </c>
    </row>
    <row r="133" spans="2:65" s="1" customFormat="1" ht="31.5" customHeight="1">
      <c r="B133" s="43"/>
      <c r="C133" s="207" t="s">
        <v>247</v>
      </c>
      <c r="D133" s="207" t="s">
        <v>202</v>
      </c>
      <c r="E133" s="208" t="s">
        <v>341</v>
      </c>
      <c r="F133" s="209" t="s">
        <v>342</v>
      </c>
      <c r="G133" s="210" t="s">
        <v>263</v>
      </c>
      <c r="H133" s="211">
        <v>145.5</v>
      </c>
      <c r="I133" s="212"/>
      <c r="J133" s="213">
        <f>ROUND(I133*H133,2)</f>
        <v>0</v>
      </c>
      <c r="K133" s="209" t="s">
        <v>206</v>
      </c>
      <c r="L133" s="63"/>
      <c r="M133" s="214" t="s">
        <v>50</v>
      </c>
      <c r="N133" s="215" t="s">
        <v>56</v>
      </c>
      <c r="O133" s="44"/>
      <c r="P133" s="216">
        <f>O133*H133</f>
        <v>0</v>
      </c>
      <c r="Q133" s="216">
        <v>0.10100000000000001</v>
      </c>
      <c r="R133" s="216">
        <f>Q133*H133</f>
        <v>14.695500000000001</v>
      </c>
      <c r="S133" s="216">
        <v>0</v>
      </c>
      <c r="T133" s="217">
        <f>S133*H133</f>
        <v>0</v>
      </c>
      <c r="AR133" s="25" t="s">
        <v>105</v>
      </c>
      <c r="AT133" s="25" t="s">
        <v>202</v>
      </c>
      <c r="AU133" s="25" t="s">
        <v>93</v>
      </c>
      <c r="AY133" s="25" t="s">
        <v>199</v>
      </c>
      <c r="BE133" s="218">
        <f>IF(N133="základní",J133,0)</f>
        <v>0</v>
      </c>
      <c r="BF133" s="218">
        <f>IF(N133="snížená",J133,0)</f>
        <v>0</v>
      </c>
      <c r="BG133" s="218">
        <f>IF(N133="zákl. přenesená",J133,0)</f>
        <v>0</v>
      </c>
      <c r="BH133" s="218">
        <f>IF(N133="sníž. přenesená",J133,0)</f>
        <v>0</v>
      </c>
      <c r="BI133" s="218">
        <f>IF(N133="nulová",J133,0)</f>
        <v>0</v>
      </c>
      <c r="BJ133" s="25" t="s">
        <v>25</v>
      </c>
      <c r="BK133" s="218">
        <f>ROUND(I133*H133,2)</f>
        <v>0</v>
      </c>
      <c r="BL133" s="25" t="s">
        <v>105</v>
      </c>
      <c r="BM133" s="25" t="s">
        <v>868</v>
      </c>
    </row>
    <row r="134" spans="2:65" s="1" customFormat="1" ht="40.5">
      <c r="B134" s="43"/>
      <c r="C134" s="65"/>
      <c r="D134" s="219" t="s">
        <v>208</v>
      </c>
      <c r="E134" s="65"/>
      <c r="F134" s="220" t="s">
        <v>344</v>
      </c>
      <c r="G134" s="65"/>
      <c r="H134" s="65"/>
      <c r="I134" s="175"/>
      <c r="J134" s="65"/>
      <c r="K134" s="65"/>
      <c r="L134" s="63"/>
      <c r="M134" s="221"/>
      <c r="N134" s="44"/>
      <c r="O134" s="44"/>
      <c r="P134" s="44"/>
      <c r="Q134" s="44"/>
      <c r="R134" s="44"/>
      <c r="S134" s="44"/>
      <c r="T134" s="80"/>
      <c r="AT134" s="25" t="s">
        <v>208</v>
      </c>
      <c r="AU134" s="25" t="s">
        <v>93</v>
      </c>
    </row>
    <row r="135" spans="2:65" s="1" customFormat="1" ht="81">
      <c r="B135" s="43"/>
      <c r="C135" s="65"/>
      <c r="D135" s="219" t="s">
        <v>210</v>
      </c>
      <c r="E135" s="65"/>
      <c r="F135" s="222" t="s">
        <v>329</v>
      </c>
      <c r="G135" s="65"/>
      <c r="H135" s="65"/>
      <c r="I135" s="175"/>
      <c r="J135" s="65"/>
      <c r="K135" s="65"/>
      <c r="L135" s="63"/>
      <c r="M135" s="221"/>
      <c r="N135" s="44"/>
      <c r="O135" s="44"/>
      <c r="P135" s="44"/>
      <c r="Q135" s="44"/>
      <c r="R135" s="44"/>
      <c r="S135" s="44"/>
      <c r="T135" s="80"/>
      <c r="AT135" s="25" t="s">
        <v>210</v>
      </c>
      <c r="AU135" s="25" t="s">
        <v>93</v>
      </c>
    </row>
    <row r="136" spans="2:65" s="12" customFormat="1" ht="13.5">
      <c r="B136" s="223"/>
      <c r="C136" s="224"/>
      <c r="D136" s="219" t="s">
        <v>212</v>
      </c>
      <c r="E136" s="225" t="s">
        <v>50</v>
      </c>
      <c r="F136" s="226" t="s">
        <v>869</v>
      </c>
      <c r="G136" s="224"/>
      <c r="H136" s="227" t="s">
        <v>50</v>
      </c>
      <c r="I136" s="228"/>
      <c r="J136" s="224"/>
      <c r="K136" s="224"/>
      <c r="L136" s="229"/>
      <c r="M136" s="230"/>
      <c r="N136" s="231"/>
      <c r="O136" s="231"/>
      <c r="P136" s="231"/>
      <c r="Q136" s="231"/>
      <c r="R136" s="231"/>
      <c r="S136" s="231"/>
      <c r="T136" s="232"/>
      <c r="AT136" s="233" t="s">
        <v>212</v>
      </c>
      <c r="AU136" s="233" t="s">
        <v>93</v>
      </c>
      <c r="AV136" s="12" t="s">
        <v>25</v>
      </c>
      <c r="AW136" s="12" t="s">
        <v>48</v>
      </c>
      <c r="AX136" s="12" t="s">
        <v>85</v>
      </c>
      <c r="AY136" s="233" t="s">
        <v>199</v>
      </c>
    </row>
    <row r="137" spans="2:65" s="13" customFormat="1" ht="13.5">
      <c r="B137" s="234"/>
      <c r="C137" s="235"/>
      <c r="D137" s="236" t="s">
        <v>212</v>
      </c>
      <c r="E137" s="237" t="s">
        <v>50</v>
      </c>
      <c r="F137" s="238" t="s">
        <v>870</v>
      </c>
      <c r="G137" s="235"/>
      <c r="H137" s="239">
        <v>145.5</v>
      </c>
      <c r="I137" s="240"/>
      <c r="J137" s="235"/>
      <c r="K137" s="235"/>
      <c r="L137" s="241"/>
      <c r="M137" s="242"/>
      <c r="N137" s="243"/>
      <c r="O137" s="243"/>
      <c r="P137" s="243"/>
      <c r="Q137" s="243"/>
      <c r="R137" s="243"/>
      <c r="S137" s="243"/>
      <c r="T137" s="244"/>
      <c r="AT137" s="245" t="s">
        <v>212</v>
      </c>
      <c r="AU137" s="245" t="s">
        <v>93</v>
      </c>
      <c r="AV137" s="13" t="s">
        <v>93</v>
      </c>
      <c r="AW137" s="13" t="s">
        <v>48</v>
      </c>
      <c r="AX137" s="13" t="s">
        <v>85</v>
      </c>
      <c r="AY137" s="245" t="s">
        <v>199</v>
      </c>
    </row>
    <row r="138" spans="2:65" s="1" customFormat="1" ht="22.5" customHeight="1">
      <c r="B138" s="43"/>
      <c r="C138" s="249" t="s">
        <v>127</v>
      </c>
      <c r="D138" s="249" t="s">
        <v>334</v>
      </c>
      <c r="E138" s="250" t="s">
        <v>347</v>
      </c>
      <c r="F138" s="251" t="s">
        <v>348</v>
      </c>
      <c r="G138" s="252" t="s">
        <v>263</v>
      </c>
      <c r="H138" s="253">
        <v>146.95500000000001</v>
      </c>
      <c r="I138" s="254"/>
      <c r="J138" s="255">
        <f>ROUND(I138*H138,2)</f>
        <v>0</v>
      </c>
      <c r="K138" s="251" t="s">
        <v>50</v>
      </c>
      <c r="L138" s="256"/>
      <c r="M138" s="257" t="s">
        <v>50</v>
      </c>
      <c r="N138" s="258" t="s">
        <v>56</v>
      </c>
      <c r="O138" s="44"/>
      <c r="P138" s="216">
        <f>O138*H138</f>
        <v>0</v>
      </c>
      <c r="Q138" s="216">
        <v>0.12</v>
      </c>
      <c r="R138" s="216">
        <f>Q138*H138</f>
        <v>17.634600000000002</v>
      </c>
      <c r="S138" s="216">
        <v>0</v>
      </c>
      <c r="T138" s="217">
        <f>S138*H138</f>
        <v>0</v>
      </c>
      <c r="AR138" s="25" t="s">
        <v>247</v>
      </c>
      <c r="AT138" s="25" t="s">
        <v>334</v>
      </c>
      <c r="AU138" s="25" t="s">
        <v>93</v>
      </c>
      <c r="AY138" s="25" t="s">
        <v>199</v>
      </c>
      <c r="BE138" s="218">
        <f>IF(N138="základní",J138,0)</f>
        <v>0</v>
      </c>
      <c r="BF138" s="218">
        <f>IF(N138="snížená",J138,0)</f>
        <v>0</v>
      </c>
      <c r="BG138" s="218">
        <f>IF(N138="zákl. přenesená",J138,0)</f>
        <v>0</v>
      </c>
      <c r="BH138" s="218">
        <f>IF(N138="sníž. přenesená",J138,0)</f>
        <v>0</v>
      </c>
      <c r="BI138" s="218">
        <f>IF(N138="nulová",J138,0)</f>
        <v>0</v>
      </c>
      <c r="BJ138" s="25" t="s">
        <v>25</v>
      </c>
      <c r="BK138" s="218">
        <f>ROUND(I138*H138,2)</f>
        <v>0</v>
      </c>
      <c r="BL138" s="25" t="s">
        <v>105</v>
      </c>
      <c r="BM138" s="25" t="s">
        <v>871</v>
      </c>
    </row>
    <row r="139" spans="2:65" s="1" customFormat="1" ht="13.5">
      <c r="B139" s="43"/>
      <c r="C139" s="65"/>
      <c r="D139" s="219" t="s">
        <v>208</v>
      </c>
      <c r="E139" s="65"/>
      <c r="F139" s="220" t="s">
        <v>348</v>
      </c>
      <c r="G139" s="65"/>
      <c r="H139" s="65"/>
      <c r="I139" s="175"/>
      <c r="J139" s="65"/>
      <c r="K139" s="65"/>
      <c r="L139" s="63"/>
      <c r="M139" s="221"/>
      <c r="N139" s="44"/>
      <c r="O139" s="44"/>
      <c r="P139" s="44"/>
      <c r="Q139" s="44"/>
      <c r="R139" s="44"/>
      <c r="S139" s="44"/>
      <c r="T139" s="80"/>
      <c r="AT139" s="25" t="s">
        <v>208</v>
      </c>
      <c r="AU139" s="25" t="s">
        <v>93</v>
      </c>
    </row>
    <row r="140" spans="2:65" s="12" customFormat="1" ht="13.5">
      <c r="B140" s="223"/>
      <c r="C140" s="224"/>
      <c r="D140" s="219" t="s">
        <v>212</v>
      </c>
      <c r="E140" s="225" t="s">
        <v>50</v>
      </c>
      <c r="F140" s="226" t="s">
        <v>869</v>
      </c>
      <c r="G140" s="224"/>
      <c r="H140" s="227" t="s">
        <v>50</v>
      </c>
      <c r="I140" s="228"/>
      <c r="J140" s="224"/>
      <c r="K140" s="224"/>
      <c r="L140" s="229"/>
      <c r="M140" s="230"/>
      <c r="N140" s="231"/>
      <c r="O140" s="231"/>
      <c r="P140" s="231"/>
      <c r="Q140" s="231"/>
      <c r="R140" s="231"/>
      <c r="S140" s="231"/>
      <c r="T140" s="232"/>
      <c r="AT140" s="233" t="s">
        <v>212</v>
      </c>
      <c r="AU140" s="233" t="s">
        <v>93</v>
      </c>
      <c r="AV140" s="12" t="s">
        <v>25</v>
      </c>
      <c r="AW140" s="12" t="s">
        <v>48</v>
      </c>
      <c r="AX140" s="12" t="s">
        <v>85</v>
      </c>
      <c r="AY140" s="233" t="s">
        <v>199</v>
      </c>
    </row>
    <row r="141" spans="2:65" s="13" customFormat="1" ht="13.5">
      <c r="B141" s="234"/>
      <c r="C141" s="235"/>
      <c r="D141" s="219" t="s">
        <v>212</v>
      </c>
      <c r="E141" s="246" t="s">
        <v>50</v>
      </c>
      <c r="F141" s="247" t="s">
        <v>872</v>
      </c>
      <c r="G141" s="235"/>
      <c r="H141" s="248">
        <v>146.95500000000001</v>
      </c>
      <c r="I141" s="240"/>
      <c r="J141" s="235"/>
      <c r="K141" s="235"/>
      <c r="L141" s="241"/>
      <c r="M141" s="242"/>
      <c r="N141" s="243"/>
      <c r="O141" s="243"/>
      <c r="P141" s="243"/>
      <c r="Q141" s="243"/>
      <c r="R141" s="243"/>
      <c r="S141" s="243"/>
      <c r="T141" s="244"/>
      <c r="AT141" s="245" t="s">
        <v>212</v>
      </c>
      <c r="AU141" s="245" t="s">
        <v>93</v>
      </c>
      <c r="AV141" s="13" t="s">
        <v>93</v>
      </c>
      <c r="AW141" s="13" t="s">
        <v>48</v>
      </c>
      <c r="AX141" s="13" t="s">
        <v>85</v>
      </c>
      <c r="AY141" s="245" t="s">
        <v>199</v>
      </c>
    </row>
    <row r="142" spans="2:65" s="12" customFormat="1" ht="27">
      <c r="B142" s="223"/>
      <c r="C142" s="224"/>
      <c r="D142" s="236" t="s">
        <v>212</v>
      </c>
      <c r="E142" s="259" t="s">
        <v>50</v>
      </c>
      <c r="F142" s="260" t="s">
        <v>867</v>
      </c>
      <c r="G142" s="224"/>
      <c r="H142" s="261" t="s">
        <v>50</v>
      </c>
      <c r="I142" s="228"/>
      <c r="J142" s="224"/>
      <c r="K142" s="224"/>
      <c r="L142" s="229"/>
      <c r="M142" s="230"/>
      <c r="N142" s="231"/>
      <c r="O142" s="231"/>
      <c r="P142" s="231"/>
      <c r="Q142" s="231"/>
      <c r="R142" s="231"/>
      <c r="S142" s="231"/>
      <c r="T142" s="232"/>
      <c r="AT142" s="233" t="s">
        <v>212</v>
      </c>
      <c r="AU142" s="233" t="s">
        <v>93</v>
      </c>
      <c r="AV142" s="12" t="s">
        <v>25</v>
      </c>
      <c r="AW142" s="12" t="s">
        <v>48</v>
      </c>
      <c r="AX142" s="12" t="s">
        <v>85</v>
      </c>
      <c r="AY142" s="233" t="s">
        <v>199</v>
      </c>
    </row>
    <row r="143" spans="2:65" s="1" customFormat="1" ht="22.5" customHeight="1">
      <c r="B143" s="43"/>
      <c r="C143" s="207" t="s">
        <v>30</v>
      </c>
      <c r="D143" s="207" t="s">
        <v>202</v>
      </c>
      <c r="E143" s="208" t="s">
        <v>352</v>
      </c>
      <c r="F143" s="209" t="s">
        <v>353</v>
      </c>
      <c r="G143" s="210" t="s">
        <v>263</v>
      </c>
      <c r="H143" s="211">
        <v>31.2</v>
      </c>
      <c r="I143" s="212"/>
      <c r="J143" s="213">
        <f>ROUND(I143*H143,2)</f>
        <v>0</v>
      </c>
      <c r="K143" s="209" t="s">
        <v>206</v>
      </c>
      <c r="L143" s="63"/>
      <c r="M143" s="214" t="s">
        <v>50</v>
      </c>
      <c r="N143" s="215" t="s">
        <v>56</v>
      </c>
      <c r="O143" s="44"/>
      <c r="P143" s="216">
        <f>O143*H143</f>
        <v>0</v>
      </c>
      <c r="Q143" s="216">
        <v>8.4250000000000005E-2</v>
      </c>
      <c r="R143" s="216">
        <f>Q143*H143</f>
        <v>2.6286</v>
      </c>
      <c r="S143" s="216">
        <v>0</v>
      </c>
      <c r="T143" s="217">
        <f>S143*H143</f>
        <v>0</v>
      </c>
      <c r="AR143" s="25" t="s">
        <v>105</v>
      </c>
      <c r="AT143" s="25" t="s">
        <v>202</v>
      </c>
      <c r="AU143" s="25" t="s">
        <v>93</v>
      </c>
      <c r="AY143" s="25" t="s">
        <v>199</v>
      </c>
      <c r="BE143" s="218">
        <f>IF(N143="základní",J143,0)</f>
        <v>0</v>
      </c>
      <c r="BF143" s="218">
        <f>IF(N143="snížená",J143,0)</f>
        <v>0</v>
      </c>
      <c r="BG143" s="218">
        <f>IF(N143="zákl. přenesená",J143,0)</f>
        <v>0</v>
      </c>
      <c r="BH143" s="218">
        <f>IF(N143="sníž. přenesená",J143,0)</f>
        <v>0</v>
      </c>
      <c r="BI143" s="218">
        <f>IF(N143="nulová",J143,0)</f>
        <v>0</v>
      </c>
      <c r="BJ143" s="25" t="s">
        <v>25</v>
      </c>
      <c r="BK143" s="218">
        <f>ROUND(I143*H143,2)</f>
        <v>0</v>
      </c>
      <c r="BL143" s="25" t="s">
        <v>105</v>
      </c>
      <c r="BM143" s="25" t="s">
        <v>873</v>
      </c>
    </row>
    <row r="144" spans="2:65" s="1" customFormat="1" ht="40.5">
      <c r="B144" s="43"/>
      <c r="C144" s="65"/>
      <c r="D144" s="219" t="s">
        <v>208</v>
      </c>
      <c r="E144" s="65"/>
      <c r="F144" s="220" t="s">
        <v>355</v>
      </c>
      <c r="G144" s="65"/>
      <c r="H144" s="65"/>
      <c r="I144" s="175"/>
      <c r="J144" s="65"/>
      <c r="K144" s="65"/>
      <c r="L144" s="63"/>
      <c r="M144" s="221"/>
      <c r="N144" s="44"/>
      <c r="O144" s="44"/>
      <c r="P144" s="44"/>
      <c r="Q144" s="44"/>
      <c r="R144" s="44"/>
      <c r="S144" s="44"/>
      <c r="T144" s="80"/>
      <c r="AT144" s="25" t="s">
        <v>208</v>
      </c>
      <c r="AU144" s="25" t="s">
        <v>93</v>
      </c>
    </row>
    <row r="145" spans="2:65" s="1" customFormat="1" ht="121.5">
      <c r="B145" s="43"/>
      <c r="C145" s="65"/>
      <c r="D145" s="219" t="s">
        <v>210</v>
      </c>
      <c r="E145" s="65"/>
      <c r="F145" s="222" t="s">
        <v>356</v>
      </c>
      <c r="G145" s="65"/>
      <c r="H145" s="65"/>
      <c r="I145" s="175"/>
      <c r="J145" s="65"/>
      <c r="K145" s="65"/>
      <c r="L145" s="63"/>
      <c r="M145" s="221"/>
      <c r="N145" s="44"/>
      <c r="O145" s="44"/>
      <c r="P145" s="44"/>
      <c r="Q145" s="44"/>
      <c r="R145" s="44"/>
      <c r="S145" s="44"/>
      <c r="T145" s="80"/>
      <c r="AT145" s="25" t="s">
        <v>210</v>
      </c>
      <c r="AU145" s="25" t="s">
        <v>93</v>
      </c>
    </row>
    <row r="146" spans="2:65" s="12" customFormat="1" ht="13.5">
      <c r="B146" s="223"/>
      <c r="C146" s="224"/>
      <c r="D146" s="219" t="s">
        <v>212</v>
      </c>
      <c r="E146" s="225" t="s">
        <v>50</v>
      </c>
      <c r="F146" s="226" t="s">
        <v>874</v>
      </c>
      <c r="G146" s="224"/>
      <c r="H146" s="227" t="s">
        <v>50</v>
      </c>
      <c r="I146" s="228"/>
      <c r="J146" s="224"/>
      <c r="K146" s="224"/>
      <c r="L146" s="229"/>
      <c r="M146" s="230"/>
      <c r="N146" s="231"/>
      <c r="O146" s="231"/>
      <c r="P146" s="231"/>
      <c r="Q146" s="231"/>
      <c r="R146" s="231"/>
      <c r="S146" s="231"/>
      <c r="T146" s="232"/>
      <c r="AT146" s="233" t="s">
        <v>212</v>
      </c>
      <c r="AU146" s="233" t="s">
        <v>93</v>
      </c>
      <c r="AV146" s="12" t="s">
        <v>25</v>
      </c>
      <c r="AW146" s="12" t="s">
        <v>48</v>
      </c>
      <c r="AX146" s="12" t="s">
        <v>85</v>
      </c>
      <c r="AY146" s="233" t="s">
        <v>199</v>
      </c>
    </row>
    <row r="147" spans="2:65" s="13" customFormat="1" ht="13.5">
      <c r="B147" s="234"/>
      <c r="C147" s="235"/>
      <c r="D147" s="219" t="s">
        <v>212</v>
      </c>
      <c r="E147" s="246" t="s">
        <v>50</v>
      </c>
      <c r="F147" s="247" t="s">
        <v>875</v>
      </c>
      <c r="G147" s="235"/>
      <c r="H147" s="248">
        <v>9.6</v>
      </c>
      <c r="I147" s="240"/>
      <c r="J147" s="235"/>
      <c r="K147" s="235"/>
      <c r="L147" s="241"/>
      <c r="M147" s="242"/>
      <c r="N147" s="243"/>
      <c r="O147" s="243"/>
      <c r="P147" s="243"/>
      <c r="Q147" s="243"/>
      <c r="R147" s="243"/>
      <c r="S147" s="243"/>
      <c r="T147" s="244"/>
      <c r="AT147" s="245" t="s">
        <v>212</v>
      </c>
      <c r="AU147" s="245" t="s">
        <v>93</v>
      </c>
      <c r="AV147" s="13" t="s">
        <v>93</v>
      </c>
      <c r="AW147" s="13" t="s">
        <v>48</v>
      </c>
      <c r="AX147" s="13" t="s">
        <v>85</v>
      </c>
      <c r="AY147" s="245" t="s">
        <v>199</v>
      </c>
    </row>
    <row r="148" spans="2:65" s="12" customFormat="1" ht="13.5">
      <c r="B148" s="223"/>
      <c r="C148" s="224"/>
      <c r="D148" s="219" t="s">
        <v>212</v>
      </c>
      <c r="E148" s="225" t="s">
        <v>50</v>
      </c>
      <c r="F148" s="226" t="s">
        <v>876</v>
      </c>
      <c r="G148" s="224"/>
      <c r="H148" s="227" t="s">
        <v>50</v>
      </c>
      <c r="I148" s="228"/>
      <c r="J148" s="224"/>
      <c r="K148" s="224"/>
      <c r="L148" s="229"/>
      <c r="M148" s="230"/>
      <c r="N148" s="231"/>
      <c r="O148" s="231"/>
      <c r="P148" s="231"/>
      <c r="Q148" s="231"/>
      <c r="R148" s="231"/>
      <c r="S148" s="231"/>
      <c r="T148" s="232"/>
      <c r="AT148" s="233" t="s">
        <v>212</v>
      </c>
      <c r="AU148" s="233" t="s">
        <v>93</v>
      </c>
      <c r="AV148" s="12" t="s">
        <v>25</v>
      </c>
      <c r="AW148" s="12" t="s">
        <v>48</v>
      </c>
      <c r="AX148" s="12" t="s">
        <v>85</v>
      </c>
      <c r="AY148" s="233" t="s">
        <v>199</v>
      </c>
    </row>
    <row r="149" spans="2:65" s="13" customFormat="1" ht="13.5">
      <c r="B149" s="234"/>
      <c r="C149" s="235"/>
      <c r="D149" s="236" t="s">
        <v>212</v>
      </c>
      <c r="E149" s="237" t="s">
        <v>50</v>
      </c>
      <c r="F149" s="238" t="s">
        <v>877</v>
      </c>
      <c r="G149" s="235"/>
      <c r="H149" s="239">
        <v>21.6</v>
      </c>
      <c r="I149" s="240"/>
      <c r="J149" s="235"/>
      <c r="K149" s="235"/>
      <c r="L149" s="241"/>
      <c r="M149" s="242"/>
      <c r="N149" s="243"/>
      <c r="O149" s="243"/>
      <c r="P149" s="243"/>
      <c r="Q149" s="243"/>
      <c r="R149" s="243"/>
      <c r="S149" s="243"/>
      <c r="T149" s="244"/>
      <c r="AT149" s="245" t="s">
        <v>212</v>
      </c>
      <c r="AU149" s="245" t="s">
        <v>93</v>
      </c>
      <c r="AV149" s="13" t="s">
        <v>93</v>
      </c>
      <c r="AW149" s="13" t="s">
        <v>48</v>
      </c>
      <c r="AX149" s="13" t="s">
        <v>85</v>
      </c>
      <c r="AY149" s="245" t="s">
        <v>199</v>
      </c>
    </row>
    <row r="150" spans="2:65" s="1" customFormat="1" ht="22.5" customHeight="1">
      <c r="B150" s="43"/>
      <c r="C150" s="249" t="s">
        <v>271</v>
      </c>
      <c r="D150" s="249" t="s">
        <v>334</v>
      </c>
      <c r="E150" s="250" t="s">
        <v>361</v>
      </c>
      <c r="F150" s="251" t="s">
        <v>362</v>
      </c>
      <c r="G150" s="252" t="s">
        <v>263</v>
      </c>
      <c r="H150" s="253">
        <v>9.6959999999999997</v>
      </c>
      <c r="I150" s="254"/>
      <c r="J150" s="255">
        <f>ROUND(I150*H150,2)</f>
        <v>0</v>
      </c>
      <c r="K150" s="251" t="s">
        <v>50</v>
      </c>
      <c r="L150" s="256"/>
      <c r="M150" s="257" t="s">
        <v>50</v>
      </c>
      <c r="N150" s="258" t="s">
        <v>56</v>
      </c>
      <c r="O150" s="44"/>
      <c r="P150" s="216">
        <f>O150*H150</f>
        <v>0</v>
      </c>
      <c r="Q150" s="216">
        <v>0.14599999999999999</v>
      </c>
      <c r="R150" s="216">
        <f>Q150*H150</f>
        <v>1.4156159999999998</v>
      </c>
      <c r="S150" s="216">
        <v>0</v>
      </c>
      <c r="T150" s="217">
        <f>S150*H150</f>
        <v>0</v>
      </c>
      <c r="AR150" s="25" t="s">
        <v>247</v>
      </c>
      <c r="AT150" s="25" t="s">
        <v>334</v>
      </c>
      <c r="AU150" s="25" t="s">
        <v>93</v>
      </c>
      <c r="AY150" s="25" t="s">
        <v>199</v>
      </c>
      <c r="BE150" s="218">
        <f>IF(N150="základní",J150,0)</f>
        <v>0</v>
      </c>
      <c r="BF150" s="218">
        <f>IF(N150="snížená",J150,0)</f>
        <v>0</v>
      </c>
      <c r="BG150" s="218">
        <f>IF(N150="zákl. přenesená",J150,0)</f>
        <v>0</v>
      </c>
      <c r="BH150" s="218">
        <f>IF(N150="sníž. přenesená",J150,0)</f>
        <v>0</v>
      </c>
      <c r="BI150" s="218">
        <f>IF(N150="nulová",J150,0)</f>
        <v>0</v>
      </c>
      <c r="BJ150" s="25" t="s">
        <v>25</v>
      </c>
      <c r="BK150" s="218">
        <f>ROUND(I150*H150,2)</f>
        <v>0</v>
      </c>
      <c r="BL150" s="25" t="s">
        <v>105</v>
      </c>
      <c r="BM150" s="25" t="s">
        <v>878</v>
      </c>
    </row>
    <row r="151" spans="2:65" s="1" customFormat="1" ht="27">
      <c r="B151" s="43"/>
      <c r="C151" s="65"/>
      <c r="D151" s="219" t="s">
        <v>208</v>
      </c>
      <c r="E151" s="65"/>
      <c r="F151" s="220" t="s">
        <v>364</v>
      </c>
      <c r="G151" s="65"/>
      <c r="H151" s="65"/>
      <c r="I151" s="175"/>
      <c r="J151" s="65"/>
      <c r="K151" s="65"/>
      <c r="L151" s="63"/>
      <c r="M151" s="221"/>
      <c r="N151" s="44"/>
      <c r="O151" s="44"/>
      <c r="P151" s="44"/>
      <c r="Q151" s="44"/>
      <c r="R151" s="44"/>
      <c r="S151" s="44"/>
      <c r="T151" s="80"/>
      <c r="AT151" s="25" t="s">
        <v>208</v>
      </c>
      <c r="AU151" s="25" t="s">
        <v>93</v>
      </c>
    </row>
    <row r="152" spans="2:65" s="12" customFormat="1" ht="13.5">
      <c r="B152" s="223"/>
      <c r="C152" s="224"/>
      <c r="D152" s="219" t="s">
        <v>212</v>
      </c>
      <c r="E152" s="225" t="s">
        <v>50</v>
      </c>
      <c r="F152" s="226" t="s">
        <v>874</v>
      </c>
      <c r="G152" s="224"/>
      <c r="H152" s="227" t="s">
        <v>50</v>
      </c>
      <c r="I152" s="228"/>
      <c r="J152" s="224"/>
      <c r="K152" s="224"/>
      <c r="L152" s="229"/>
      <c r="M152" s="230"/>
      <c r="N152" s="231"/>
      <c r="O152" s="231"/>
      <c r="P152" s="231"/>
      <c r="Q152" s="231"/>
      <c r="R152" s="231"/>
      <c r="S152" s="231"/>
      <c r="T152" s="232"/>
      <c r="AT152" s="233" t="s">
        <v>212</v>
      </c>
      <c r="AU152" s="233" t="s">
        <v>93</v>
      </c>
      <c r="AV152" s="12" t="s">
        <v>25</v>
      </c>
      <c r="AW152" s="12" t="s">
        <v>48</v>
      </c>
      <c r="AX152" s="12" t="s">
        <v>85</v>
      </c>
      <c r="AY152" s="233" t="s">
        <v>199</v>
      </c>
    </row>
    <row r="153" spans="2:65" s="13" customFormat="1" ht="13.5">
      <c r="B153" s="234"/>
      <c r="C153" s="235"/>
      <c r="D153" s="219" t="s">
        <v>212</v>
      </c>
      <c r="E153" s="246" t="s">
        <v>50</v>
      </c>
      <c r="F153" s="247" t="s">
        <v>879</v>
      </c>
      <c r="G153" s="235"/>
      <c r="H153" s="248">
        <v>9.6959999999999997</v>
      </c>
      <c r="I153" s="240"/>
      <c r="J153" s="235"/>
      <c r="K153" s="235"/>
      <c r="L153" s="241"/>
      <c r="M153" s="242"/>
      <c r="N153" s="243"/>
      <c r="O153" s="243"/>
      <c r="P153" s="243"/>
      <c r="Q153" s="243"/>
      <c r="R153" s="243"/>
      <c r="S153" s="243"/>
      <c r="T153" s="244"/>
      <c r="AT153" s="245" t="s">
        <v>212</v>
      </c>
      <c r="AU153" s="245" t="s">
        <v>93</v>
      </c>
      <c r="AV153" s="13" t="s">
        <v>93</v>
      </c>
      <c r="AW153" s="13" t="s">
        <v>48</v>
      </c>
      <c r="AX153" s="13" t="s">
        <v>85</v>
      </c>
      <c r="AY153" s="245" t="s">
        <v>199</v>
      </c>
    </row>
    <row r="154" spans="2:65" s="12" customFormat="1" ht="27">
      <c r="B154" s="223"/>
      <c r="C154" s="224"/>
      <c r="D154" s="236" t="s">
        <v>212</v>
      </c>
      <c r="E154" s="259" t="s">
        <v>50</v>
      </c>
      <c r="F154" s="260" t="s">
        <v>867</v>
      </c>
      <c r="G154" s="224"/>
      <c r="H154" s="261" t="s">
        <v>50</v>
      </c>
      <c r="I154" s="228"/>
      <c r="J154" s="224"/>
      <c r="K154" s="224"/>
      <c r="L154" s="229"/>
      <c r="M154" s="230"/>
      <c r="N154" s="231"/>
      <c r="O154" s="231"/>
      <c r="P154" s="231"/>
      <c r="Q154" s="231"/>
      <c r="R154" s="231"/>
      <c r="S154" s="231"/>
      <c r="T154" s="232"/>
      <c r="AT154" s="233" t="s">
        <v>212</v>
      </c>
      <c r="AU154" s="233" t="s">
        <v>93</v>
      </c>
      <c r="AV154" s="12" t="s">
        <v>25</v>
      </c>
      <c r="AW154" s="12" t="s">
        <v>48</v>
      </c>
      <c r="AX154" s="12" t="s">
        <v>85</v>
      </c>
      <c r="AY154" s="233" t="s">
        <v>199</v>
      </c>
    </row>
    <row r="155" spans="2:65" s="1" customFormat="1" ht="22.5" customHeight="1">
      <c r="B155" s="43"/>
      <c r="C155" s="249" t="s">
        <v>278</v>
      </c>
      <c r="D155" s="249" t="s">
        <v>334</v>
      </c>
      <c r="E155" s="250" t="s">
        <v>880</v>
      </c>
      <c r="F155" s="251" t="s">
        <v>881</v>
      </c>
      <c r="G155" s="252" t="s">
        <v>263</v>
      </c>
      <c r="H155" s="253">
        <v>21.815999999999999</v>
      </c>
      <c r="I155" s="254"/>
      <c r="J155" s="255">
        <f>ROUND(I155*H155,2)</f>
        <v>0</v>
      </c>
      <c r="K155" s="251" t="s">
        <v>50</v>
      </c>
      <c r="L155" s="256"/>
      <c r="M155" s="257" t="s">
        <v>50</v>
      </c>
      <c r="N155" s="258" t="s">
        <v>56</v>
      </c>
      <c r="O155" s="44"/>
      <c r="P155" s="216">
        <f>O155*H155</f>
        <v>0</v>
      </c>
      <c r="Q155" s="216">
        <v>0.14599999999999999</v>
      </c>
      <c r="R155" s="216">
        <f>Q155*H155</f>
        <v>3.1851359999999995</v>
      </c>
      <c r="S155" s="216">
        <v>0</v>
      </c>
      <c r="T155" s="217">
        <f>S155*H155</f>
        <v>0</v>
      </c>
      <c r="AR155" s="25" t="s">
        <v>247</v>
      </c>
      <c r="AT155" s="25" t="s">
        <v>334</v>
      </c>
      <c r="AU155" s="25" t="s">
        <v>93</v>
      </c>
      <c r="AY155" s="25" t="s">
        <v>199</v>
      </c>
      <c r="BE155" s="218">
        <f>IF(N155="základní",J155,0)</f>
        <v>0</v>
      </c>
      <c r="BF155" s="218">
        <f>IF(N155="snížená",J155,0)</f>
        <v>0</v>
      </c>
      <c r="BG155" s="218">
        <f>IF(N155="zákl. přenesená",J155,0)</f>
        <v>0</v>
      </c>
      <c r="BH155" s="218">
        <f>IF(N155="sníž. přenesená",J155,0)</f>
        <v>0</v>
      </c>
      <c r="BI155" s="218">
        <f>IF(N155="nulová",J155,0)</f>
        <v>0</v>
      </c>
      <c r="BJ155" s="25" t="s">
        <v>25</v>
      </c>
      <c r="BK155" s="218">
        <f>ROUND(I155*H155,2)</f>
        <v>0</v>
      </c>
      <c r="BL155" s="25" t="s">
        <v>105</v>
      </c>
      <c r="BM155" s="25" t="s">
        <v>882</v>
      </c>
    </row>
    <row r="156" spans="2:65" s="1" customFormat="1" ht="27">
      <c r="B156" s="43"/>
      <c r="C156" s="65"/>
      <c r="D156" s="219" t="s">
        <v>208</v>
      </c>
      <c r="E156" s="65"/>
      <c r="F156" s="220" t="s">
        <v>883</v>
      </c>
      <c r="G156" s="65"/>
      <c r="H156" s="65"/>
      <c r="I156" s="175"/>
      <c r="J156" s="65"/>
      <c r="K156" s="65"/>
      <c r="L156" s="63"/>
      <c r="M156" s="221"/>
      <c r="N156" s="44"/>
      <c r="O156" s="44"/>
      <c r="P156" s="44"/>
      <c r="Q156" s="44"/>
      <c r="R156" s="44"/>
      <c r="S156" s="44"/>
      <c r="T156" s="80"/>
      <c r="AT156" s="25" t="s">
        <v>208</v>
      </c>
      <c r="AU156" s="25" t="s">
        <v>93</v>
      </c>
    </row>
    <row r="157" spans="2:65" s="12" customFormat="1" ht="13.5">
      <c r="B157" s="223"/>
      <c r="C157" s="224"/>
      <c r="D157" s="219" t="s">
        <v>212</v>
      </c>
      <c r="E157" s="225" t="s">
        <v>50</v>
      </c>
      <c r="F157" s="226" t="s">
        <v>876</v>
      </c>
      <c r="G157" s="224"/>
      <c r="H157" s="227" t="s">
        <v>50</v>
      </c>
      <c r="I157" s="228"/>
      <c r="J157" s="224"/>
      <c r="K157" s="224"/>
      <c r="L157" s="229"/>
      <c r="M157" s="230"/>
      <c r="N157" s="231"/>
      <c r="O157" s="231"/>
      <c r="P157" s="231"/>
      <c r="Q157" s="231"/>
      <c r="R157" s="231"/>
      <c r="S157" s="231"/>
      <c r="T157" s="232"/>
      <c r="AT157" s="233" t="s">
        <v>212</v>
      </c>
      <c r="AU157" s="233" t="s">
        <v>93</v>
      </c>
      <c r="AV157" s="12" t="s">
        <v>25</v>
      </c>
      <c r="AW157" s="12" t="s">
        <v>48</v>
      </c>
      <c r="AX157" s="12" t="s">
        <v>85</v>
      </c>
      <c r="AY157" s="233" t="s">
        <v>199</v>
      </c>
    </row>
    <row r="158" spans="2:65" s="13" customFormat="1" ht="13.5">
      <c r="B158" s="234"/>
      <c r="C158" s="235"/>
      <c r="D158" s="219" t="s">
        <v>212</v>
      </c>
      <c r="E158" s="246" t="s">
        <v>50</v>
      </c>
      <c r="F158" s="247" t="s">
        <v>884</v>
      </c>
      <c r="G158" s="235"/>
      <c r="H158" s="248">
        <v>21.815999999999999</v>
      </c>
      <c r="I158" s="240"/>
      <c r="J158" s="235"/>
      <c r="K158" s="235"/>
      <c r="L158" s="241"/>
      <c r="M158" s="242"/>
      <c r="N158" s="243"/>
      <c r="O158" s="243"/>
      <c r="P158" s="243"/>
      <c r="Q158" s="243"/>
      <c r="R158" s="243"/>
      <c r="S158" s="243"/>
      <c r="T158" s="244"/>
      <c r="AT158" s="245" t="s">
        <v>212</v>
      </c>
      <c r="AU158" s="245" t="s">
        <v>93</v>
      </c>
      <c r="AV158" s="13" t="s">
        <v>93</v>
      </c>
      <c r="AW158" s="13" t="s">
        <v>48</v>
      </c>
      <c r="AX158" s="13" t="s">
        <v>85</v>
      </c>
      <c r="AY158" s="245" t="s">
        <v>199</v>
      </c>
    </row>
    <row r="159" spans="2:65" s="12" customFormat="1" ht="27">
      <c r="B159" s="223"/>
      <c r="C159" s="224"/>
      <c r="D159" s="236" t="s">
        <v>212</v>
      </c>
      <c r="E159" s="259" t="s">
        <v>50</v>
      </c>
      <c r="F159" s="260" t="s">
        <v>867</v>
      </c>
      <c r="G159" s="224"/>
      <c r="H159" s="261" t="s">
        <v>50</v>
      </c>
      <c r="I159" s="228"/>
      <c r="J159" s="224"/>
      <c r="K159" s="224"/>
      <c r="L159" s="229"/>
      <c r="M159" s="230"/>
      <c r="N159" s="231"/>
      <c r="O159" s="231"/>
      <c r="P159" s="231"/>
      <c r="Q159" s="231"/>
      <c r="R159" s="231"/>
      <c r="S159" s="231"/>
      <c r="T159" s="232"/>
      <c r="AT159" s="233" t="s">
        <v>212</v>
      </c>
      <c r="AU159" s="233" t="s">
        <v>93</v>
      </c>
      <c r="AV159" s="12" t="s">
        <v>25</v>
      </c>
      <c r="AW159" s="12" t="s">
        <v>48</v>
      </c>
      <c r="AX159" s="12" t="s">
        <v>85</v>
      </c>
      <c r="AY159" s="233" t="s">
        <v>199</v>
      </c>
    </row>
    <row r="160" spans="2:65" s="1" customFormat="1" ht="22.5" customHeight="1">
      <c r="B160" s="43"/>
      <c r="C160" s="207" t="s">
        <v>291</v>
      </c>
      <c r="D160" s="207" t="s">
        <v>202</v>
      </c>
      <c r="E160" s="208" t="s">
        <v>885</v>
      </c>
      <c r="F160" s="209" t="s">
        <v>886</v>
      </c>
      <c r="G160" s="210" t="s">
        <v>310</v>
      </c>
      <c r="H160" s="211">
        <v>81.8</v>
      </c>
      <c r="I160" s="212"/>
      <c r="J160" s="213">
        <f>ROUND(I160*H160,2)</f>
        <v>0</v>
      </c>
      <c r="K160" s="209" t="s">
        <v>206</v>
      </c>
      <c r="L160" s="63"/>
      <c r="M160" s="214" t="s">
        <v>50</v>
      </c>
      <c r="N160" s="215" t="s">
        <v>56</v>
      </c>
      <c r="O160" s="44"/>
      <c r="P160" s="216">
        <f>O160*H160</f>
        <v>0</v>
      </c>
      <c r="Q160" s="216">
        <v>0.17488999999999999</v>
      </c>
      <c r="R160" s="216">
        <f>Q160*H160</f>
        <v>14.306001999999999</v>
      </c>
      <c r="S160" s="216">
        <v>0</v>
      </c>
      <c r="T160" s="217">
        <f>S160*H160</f>
        <v>0</v>
      </c>
      <c r="AR160" s="25" t="s">
        <v>105</v>
      </c>
      <c r="AT160" s="25" t="s">
        <v>202</v>
      </c>
      <c r="AU160" s="25" t="s">
        <v>93</v>
      </c>
      <c r="AY160" s="25" t="s">
        <v>199</v>
      </c>
      <c r="BE160" s="218">
        <f>IF(N160="základní",J160,0)</f>
        <v>0</v>
      </c>
      <c r="BF160" s="218">
        <f>IF(N160="snížená",J160,0)</f>
        <v>0</v>
      </c>
      <c r="BG160" s="218">
        <f>IF(N160="zákl. přenesená",J160,0)</f>
        <v>0</v>
      </c>
      <c r="BH160" s="218">
        <f>IF(N160="sníž. přenesená",J160,0)</f>
        <v>0</v>
      </c>
      <c r="BI160" s="218">
        <f>IF(N160="nulová",J160,0)</f>
        <v>0</v>
      </c>
      <c r="BJ160" s="25" t="s">
        <v>25</v>
      </c>
      <c r="BK160" s="218">
        <f>ROUND(I160*H160,2)</f>
        <v>0</v>
      </c>
      <c r="BL160" s="25" t="s">
        <v>105</v>
      </c>
      <c r="BM160" s="25" t="s">
        <v>887</v>
      </c>
    </row>
    <row r="161" spans="2:65" s="1" customFormat="1" ht="27">
      <c r="B161" s="43"/>
      <c r="C161" s="65"/>
      <c r="D161" s="219" t="s">
        <v>208</v>
      </c>
      <c r="E161" s="65"/>
      <c r="F161" s="220" t="s">
        <v>888</v>
      </c>
      <c r="G161" s="65"/>
      <c r="H161" s="65"/>
      <c r="I161" s="175"/>
      <c r="J161" s="65"/>
      <c r="K161" s="65"/>
      <c r="L161" s="63"/>
      <c r="M161" s="221"/>
      <c r="N161" s="44"/>
      <c r="O161" s="44"/>
      <c r="P161" s="44"/>
      <c r="Q161" s="44"/>
      <c r="R161" s="44"/>
      <c r="S161" s="44"/>
      <c r="T161" s="80"/>
      <c r="AT161" s="25" t="s">
        <v>208</v>
      </c>
      <c r="AU161" s="25" t="s">
        <v>93</v>
      </c>
    </row>
    <row r="162" spans="2:65" s="1" customFormat="1" ht="40.5">
      <c r="B162" s="43"/>
      <c r="C162" s="65"/>
      <c r="D162" s="219" t="s">
        <v>210</v>
      </c>
      <c r="E162" s="65"/>
      <c r="F162" s="222" t="s">
        <v>889</v>
      </c>
      <c r="G162" s="65"/>
      <c r="H162" s="65"/>
      <c r="I162" s="175"/>
      <c r="J162" s="65"/>
      <c r="K162" s="65"/>
      <c r="L162" s="63"/>
      <c r="M162" s="221"/>
      <c r="N162" s="44"/>
      <c r="O162" s="44"/>
      <c r="P162" s="44"/>
      <c r="Q162" s="44"/>
      <c r="R162" s="44"/>
      <c r="S162" s="44"/>
      <c r="T162" s="80"/>
      <c r="AT162" s="25" t="s">
        <v>210</v>
      </c>
      <c r="AU162" s="25" t="s">
        <v>93</v>
      </c>
    </row>
    <row r="163" spans="2:65" s="12" customFormat="1" ht="13.5">
      <c r="B163" s="223"/>
      <c r="C163" s="224"/>
      <c r="D163" s="219" t="s">
        <v>212</v>
      </c>
      <c r="E163" s="225" t="s">
        <v>50</v>
      </c>
      <c r="F163" s="226" t="s">
        <v>740</v>
      </c>
      <c r="G163" s="224"/>
      <c r="H163" s="227" t="s">
        <v>50</v>
      </c>
      <c r="I163" s="228"/>
      <c r="J163" s="224"/>
      <c r="K163" s="224"/>
      <c r="L163" s="229"/>
      <c r="M163" s="230"/>
      <c r="N163" s="231"/>
      <c r="O163" s="231"/>
      <c r="P163" s="231"/>
      <c r="Q163" s="231"/>
      <c r="R163" s="231"/>
      <c r="S163" s="231"/>
      <c r="T163" s="232"/>
      <c r="AT163" s="233" t="s">
        <v>212</v>
      </c>
      <c r="AU163" s="233" t="s">
        <v>93</v>
      </c>
      <c r="AV163" s="12" t="s">
        <v>25</v>
      </c>
      <c r="AW163" s="12" t="s">
        <v>48</v>
      </c>
      <c r="AX163" s="12" t="s">
        <v>85</v>
      </c>
      <c r="AY163" s="233" t="s">
        <v>199</v>
      </c>
    </row>
    <row r="164" spans="2:65" s="13" customFormat="1" ht="13.5">
      <c r="B164" s="234"/>
      <c r="C164" s="235"/>
      <c r="D164" s="236" t="s">
        <v>212</v>
      </c>
      <c r="E164" s="237" t="s">
        <v>50</v>
      </c>
      <c r="F164" s="238" t="s">
        <v>890</v>
      </c>
      <c r="G164" s="235"/>
      <c r="H164" s="239">
        <v>81.8</v>
      </c>
      <c r="I164" s="240"/>
      <c r="J164" s="235"/>
      <c r="K164" s="235"/>
      <c r="L164" s="241"/>
      <c r="M164" s="242"/>
      <c r="N164" s="243"/>
      <c r="O164" s="243"/>
      <c r="P164" s="243"/>
      <c r="Q164" s="243"/>
      <c r="R164" s="243"/>
      <c r="S164" s="243"/>
      <c r="T164" s="244"/>
      <c r="AT164" s="245" t="s">
        <v>212</v>
      </c>
      <c r="AU164" s="245" t="s">
        <v>93</v>
      </c>
      <c r="AV164" s="13" t="s">
        <v>93</v>
      </c>
      <c r="AW164" s="13" t="s">
        <v>48</v>
      </c>
      <c r="AX164" s="13" t="s">
        <v>85</v>
      </c>
      <c r="AY164" s="245" t="s">
        <v>199</v>
      </c>
    </row>
    <row r="165" spans="2:65" s="1" customFormat="1" ht="22.5" customHeight="1">
      <c r="B165" s="43"/>
      <c r="C165" s="249" t="s">
        <v>300</v>
      </c>
      <c r="D165" s="249" t="s">
        <v>334</v>
      </c>
      <c r="E165" s="250" t="s">
        <v>891</v>
      </c>
      <c r="F165" s="251" t="s">
        <v>892</v>
      </c>
      <c r="G165" s="252" t="s">
        <v>418</v>
      </c>
      <c r="H165" s="253">
        <v>71.709999999999994</v>
      </c>
      <c r="I165" s="254"/>
      <c r="J165" s="255">
        <f>ROUND(I165*H165,2)</f>
        <v>0</v>
      </c>
      <c r="K165" s="251" t="s">
        <v>50</v>
      </c>
      <c r="L165" s="256"/>
      <c r="M165" s="257" t="s">
        <v>50</v>
      </c>
      <c r="N165" s="258" t="s">
        <v>56</v>
      </c>
      <c r="O165" s="44"/>
      <c r="P165" s="216">
        <f>O165*H165</f>
        <v>0</v>
      </c>
      <c r="Q165" s="216">
        <v>0.3</v>
      </c>
      <c r="R165" s="216">
        <f>Q165*H165</f>
        <v>21.512999999999998</v>
      </c>
      <c r="S165" s="216">
        <v>0</v>
      </c>
      <c r="T165" s="217">
        <f>S165*H165</f>
        <v>0</v>
      </c>
      <c r="AR165" s="25" t="s">
        <v>247</v>
      </c>
      <c r="AT165" s="25" t="s">
        <v>334</v>
      </c>
      <c r="AU165" s="25" t="s">
        <v>93</v>
      </c>
      <c r="AY165" s="25" t="s">
        <v>199</v>
      </c>
      <c r="BE165" s="218">
        <f>IF(N165="základní",J165,0)</f>
        <v>0</v>
      </c>
      <c r="BF165" s="218">
        <f>IF(N165="snížená",J165,0)</f>
        <v>0</v>
      </c>
      <c r="BG165" s="218">
        <f>IF(N165="zákl. přenesená",J165,0)</f>
        <v>0</v>
      </c>
      <c r="BH165" s="218">
        <f>IF(N165="sníž. přenesená",J165,0)</f>
        <v>0</v>
      </c>
      <c r="BI165" s="218">
        <f>IF(N165="nulová",J165,0)</f>
        <v>0</v>
      </c>
      <c r="BJ165" s="25" t="s">
        <v>25</v>
      </c>
      <c r="BK165" s="218">
        <f>ROUND(I165*H165,2)</f>
        <v>0</v>
      </c>
      <c r="BL165" s="25" t="s">
        <v>105</v>
      </c>
      <c r="BM165" s="25" t="s">
        <v>893</v>
      </c>
    </row>
    <row r="166" spans="2:65" s="1" customFormat="1" ht="13.5">
      <c r="B166" s="43"/>
      <c r="C166" s="65"/>
      <c r="D166" s="219" t="s">
        <v>208</v>
      </c>
      <c r="E166" s="65"/>
      <c r="F166" s="220" t="s">
        <v>892</v>
      </c>
      <c r="G166" s="65"/>
      <c r="H166" s="65"/>
      <c r="I166" s="175"/>
      <c r="J166" s="65"/>
      <c r="K166" s="65"/>
      <c r="L166" s="63"/>
      <c r="M166" s="221"/>
      <c r="N166" s="44"/>
      <c r="O166" s="44"/>
      <c r="P166" s="44"/>
      <c r="Q166" s="44"/>
      <c r="R166" s="44"/>
      <c r="S166" s="44"/>
      <c r="T166" s="80"/>
      <c r="AT166" s="25" t="s">
        <v>208</v>
      </c>
      <c r="AU166" s="25" t="s">
        <v>93</v>
      </c>
    </row>
    <row r="167" spans="2:65" s="12" customFormat="1" ht="13.5">
      <c r="B167" s="223"/>
      <c r="C167" s="224"/>
      <c r="D167" s="219" t="s">
        <v>212</v>
      </c>
      <c r="E167" s="225" t="s">
        <v>50</v>
      </c>
      <c r="F167" s="226" t="s">
        <v>740</v>
      </c>
      <c r="G167" s="224"/>
      <c r="H167" s="227" t="s">
        <v>50</v>
      </c>
      <c r="I167" s="228"/>
      <c r="J167" s="224"/>
      <c r="K167" s="224"/>
      <c r="L167" s="229"/>
      <c r="M167" s="230"/>
      <c r="N167" s="231"/>
      <c r="O167" s="231"/>
      <c r="P167" s="231"/>
      <c r="Q167" s="231"/>
      <c r="R167" s="231"/>
      <c r="S167" s="231"/>
      <c r="T167" s="232"/>
      <c r="AT167" s="233" t="s">
        <v>212</v>
      </c>
      <c r="AU167" s="233" t="s">
        <v>93</v>
      </c>
      <c r="AV167" s="12" t="s">
        <v>25</v>
      </c>
      <c r="AW167" s="12" t="s">
        <v>48</v>
      </c>
      <c r="AX167" s="12" t="s">
        <v>85</v>
      </c>
      <c r="AY167" s="233" t="s">
        <v>199</v>
      </c>
    </row>
    <row r="168" spans="2:65" s="13" customFormat="1" ht="13.5">
      <c r="B168" s="234"/>
      <c r="C168" s="235"/>
      <c r="D168" s="219" t="s">
        <v>212</v>
      </c>
      <c r="E168" s="246" t="s">
        <v>50</v>
      </c>
      <c r="F168" s="247" t="s">
        <v>894</v>
      </c>
      <c r="G168" s="235"/>
      <c r="H168" s="248">
        <v>71.709999999999994</v>
      </c>
      <c r="I168" s="240"/>
      <c r="J168" s="235"/>
      <c r="K168" s="235"/>
      <c r="L168" s="241"/>
      <c r="M168" s="242"/>
      <c r="N168" s="243"/>
      <c r="O168" s="243"/>
      <c r="P168" s="243"/>
      <c r="Q168" s="243"/>
      <c r="R168" s="243"/>
      <c r="S168" s="243"/>
      <c r="T168" s="244"/>
      <c r="AT168" s="245" t="s">
        <v>212</v>
      </c>
      <c r="AU168" s="245" t="s">
        <v>93</v>
      </c>
      <c r="AV168" s="13" t="s">
        <v>93</v>
      </c>
      <c r="AW168" s="13" t="s">
        <v>48</v>
      </c>
      <c r="AX168" s="13" t="s">
        <v>85</v>
      </c>
      <c r="AY168" s="245" t="s">
        <v>199</v>
      </c>
    </row>
    <row r="169" spans="2:65" s="12" customFormat="1" ht="27">
      <c r="B169" s="223"/>
      <c r="C169" s="224"/>
      <c r="D169" s="236" t="s">
        <v>212</v>
      </c>
      <c r="E169" s="259" t="s">
        <v>50</v>
      </c>
      <c r="F169" s="260" t="s">
        <v>867</v>
      </c>
      <c r="G169" s="224"/>
      <c r="H169" s="261" t="s">
        <v>50</v>
      </c>
      <c r="I169" s="228"/>
      <c r="J169" s="224"/>
      <c r="K169" s="224"/>
      <c r="L169" s="229"/>
      <c r="M169" s="230"/>
      <c r="N169" s="231"/>
      <c r="O169" s="231"/>
      <c r="P169" s="231"/>
      <c r="Q169" s="231"/>
      <c r="R169" s="231"/>
      <c r="S169" s="231"/>
      <c r="T169" s="232"/>
      <c r="AT169" s="233" t="s">
        <v>212</v>
      </c>
      <c r="AU169" s="233" t="s">
        <v>93</v>
      </c>
      <c r="AV169" s="12" t="s">
        <v>25</v>
      </c>
      <c r="AW169" s="12" t="s">
        <v>48</v>
      </c>
      <c r="AX169" s="12" t="s">
        <v>85</v>
      </c>
      <c r="AY169" s="233" t="s">
        <v>199</v>
      </c>
    </row>
    <row r="170" spans="2:65" s="1" customFormat="1" ht="22.5" customHeight="1">
      <c r="B170" s="43"/>
      <c r="C170" s="249" t="s">
        <v>10</v>
      </c>
      <c r="D170" s="249" t="s">
        <v>334</v>
      </c>
      <c r="E170" s="250" t="s">
        <v>895</v>
      </c>
      <c r="F170" s="251" t="s">
        <v>896</v>
      </c>
      <c r="G170" s="252" t="s">
        <v>418</v>
      </c>
      <c r="H170" s="253">
        <v>4.04</v>
      </c>
      <c r="I170" s="254"/>
      <c r="J170" s="255">
        <f>ROUND(I170*H170,2)</f>
        <v>0</v>
      </c>
      <c r="K170" s="251" t="s">
        <v>50</v>
      </c>
      <c r="L170" s="256"/>
      <c r="M170" s="257" t="s">
        <v>50</v>
      </c>
      <c r="N170" s="258" t="s">
        <v>56</v>
      </c>
      <c r="O170" s="44"/>
      <c r="P170" s="216">
        <f>O170*H170</f>
        <v>0</v>
      </c>
      <c r="Q170" s="216">
        <v>0.1</v>
      </c>
      <c r="R170" s="216">
        <f>Q170*H170</f>
        <v>0.40400000000000003</v>
      </c>
      <c r="S170" s="216">
        <v>0</v>
      </c>
      <c r="T170" s="217">
        <f>S170*H170</f>
        <v>0</v>
      </c>
      <c r="AR170" s="25" t="s">
        <v>247</v>
      </c>
      <c r="AT170" s="25" t="s">
        <v>334</v>
      </c>
      <c r="AU170" s="25" t="s">
        <v>93</v>
      </c>
      <c r="AY170" s="25" t="s">
        <v>199</v>
      </c>
      <c r="BE170" s="218">
        <f>IF(N170="základní",J170,0)</f>
        <v>0</v>
      </c>
      <c r="BF170" s="218">
        <f>IF(N170="snížená",J170,0)</f>
        <v>0</v>
      </c>
      <c r="BG170" s="218">
        <f>IF(N170="zákl. přenesená",J170,0)</f>
        <v>0</v>
      </c>
      <c r="BH170" s="218">
        <f>IF(N170="sníž. přenesená",J170,0)</f>
        <v>0</v>
      </c>
      <c r="BI170" s="218">
        <f>IF(N170="nulová",J170,0)</f>
        <v>0</v>
      </c>
      <c r="BJ170" s="25" t="s">
        <v>25</v>
      </c>
      <c r="BK170" s="218">
        <f>ROUND(I170*H170,2)</f>
        <v>0</v>
      </c>
      <c r="BL170" s="25" t="s">
        <v>105</v>
      </c>
      <c r="BM170" s="25" t="s">
        <v>897</v>
      </c>
    </row>
    <row r="171" spans="2:65" s="1" customFormat="1" ht="13.5">
      <c r="B171" s="43"/>
      <c r="C171" s="65"/>
      <c r="D171" s="219" t="s">
        <v>208</v>
      </c>
      <c r="E171" s="65"/>
      <c r="F171" s="220" t="s">
        <v>896</v>
      </c>
      <c r="G171" s="65"/>
      <c r="H171" s="65"/>
      <c r="I171" s="175"/>
      <c r="J171" s="65"/>
      <c r="K171" s="65"/>
      <c r="L171" s="63"/>
      <c r="M171" s="221"/>
      <c r="N171" s="44"/>
      <c r="O171" s="44"/>
      <c r="P171" s="44"/>
      <c r="Q171" s="44"/>
      <c r="R171" s="44"/>
      <c r="S171" s="44"/>
      <c r="T171" s="80"/>
      <c r="AT171" s="25" t="s">
        <v>208</v>
      </c>
      <c r="AU171" s="25" t="s">
        <v>93</v>
      </c>
    </row>
    <row r="172" spans="2:65" s="12" customFormat="1" ht="13.5">
      <c r="B172" s="223"/>
      <c r="C172" s="224"/>
      <c r="D172" s="219" t="s">
        <v>212</v>
      </c>
      <c r="E172" s="225" t="s">
        <v>50</v>
      </c>
      <c r="F172" s="226" t="s">
        <v>314</v>
      </c>
      <c r="G172" s="224"/>
      <c r="H172" s="227" t="s">
        <v>50</v>
      </c>
      <c r="I172" s="228"/>
      <c r="J172" s="224"/>
      <c r="K172" s="224"/>
      <c r="L172" s="229"/>
      <c r="M172" s="230"/>
      <c r="N172" s="231"/>
      <c r="O172" s="231"/>
      <c r="P172" s="231"/>
      <c r="Q172" s="231"/>
      <c r="R172" s="231"/>
      <c r="S172" s="231"/>
      <c r="T172" s="232"/>
      <c r="AT172" s="233" t="s">
        <v>212</v>
      </c>
      <c r="AU172" s="233" t="s">
        <v>93</v>
      </c>
      <c r="AV172" s="12" t="s">
        <v>25</v>
      </c>
      <c r="AW172" s="12" t="s">
        <v>48</v>
      </c>
      <c r="AX172" s="12" t="s">
        <v>85</v>
      </c>
      <c r="AY172" s="233" t="s">
        <v>199</v>
      </c>
    </row>
    <row r="173" spans="2:65" s="13" customFormat="1" ht="13.5">
      <c r="B173" s="234"/>
      <c r="C173" s="235"/>
      <c r="D173" s="219" t="s">
        <v>212</v>
      </c>
      <c r="E173" s="246" t="s">
        <v>50</v>
      </c>
      <c r="F173" s="247" t="s">
        <v>898</v>
      </c>
      <c r="G173" s="235"/>
      <c r="H173" s="248">
        <v>4.04</v>
      </c>
      <c r="I173" s="240"/>
      <c r="J173" s="235"/>
      <c r="K173" s="235"/>
      <c r="L173" s="241"/>
      <c r="M173" s="242"/>
      <c r="N173" s="243"/>
      <c r="O173" s="243"/>
      <c r="P173" s="243"/>
      <c r="Q173" s="243"/>
      <c r="R173" s="243"/>
      <c r="S173" s="243"/>
      <c r="T173" s="244"/>
      <c r="AT173" s="245" t="s">
        <v>212</v>
      </c>
      <c r="AU173" s="245" t="s">
        <v>93</v>
      </c>
      <c r="AV173" s="13" t="s">
        <v>93</v>
      </c>
      <c r="AW173" s="13" t="s">
        <v>48</v>
      </c>
      <c r="AX173" s="13" t="s">
        <v>85</v>
      </c>
      <c r="AY173" s="245" t="s">
        <v>199</v>
      </c>
    </row>
    <row r="174" spans="2:65" s="12" customFormat="1" ht="27">
      <c r="B174" s="223"/>
      <c r="C174" s="224"/>
      <c r="D174" s="236" t="s">
        <v>212</v>
      </c>
      <c r="E174" s="259" t="s">
        <v>50</v>
      </c>
      <c r="F174" s="260" t="s">
        <v>867</v>
      </c>
      <c r="G174" s="224"/>
      <c r="H174" s="261" t="s">
        <v>50</v>
      </c>
      <c r="I174" s="228"/>
      <c r="J174" s="224"/>
      <c r="K174" s="224"/>
      <c r="L174" s="229"/>
      <c r="M174" s="230"/>
      <c r="N174" s="231"/>
      <c r="O174" s="231"/>
      <c r="P174" s="231"/>
      <c r="Q174" s="231"/>
      <c r="R174" s="231"/>
      <c r="S174" s="231"/>
      <c r="T174" s="232"/>
      <c r="AT174" s="233" t="s">
        <v>212</v>
      </c>
      <c r="AU174" s="233" t="s">
        <v>93</v>
      </c>
      <c r="AV174" s="12" t="s">
        <v>25</v>
      </c>
      <c r="AW174" s="12" t="s">
        <v>48</v>
      </c>
      <c r="AX174" s="12" t="s">
        <v>85</v>
      </c>
      <c r="AY174" s="233" t="s">
        <v>199</v>
      </c>
    </row>
    <row r="175" spans="2:65" s="1" customFormat="1" ht="22.5" customHeight="1">
      <c r="B175" s="43"/>
      <c r="C175" s="249" t="s">
        <v>316</v>
      </c>
      <c r="D175" s="249" t="s">
        <v>334</v>
      </c>
      <c r="E175" s="250" t="s">
        <v>899</v>
      </c>
      <c r="F175" s="251" t="s">
        <v>900</v>
      </c>
      <c r="G175" s="252" t="s">
        <v>418</v>
      </c>
      <c r="H175" s="253">
        <v>4.04</v>
      </c>
      <c r="I175" s="254"/>
      <c r="J175" s="255">
        <f>ROUND(I175*H175,2)</f>
        <v>0</v>
      </c>
      <c r="K175" s="251" t="s">
        <v>50</v>
      </c>
      <c r="L175" s="256"/>
      <c r="M175" s="257" t="s">
        <v>50</v>
      </c>
      <c r="N175" s="258" t="s">
        <v>56</v>
      </c>
      <c r="O175" s="44"/>
      <c r="P175" s="216">
        <f>O175*H175</f>
        <v>0</v>
      </c>
      <c r="Q175" s="216">
        <v>0.1</v>
      </c>
      <c r="R175" s="216">
        <f>Q175*H175</f>
        <v>0.40400000000000003</v>
      </c>
      <c r="S175" s="216">
        <v>0</v>
      </c>
      <c r="T175" s="217">
        <f>S175*H175</f>
        <v>0</v>
      </c>
      <c r="AR175" s="25" t="s">
        <v>247</v>
      </c>
      <c r="AT175" s="25" t="s">
        <v>334</v>
      </c>
      <c r="AU175" s="25" t="s">
        <v>93</v>
      </c>
      <c r="AY175" s="25" t="s">
        <v>199</v>
      </c>
      <c r="BE175" s="218">
        <f>IF(N175="základní",J175,0)</f>
        <v>0</v>
      </c>
      <c r="BF175" s="218">
        <f>IF(N175="snížená",J175,0)</f>
        <v>0</v>
      </c>
      <c r="BG175" s="218">
        <f>IF(N175="zákl. přenesená",J175,0)</f>
        <v>0</v>
      </c>
      <c r="BH175" s="218">
        <f>IF(N175="sníž. přenesená",J175,0)</f>
        <v>0</v>
      </c>
      <c r="BI175" s="218">
        <f>IF(N175="nulová",J175,0)</f>
        <v>0</v>
      </c>
      <c r="BJ175" s="25" t="s">
        <v>25</v>
      </c>
      <c r="BK175" s="218">
        <f>ROUND(I175*H175,2)</f>
        <v>0</v>
      </c>
      <c r="BL175" s="25" t="s">
        <v>105</v>
      </c>
      <c r="BM175" s="25" t="s">
        <v>901</v>
      </c>
    </row>
    <row r="176" spans="2:65" s="1" customFormat="1" ht="13.5">
      <c r="B176" s="43"/>
      <c r="C176" s="65"/>
      <c r="D176" s="219" t="s">
        <v>208</v>
      </c>
      <c r="E176" s="65"/>
      <c r="F176" s="220" t="s">
        <v>900</v>
      </c>
      <c r="G176" s="65"/>
      <c r="H176" s="65"/>
      <c r="I176" s="175"/>
      <c r="J176" s="65"/>
      <c r="K176" s="65"/>
      <c r="L176" s="63"/>
      <c r="M176" s="221"/>
      <c r="N176" s="44"/>
      <c r="O176" s="44"/>
      <c r="P176" s="44"/>
      <c r="Q176" s="44"/>
      <c r="R176" s="44"/>
      <c r="S176" s="44"/>
      <c r="T176" s="80"/>
      <c r="AT176" s="25" t="s">
        <v>208</v>
      </c>
      <c r="AU176" s="25" t="s">
        <v>93</v>
      </c>
    </row>
    <row r="177" spans="2:65" s="12" customFormat="1" ht="13.5">
      <c r="B177" s="223"/>
      <c r="C177" s="224"/>
      <c r="D177" s="219" t="s">
        <v>212</v>
      </c>
      <c r="E177" s="225" t="s">
        <v>50</v>
      </c>
      <c r="F177" s="226" t="s">
        <v>740</v>
      </c>
      <c r="G177" s="224"/>
      <c r="H177" s="227" t="s">
        <v>50</v>
      </c>
      <c r="I177" s="228"/>
      <c r="J177" s="224"/>
      <c r="K177" s="224"/>
      <c r="L177" s="229"/>
      <c r="M177" s="230"/>
      <c r="N177" s="231"/>
      <c r="O177" s="231"/>
      <c r="P177" s="231"/>
      <c r="Q177" s="231"/>
      <c r="R177" s="231"/>
      <c r="S177" s="231"/>
      <c r="T177" s="232"/>
      <c r="AT177" s="233" t="s">
        <v>212</v>
      </c>
      <c r="AU177" s="233" t="s">
        <v>93</v>
      </c>
      <c r="AV177" s="12" t="s">
        <v>25</v>
      </c>
      <c r="AW177" s="12" t="s">
        <v>48</v>
      </c>
      <c r="AX177" s="12" t="s">
        <v>85</v>
      </c>
      <c r="AY177" s="233" t="s">
        <v>199</v>
      </c>
    </row>
    <row r="178" spans="2:65" s="13" customFormat="1" ht="13.5">
      <c r="B178" s="234"/>
      <c r="C178" s="235"/>
      <c r="D178" s="219" t="s">
        <v>212</v>
      </c>
      <c r="E178" s="246" t="s">
        <v>50</v>
      </c>
      <c r="F178" s="247" t="s">
        <v>898</v>
      </c>
      <c r="G178" s="235"/>
      <c r="H178" s="248">
        <v>4.04</v>
      </c>
      <c r="I178" s="240"/>
      <c r="J178" s="235"/>
      <c r="K178" s="235"/>
      <c r="L178" s="241"/>
      <c r="M178" s="242"/>
      <c r="N178" s="243"/>
      <c r="O178" s="243"/>
      <c r="P178" s="243"/>
      <c r="Q178" s="243"/>
      <c r="R178" s="243"/>
      <c r="S178" s="243"/>
      <c r="T178" s="244"/>
      <c r="AT178" s="245" t="s">
        <v>212</v>
      </c>
      <c r="AU178" s="245" t="s">
        <v>93</v>
      </c>
      <c r="AV178" s="13" t="s">
        <v>93</v>
      </c>
      <c r="AW178" s="13" t="s">
        <v>48</v>
      </c>
      <c r="AX178" s="13" t="s">
        <v>85</v>
      </c>
      <c r="AY178" s="245" t="s">
        <v>199</v>
      </c>
    </row>
    <row r="179" spans="2:65" s="12" customFormat="1" ht="27">
      <c r="B179" s="223"/>
      <c r="C179" s="224"/>
      <c r="D179" s="236" t="s">
        <v>212</v>
      </c>
      <c r="E179" s="259" t="s">
        <v>50</v>
      </c>
      <c r="F179" s="260" t="s">
        <v>867</v>
      </c>
      <c r="G179" s="224"/>
      <c r="H179" s="261" t="s">
        <v>50</v>
      </c>
      <c r="I179" s="228"/>
      <c r="J179" s="224"/>
      <c r="K179" s="224"/>
      <c r="L179" s="229"/>
      <c r="M179" s="230"/>
      <c r="N179" s="231"/>
      <c r="O179" s="231"/>
      <c r="P179" s="231"/>
      <c r="Q179" s="231"/>
      <c r="R179" s="231"/>
      <c r="S179" s="231"/>
      <c r="T179" s="232"/>
      <c r="AT179" s="233" t="s">
        <v>212</v>
      </c>
      <c r="AU179" s="233" t="s">
        <v>93</v>
      </c>
      <c r="AV179" s="12" t="s">
        <v>25</v>
      </c>
      <c r="AW179" s="12" t="s">
        <v>48</v>
      </c>
      <c r="AX179" s="12" t="s">
        <v>85</v>
      </c>
      <c r="AY179" s="233" t="s">
        <v>199</v>
      </c>
    </row>
    <row r="180" spans="2:65" s="1" customFormat="1" ht="22.5" customHeight="1">
      <c r="B180" s="43"/>
      <c r="C180" s="249" t="s">
        <v>324</v>
      </c>
      <c r="D180" s="249" t="s">
        <v>334</v>
      </c>
      <c r="E180" s="250" t="s">
        <v>902</v>
      </c>
      <c r="F180" s="251" t="s">
        <v>903</v>
      </c>
      <c r="G180" s="252" t="s">
        <v>418</v>
      </c>
      <c r="H180" s="253">
        <v>4.04</v>
      </c>
      <c r="I180" s="254"/>
      <c r="J180" s="255">
        <f>ROUND(I180*H180,2)</f>
        <v>0</v>
      </c>
      <c r="K180" s="251" t="s">
        <v>50</v>
      </c>
      <c r="L180" s="256"/>
      <c r="M180" s="257" t="s">
        <v>50</v>
      </c>
      <c r="N180" s="258" t="s">
        <v>56</v>
      </c>
      <c r="O180" s="44"/>
      <c r="P180" s="216">
        <f>O180*H180</f>
        <v>0</v>
      </c>
      <c r="Q180" s="216">
        <v>0.28999999999999998</v>
      </c>
      <c r="R180" s="216">
        <f>Q180*H180</f>
        <v>1.1716</v>
      </c>
      <c r="S180" s="216">
        <v>0</v>
      </c>
      <c r="T180" s="217">
        <f>S180*H180</f>
        <v>0</v>
      </c>
      <c r="AR180" s="25" t="s">
        <v>247</v>
      </c>
      <c r="AT180" s="25" t="s">
        <v>334</v>
      </c>
      <c r="AU180" s="25" t="s">
        <v>93</v>
      </c>
      <c r="AY180" s="25" t="s">
        <v>199</v>
      </c>
      <c r="BE180" s="218">
        <f>IF(N180="základní",J180,0)</f>
        <v>0</v>
      </c>
      <c r="BF180" s="218">
        <f>IF(N180="snížená",J180,0)</f>
        <v>0</v>
      </c>
      <c r="BG180" s="218">
        <f>IF(N180="zákl. přenesená",J180,0)</f>
        <v>0</v>
      </c>
      <c r="BH180" s="218">
        <f>IF(N180="sníž. přenesená",J180,0)</f>
        <v>0</v>
      </c>
      <c r="BI180" s="218">
        <f>IF(N180="nulová",J180,0)</f>
        <v>0</v>
      </c>
      <c r="BJ180" s="25" t="s">
        <v>25</v>
      </c>
      <c r="BK180" s="218">
        <f>ROUND(I180*H180,2)</f>
        <v>0</v>
      </c>
      <c r="BL180" s="25" t="s">
        <v>105</v>
      </c>
      <c r="BM180" s="25" t="s">
        <v>904</v>
      </c>
    </row>
    <row r="181" spans="2:65" s="1" customFormat="1" ht="13.5">
      <c r="B181" s="43"/>
      <c r="C181" s="65"/>
      <c r="D181" s="219" t="s">
        <v>208</v>
      </c>
      <c r="E181" s="65"/>
      <c r="F181" s="220" t="s">
        <v>903</v>
      </c>
      <c r="G181" s="65"/>
      <c r="H181" s="65"/>
      <c r="I181" s="175"/>
      <c r="J181" s="65"/>
      <c r="K181" s="65"/>
      <c r="L181" s="63"/>
      <c r="M181" s="221"/>
      <c r="N181" s="44"/>
      <c r="O181" s="44"/>
      <c r="P181" s="44"/>
      <c r="Q181" s="44"/>
      <c r="R181" s="44"/>
      <c r="S181" s="44"/>
      <c r="T181" s="80"/>
      <c r="AT181" s="25" t="s">
        <v>208</v>
      </c>
      <c r="AU181" s="25" t="s">
        <v>93</v>
      </c>
    </row>
    <row r="182" spans="2:65" s="12" customFormat="1" ht="13.5">
      <c r="B182" s="223"/>
      <c r="C182" s="224"/>
      <c r="D182" s="219" t="s">
        <v>212</v>
      </c>
      <c r="E182" s="225" t="s">
        <v>50</v>
      </c>
      <c r="F182" s="226" t="s">
        <v>740</v>
      </c>
      <c r="G182" s="224"/>
      <c r="H182" s="227" t="s">
        <v>50</v>
      </c>
      <c r="I182" s="228"/>
      <c r="J182" s="224"/>
      <c r="K182" s="224"/>
      <c r="L182" s="229"/>
      <c r="M182" s="230"/>
      <c r="N182" s="231"/>
      <c r="O182" s="231"/>
      <c r="P182" s="231"/>
      <c r="Q182" s="231"/>
      <c r="R182" s="231"/>
      <c r="S182" s="231"/>
      <c r="T182" s="232"/>
      <c r="AT182" s="233" t="s">
        <v>212</v>
      </c>
      <c r="AU182" s="233" t="s">
        <v>93</v>
      </c>
      <c r="AV182" s="12" t="s">
        <v>25</v>
      </c>
      <c r="AW182" s="12" t="s">
        <v>48</v>
      </c>
      <c r="AX182" s="12" t="s">
        <v>85</v>
      </c>
      <c r="AY182" s="233" t="s">
        <v>199</v>
      </c>
    </row>
    <row r="183" spans="2:65" s="13" customFormat="1" ht="13.5">
      <c r="B183" s="234"/>
      <c r="C183" s="235"/>
      <c r="D183" s="219" t="s">
        <v>212</v>
      </c>
      <c r="E183" s="246" t="s">
        <v>50</v>
      </c>
      <c r="F183" s="247" t="s">
        <v>898</v>
      </c>
      <c r="G183" s="235"/>
      <c r="H183" s="248">
        <v>4.04</v>
      </c>
      <c r="I183" s="240"/>
      <c r="J183" s="235"/>
      <c r="K183" s="235"/>
      <c r="L183" s="241"/>
      <c r="M183" s="242"/>
      <c r="N183" s="243"/>
      <c r="O183" s="243"/>
      <c r="P183" s="243"/>
      <c r="Q183" s="243"/>
      <c r="R183" s="243"/>
      <c r="S183" s="243"/>
      <c r="T183" s="244"/>
      <c r="AT183" s="245" t="s">
        <v>212</v>
      </c>
      <c r="AU183" s="245" t="s">
        <v>93</v>
      </c>
      <c r="AV183" s="13" t="s">
        <v>93</v>
      </c>
      <c r="AW183" s="13" t="s">
        <v>48</v>
      </c>
      <c r="AX183" s="13" t="s">
        <v>85</v>
      </c>
      <c r="AY183" s="245" t="s">
        <v>199</v>
      </c>
    </row>
    <row r="184" spans="2:65" s="12" customFormat="1" ht="27">
      <c r="B184" s="223"/>
      <c r="C184" s="224"/>
      <c r="D184" s="236" t="s">
        <v>212</v>
      </c>
      <c r="E184" s="259" t="s">
        <v>50</v>
      </c>
      <c r="F184" s="260" t="s">
        <v>867</v>
      </c>
      <c r="G184" s="224"/>
      <c r="H184" s="261" t="s">
        <v>50</v>
      </c>
      <c r="I184" s="228"/>
      <c r="J184" s="224"/>
      <c r="K184" s="224"/>
      <c r="L184" s="229"/>
      <c r="M184" s="230"/>
      <c r="N184" s="231"/>
      <c r="O184" s="231"/>
      <c r="P184" s="231"/>
      <c r="Q184" s="231"/>
      <c r="R184" s="231"/>
      <c r="S184" s="231"/>
      <c r="T184" s="232"/>
      <c r="AT184" s="233" t="s">
        <v>212</v>
      </c>
      <c r="AU184" s="233" t="s">
        <v>93</v>
      </c>
      <c r="AV184" s="12" t="s">
        <v>25</v>
      </c>
      <c r="AW184" s="12" t="s">
        <v>48</v>
      </c>
      <c r="AX184" s="12" t="s">
        <v>85</v>
      </c>
      <c r="AY184" s="233" t="s">
        <v>199</v>
      </c>
    </row>
    <row r="185" spans="2:65" s="1" customFormat="1" ht="22.5" customHeight="1">
      <c r="B185" s="43"/>
      <c r="C185" s="249" t="s">
        <v>333</v>
      </c>
      <c r="D185" s="249" t="s">
        <v>334</v>
      </c>
      <c r="E185" s="250" t="s">
        <v>905</v>
      </c>
      <c r="F185" s="251" t="s">
        <v>906</v>
      </c>
      <c r="G185" s="252" t="s">
        <v>418</v>
      </c>
      <c r="H185" s="253">
        <v>4.04</v>
      </c>
      <c r="I185" s="254"/>
      <c r="J185" s="255">
        <f>ROUND(I185*H185,2)</f>
        <v>0</v>
      </c>
      <c r="K185" s="251" t="s">
        <v>50</v>
      </c>
      <c r="L185" s="256"/>
      <c r="M185" s="257" t="s">
        <v>50</v>
      </c>
      <c r="N185" s="258" t="s">
        <v>56</v>
      </c>
      <c r="O185" s="44"/>
      <c r="P185" s="216">
        <f>O185*H185</f>
        <v>0</v>
      </c>
      <c r="Q185" s="216">
        <v>0.28999999999999998</v>
      </c>
      <c r="R185" s="216">
        <f>Q185*H185</f>
        <v>1.1716</v>
      </c>
      <c r="S185" s="216">
        <v>0</v>
      </c>
      <c r="T185" s="217">
        <f>S185*H185</f>
        <v>0</v>
      </c>
      <c r="AR185" s="25" t="s">
        <v>247</v>
      </c>
      <c r="AT185" s="25" t="s">
        <v>334</v>
      </c>
      <c r="AU185" s="25" t="s">
        <v>93</v>
      </c>
      <c r="AY185" s="25" t="s">
        <v>199</v>
      </c>
      <c r="BE185" s="218">
        <f>IF(N185="základní",J185,0)</f>
        <v>0</v>
      </c>
      <c r="BF185" s="218">
        <f>IF(N185="snížená",J185,0)</f>
        <v>0</v>
      </c>
      <c r="BG185" s="218">
        <f>IF(N185="zákl. přenesená",J185,0)</f>
        <v>0</v>
      </c>
      <c r="BH185" s="218">
        <f>IF(N185="sníž. přenesená",J185,0)</f>
        <v>0</v>
      </c>
      <c r="BI185" s="218">
        <f>IF(N185="nulová",J185,0)</f>
        <v>0</v>
      </c>
      <c r="BJ185" s="25" t="s">
        <v>25</v>
      </c>
      <c r="BK185" s="218">
        <f>ROUND(I185*H185,2)</f>
        <v>0</v>
      </c>
      <c r="BL185" s="25" t="s">
        <v>105</v>
      </c>
      <c r="BM185" s="25" t="s">
        <v>907</v>
      </c>
    </row>
    <row r="186" spans="2:65" s="1" customFormat="1" ht="13.5">
      <c r="B186" s="43"/>
      <c r="C186" s="65"/>
      <c r="D186" s="219" t="s">
        <v>208</v>
      </c>
      <c r="E186" s="65"/>
      <c r="F186" s="220" t="s">
        <v>908</v>
      </c>
      <c r="G186" s="65"/>
      <c r="H186" s="65"/>
      <c r="I186" s="175"/>
      <c r="J186" s="65"/>
      <c r="K186" s="65"/>
      <c r="L186" s="63"/>
      <c r="M186" s="221"/>
      <c r="N186" s="44"/>
      <c r="O186" s="44"/>
      <c r="P186" s="44"/>
      <c r="Q186" s="44"/>
      <c r="R186" s="44"/>
      <c r="S186" s="44"/>
      <c r="T186" s="80"/>
      <c r="AT186" s="25" t="s">
        <v>208</v>
      </c>
      <c r="AU186" s="25" t="s">
        <v>93</v>
      </c>
    </row>
    <row r="187" spans="2:65" s="12" customFormat="1" ht="13.5">
      <c r="B187" s="223"/>
      <c r="C187" s="224"/>
      <c r="D187" s="219" t="s">
        <v>212</v>
      </c>
      <c r="E187" s="225" t="s">
        <v>50</v>
      </c>
      <c r="F187" s="226" t="s">
        <v>740</v>
      </c>
      <c r="G187" s="224"/>
      <c r="H187" s="227" t="s">
        <v>50</v>
      </c>
      <c r="I187" s="228"/>
      <c r="J187" s="224"/>
      <c r="K187" s="224"/>
      <c r="L187" s="229"/>
      <c r="M187" s="230"/>
      <c r="N187" s="231"/>
      <c r="O187" s="231"/>
      <c r="P187" s="231"/>
      <c r="Q187" s="231"/>
      <c r="R187" s="231"/>
      <c r="S187" s="231"/>
      <c r="T187" s="232"/>
      <c r="AT187" s="233" t="s">
        <v>212</v>
      </c>
      <c r="AU187" s="233" t="s">
        <v>93</v>
      </c>
      <c r="AV187" s="12" t="s">
        <v>25</v>
      </c>
      <c r="AW187" s="12" t="s">
        <v>48</v>
      </c>
      <c r="AX187" s="12" t="s">
        <v>85</v>
      </c>
      <c r="AY187" s="233" t="s">
        <v>199</v>
      </c>
    </row>
    <row r="188" spans="2:65" s="13" customFormat="1" ht="13.5">
      <c r="B188" s="234"/>
      <c r="C188" s="235"/>
      <c r="D188" s="219" t="s">
        <v>212</v>
      </c>
      <c r="E188" s="246" t="s">
        <v>50</v>
      </c>
      <c r="F188" s="247" t="s">
        <v>898</v>
      </c>
      <c r="G188" s="235"/>
      <c r="H188" s="248">
        <v>4.04</v>
      </c>
      <c r="I188" s="240"/>
      <c r="J188" s="235"/>
      <c r="K188" s="235"/>
      <c r="L188" s="241"/>
      <c r="M188" s="242"/>
      <c r="N188" s="243"/>
      <c r="O188" s="243"/>
      <c r="P188" s="243"/>
      <c r="Q188" s="243"/>
      <c r="R188" s="243"/>
      <c r="S188" s="243"/>
      <c r="T188" s="244"/>
      <c r="AT188" s="245" t="s">
        <v>212</v>
      </c>
      <c r="AU188" s="245" t="s">
        <v>93</v>
      </c>
      <c r="AV188" s="13" t="s">
        <v>93</v>
      </c>
      <c r="AW188" s="13" t="s">
        <v>48</v>
      </c>
      <c r="AX188" s="13" t="s">
        <v>85</v>
      </c>
      <c r="AY188" s="245" t="s">
        <v>199</v>
      </c>
    </row>
    <row r="189" spans="2:65" s="12" customFormat="1" ht="27">
      <c r="B189" s="223"/>
      <c r="C189" s="224"/>
      <c r="D189" s="236" t="s">
        <v>212</v>
      </c>
      <c r="E189" s="259" t="s">
        <v>50</v>
      </c>
      <c r="F189" s="260" t="s">
        <v>867</v>
      </c>
      <c r="G189" s="224"/>
      <c r="H189" s="261" t="s">
        <v>50</v>
      </c>
      <c r="I189" s="228"/>
      <c r="J189" s="224"/>
      <c r="K189" s="224"/>
      <c r="L189" s="229"/>
      <c r="M189" s="230"/>
      <c r="N189" s="231"/>
      <c r="O189" s="231"/>
      <c r="P189" s="231"/>
      <c r="Q189" s="231"/>
      <c r="R189" s="231"/>
      <c r="S189" s="231"/>
      <c r="T189" s="232"/>
      <c r="AT189" s="233" t="s">
        <v>212</v>
      </c>
      <c r="AU189" s="233" t="s">
        <v>93</v>
      </c>
      <c r="AV189" s="12" t="s">
        <v>25</v>
      </c>
      <c r="AW189" s="12" t="s">
        <v>48</v>
      </c>
      <c r="AX189" s="12" t="s">
        <v>85</v>
      </c>
      <c r="AY189" s="233" t="s">
        <v>199</v>
      </c>
    </row>
    <row r="190" spans="2:65" s="1" customFormat="1" ht="22.5" customHeight="1">
      <c r="B190" s="43"/>
      <c r="C190" s="249" t="s">
        <v>340</v>
      </c>
      <c r="D190" s="249" t="s">
        <v>334</v>
      </c>
      <c r="E190" s="250" t="s">
        <v>909</v>
      </c>
      <c r="F190" s="251" t="s">
        <v>910</v>
      </c>
      <c r="G190" s="252" t="s">
        <v>256</v>
      </c>
      <c r="H190" s="253">
        <v>0.32700000000000001</v>
      </c>
      <c r="I190" s="254"/>
      <c r="J190" s="255">
        <f>ROUND(I190*H190,2)</f>
        <v>0</v>
      </c>
      <c r="K190" s="251" t="s">
        <v>50</v>
      </c>
      <c r="L190" s="256"/>
      <c r="M190" s="257" t="s">
        <v>50</v>
      </c>
      <c r="N190" s="258" t="s">
        <v>56</v>
      </c>
      <c r="O190" s="44"/>
      <c r="P190" s="216">
        <f>O190*H190</f>
        <v>0</v>
      </c>
      <c r="Q190" s="216">
        <v>1</v>
      </c>
      <c r="R190" s="216">
        <f>Q190*H190</f>
        <v>0.32700000000000001</v>
      </c>
      <c r="S190" s="216">
        <v>0</v>
      </c>
      <c r="T190" s="217">
        <f>S190*H190</f>
        <v>0</v>
      </c>
      <c r="AR190" s="25" t="s">
        <v>247</v>
      </c>
      <c r="AT190" s="25" t="s">
        <v>334</v>
      </c>
      <c r="AU190" s="25" t="s">
        <v>93</v>
      </c>
      <c r="AY190" s="25" t="s">
        <v>199</v>
      </c>
      <c r="BE190" s="218">
        <f>IF(N190="základní",J190,0)</f>
        <v>0</v>
      </c>
      <c r="BF190" s="218">
        <f>IF(N190="snížená",J190,0)</f>
        <v>0</v>
      </c>
      <c r="BG190" s="218">
        <f>IF(N190="zákl. přenesená",J190,0)</f>
        <v>0</v>
      </c>
      <c r="BH190" s="218">
        <f>IF(N190="sníž. přenesená",J190,0)</f>
        <v>0</v>
      </c>
      <c r="BI190" s="218">
        <f>IF(N190="nulová",J190,0)</f>
        <v>0</v>
      </c>
      <c r="BJ190" s="25" t="s">
        <v>25</v>
      </c>
      <c r="BK190" s="218">
        <f>ROUND(I190*H190,2)</f>
        <v>0</v>
      </c>
      <c r="BL190" s="25" t="s">
        <v>105</v>
      </c>
      <c r="BM190" s="25" t="s">
        <v>911</v>
      </c>
    </row>
    <row r="191" spans="2:65" s="1" customFormat="1" ht="27">
      <c r="B191" s="43"/>
      <c r="C191" s="65"/>
      <c r="D191" s="219" t="s">
        <v>208</v>
      </c>
      <c r="E191" s="65"/>
      <c r="F191" s="220" t="s">
        <v>912</v>
      </c>
      <c r="G191" s="65"/>
      <c r="H191" s="65"/>
      <c r="I191" s="175"/>
      <c r="J191" s="65"/>
      <c r="K191" s="65"/>
      <c r="L191" s="63"/>
      <c r="M191" s="221"/>
      <c r="N191" s="44"/>
      <c r="O191" s="44"/>
      <c r="P191" s="44"/>
      <c r="Q191" s="44"/>
      <c r="R191" s="44"/>
      <c r="S191" s="44"/>
      <c r="T191" s="80"/>
      <c r="AT191" s="25" t="s">
        <v>208</v>
      </c>
      <c r="AU191" s="25" t="s">
        <v>93</v>
      </c>
    </row>
    <row r="192" spans="2:65" s="12" customFormat="1" ht="13.5">
      <c r="B192" s="223"/>
      <c r="C192" s="224"/>
      <c r="D192" s="219" t="s">
        <v>212</v>
      </c>
      <c r="E192" s="225" t="s">
        <v>50</v>
      </c>
      <c r="F192" s="226" t="s">
        <v>740</v>
      </c>
      <c r="G192" s="224"/>
      <c r="H192" s="227" t="s">
        <v>50</v>
      </c>
      <c r="I192" s="228"/>
      <c r="J192" s="224"/>
      <c r="K192" s="224"/>
      <c r="L192" s="229"/>
      <c r="M192" s="230"/>
      <c r="N192" s="231"/>
      <c r="O192" s="231"/>
      <c r="P192" s="231"/>
      <c r="Q192" s="231"/>
      <c r="R192" s="231"/>
      <c r="S192" s="231"/>
      <c r="T192" s="232"/>
      <c r="AT192" s="233" t="s">
        <v>212</v>
      </c>
      <c r="AU192" s="233" t="s">
        <v>93</v>
      </c>
      <c r="AV192" s="12" t="s">
        <v>25</v>
      </c>
      <c r="AW192" s="12" t="s">
        <v>48</v>
      </c>
      <c r="AX192" s="12" t="s">
        <v>85</v>
      </c>
      <c r="AY192" s="233" t="s">
        <v>199</v>
      </c>
    </row>
    <row r="193" spans="2:65" s="13" customFormat="1" ht="13.5">
      <c r="B193" s="234"/>
      <c r="C193" s="235"/>
      <c r="D193" s="219" t="s">
        <v>212</v>
      </c>
      <c r="E193" s="246" t="s">
        <v>50</v>
      </c>
      <c r="F193" s="247" t="s">
        <v>913</v>
      </c>
      <c r="G193" s="235"/>
      <c r="H193" s="248">
        <v>0.32700000000000001</v>
      </c>
      <c r="I193" s="240"/>
      <c r="J193" s="235"/>
      <c r="K193" s="235"/>
      <c r="L193" s="241"/>
      <c r="M193" s="242"/>
      <c r="N193" s="243"/>
      <c r="O193" s="243"/>
      <c r="P193" s="243"/>
      <c r="Q193" s="243"/>
      <c r="R193" s="243"/>
      <c r="S193" s="243"/>
      <c r="T193" s="244"/>
      <c r="AT193" s="245" t="s">
        <v>212</v>
      </c>
      <c r="AU193" s="245" t="s">
        <v>93</v>
      </c>
      <c r="AV193" s="13" t="s">
        <v>93</v>
      </c>
      <c r="AW193" s="13" t="s">
        <v>48</v>
      </c>
      <c r="AX193" s="13" t="s">
        <v>85</v>
      </c>
      <c r="AY193" s="245" t="s">
        <v>199</v>
      </c>
    </row>
    <row r="194" spans="2:65" s="12" customFormat="1" ht="27">
      <c r="B194" s="223"/>
      <c r="C194" s="224"/>
      <c r="D194" s="236" t="s">
        <v>212</v>
      </c>
      <c r="E194" s="259" t="s">
        <v>50</v>
      </c>
      <c r="F194" s="260" t="s">
        <v>867</v>
      </c>
      <c r="G194" s="224"/>
      <c r="H194" s="261" t="s">
        <v>50</v>
      </c>
      <c r="I194" s="228"/>
      <c r="J194" s="224"/>
      <c r="K194" s="224"/>
      <c r="L194" s="229"/>
      <c r="M194" s="230"/>
      <c r="N194" s="231"/>
      <c r="O194" s="231"/>
      <c r="P194" s="231"/>
      <c r="Q194" s="231"/>
      <c r="R194" s="231"/>
      <c r="S194" s="231"/>
      <c r="T194" s="232"/>
      <c r="AT194" s="233" t="s">
        <v>212</v>
      </c>
      <c r="AU194" s="233" t="s">
        <v>93</v>
      </c>
      <c r="AV194" s="12" t="s">
        <v>25</v>
      </c>
      <c r="AW194" s="12" t="s">
        <v>48</v>
      </c>
      <c r="AX194" s="12" t="s">
        <v>85</v>
      </c>
      <c r="AY194" s="233" t="s">
        <v>199</v>
      </c>
    </row>
    <row r="195" spans="2:65" s="1" customFormat="1" ht="31.5" customHeight="1">
      <c r="B195" s="43"/>
      <c r="C195" s="207" t="s">
        <v>346</v>
      </c>
      <c r="D195" s="207" t="s">
        <v>202</v>
      </c>
      <c r="E195" s="208" t="s">
        <v>447</v>
      </c>
      <c r="F195" s="209" t="s">
        <v>448</v>
      </c>
      <c r="G195" s="210" t="s">
        <v>310</v>
      </c>
      <c r="H195" s="211">
        <v>18.600000000000001</v>
      </c>
      <c r="I195" s="212"/>
      <c r="J195" s="213">
        <f>ROUND(I195*H195,2)</f>
        <v>0</v>
      </c>
      <c r="K195" s="209" t="s">
        <v>206</v>
      </c>
      <c r="L195" s="63"/>
      <c r="M195" s="214" t="s">
        <v>50</v>
      </c>
      <c r="N195" s="215" t="s">
        <v>56</v>
      </c>
      <c r="O195" s="44"/>
      <c r="P195" s="216">
        <f>O195*H195</f>
        <v>0</v>
      </c>
      <c r="Q195" s="216">
        <v>0.1295</v>
      </c>
      <c r="R195" s="216">
        <f>Q195*H195</f>
        <v>2.4087000000000001</v>
      </c>
      <c r="S195" s="216">
        <v>0</v>
      </c>
      <c r="T195" s="217">
        <f>S195*H195</f>
        <v>0</v>
      </c>
      <c r="AR195" s="25" t="s">
        <v>105</v>
      </c>
      <c r="AT195" s="25" t="s">
        <v>202</v>
      </c>
      <c r="AU195" s="25" t="s">
        <v>93</v>
      </c>
      <c r="AY195" s="25" t="s">
        <v>199</v>
      </c>
      <c r="BE195" s="218">
        <f>IF(N195="základní",J195,0)</f>
        <v>0</v>
      </c>
      <c r="BF195" s="218">
        <f>IF(N195="snížená",J195,0)</f>
        <v>0</v>
      </c>
      <c r="BG195" s="218">
        <f>IF(N195="zákl. přenesená",J195,0)</f>
        <v>0</v>
      </c>
      <c r="BH195" s="218">
        <f>IF(N195="sníž. přenesená",J195,0)</f>
        <v>0</v>
      </c>
      <c r="BI195" s="218">
        <f>IF(N195="nulová",J195,0)</f>
        <v>0</v>
      </c>
      <c r="BJ195" s="25" t="s">
        <v>25</v>
      </c>
      <c r="BK195" s="218">
        <f>ROUND(I195*H195,2)</f>
        <v>0</v>
      </c>
      <c r="BL195" s="25" t="s">
        <v>105</v>
      </c>
      <c r="BM195" s="25" t="s">
        <v>914</v>
      </c>
    </row>
    <row r="196" spans="2:65" s="1" customFormat="1" ht="40.5">
      <c r="B196" s="43"/>
      <c r="C196" s="65"/>
      <c r="D196" s="219" t="s">
        <v>208</v>
      </c>
      <c r="E196" s="65"/>
      <c r="F196" s="220" t="s">
        <v>450</v>
      </c>
      <c r="G196" s="65"/>
      <c r="H196" s="65"/>
      <c r="I196" s="175"/>
      <c r="J196" s="65"/>
      <c r="K196" s="65"/>
      <c r="L196" s="63"/>
      <c r="M196" s="221"/>
      <c r="N196" s="44"/>
      <c r="O196" s="44"/>
      <c r="P196" s="44"/>
      <c r="Q196" s="44"/>
      <c r="R196" s="44"/>
      <c r="S196" s="44"/>
      <c r="T196" s="80"/>
      <c r="AT196" s="25" t="s">
        <v>208</v>
      </c>
      <c r="AU196" s="25" t="s">
        <v>93</v>
      </c>
    </row>
    <row r="197" spans="2:65" s="1" customFormat="1" ht="94.5">
      <c r="B197" s="43"/>
      <c r="C197" s="65"/>
      <c r="D197" s="219" t="s">
        <v>210</v>
      </c>
      <c r="E197" s="65"/>
      <c r="F197" s="222" t="s">
        <v>451</v>
      </c>
      <c r="G197" s="65"/>
      <c r="H197" s="65"/>
      <c r="I197" s="175"/>
      <c r="J197" s="65"/>
      <c r="K197" s="65"/>
      <c r="L197" s="63"/>
      <c r="M197" s="221"/>
      <c r="N197" s="44"/>
      <c r="O197" s="44"/>
      <c r="P197" s="44"/>
      <c r="Q197" s="44"/>
      <c r="R197" s="44"/>
      <c r="S197" s="44"/>
      <c r="T197" s="80"/>
      <c r="AT197" s="25" t="s">
        <v>210</v>
      </c>
      <c r="AU197" s="25" t="s">
        <v>93</v>
      </c>
    </row>
    <row r="198" spans="2:65" s="12" customFormat="1" ht="13.5">
      <c r="B198" s="223"/>
      <c r="C198" s="224"/>
      <c r="D198" s="219" t="s">
        <v>212</v>
      </c>
      <c r="E198" s="225" t="s">
        <v>50</v>
      </c>
      <c r="F198" s="226" t="s">
        <v>666</v>
      </c>
      <c r="G198" s="224"/>
      <c r="H198" s="227" t="s">
        <v>50</v>
      </c>
      <c r="I198" s="228"/>
      <c r="J198" s="224"/>
      <c r="K198" s="224"/>
      <c r="L198" s="229"/>
      <c r="M198" s="230"/>
      <c r="N198" s="231"/>
      <c r="O198" s="231"/>
      <c r="P198" s="231"/>
      <c r="Q198" s="231"/>
      <c r="R198" s="231"/>
      <c r="S198" s="231"/>
      <c r="T198" s="232"/>
      <c r="AT198" s="233" t="s">
        <v>212</v>
      </c>
      <c r="AU198" s="233" t="s">
        <v>93</v>
      </c>
      <c r="AV198" s="12" t="s">
        <v>25</v>
      </c>
      <c r="AW198" s="12" t="s">
        <v>48</v>
      </c>
      <c r="AX198" s="12" t="s">
        <v>85</v>
      </c>
      <c r="AY198" s="233" t="s">
        <v>199</v>
      </c>
    </row>
    <row r="199" spans="2:65" s="13" customFormat="1" ht="13.5">
      <c r="B199" s="234"/>
      <c r="C199" s="235"/>
      <c r="D199" s="219" t="s">
        <v>212</v>
      </c>
      <c r="E199" s="246" t="s">
        <v>50</v>
      </c>
      <c r="F199" s="247" t="s">
        <v>324</v>
      </c>
      <c r="G199" s="235"/>
      <c r="H199" s="248">
        <v>17</v>
      </c>
      <c r="I199" s="240"/>
      <c r="J199" s="235"/>
      <c r="K199" s="235"/>
      <c r="L199" s="241"/>
      <c r="M199" s="242"/>
      <c r="N199" s="243"/>
      <c r="O199" s="243"/>
      <c r="P199" s="243"/>
      <c r="Q199" s="243"/>
      <c r="R199" s="243"/>
      <c r="S199" s="243"/>
      <c r="T199" s="244"/>
      <c r="AT199" s="245" t="s">
        <v>212</v>
      </c>
      <c r="AU199" s="245" t="s">
        <v>93</v>
      </c>
      <c r="AV199" s="13" t="s">
        <v>93</v>
      </c>
      <c r="AW199" s="13" t="s">
        <v>48</v>
      </c>
      <c r="AX199" s="13" t="s">
        <v>85</v>
      </c>
      <c r="AY199" s="245" t="s">
        <v>199</v>
      </c>
    </row>
    <row r="200" spans="2:65" s="12" customFormat="1" ht="13.5">
      <c r="B200" s="223"/>
      <c r="C200" s="224"/>
      <c r="D200" s="219" t="s">
        <v>212</v>
      </c>
      <c r="E200" s="225" t="s">
        <v>50</v>
      </c>
      <c r="F200" s="226" t="s">
        <v>714</v>
      </c>
      <c r="G200" s="224"/>
      <c r="H200" s="227" t="s">
        <v>50</v>
      </c>
      <c r="I200" s="228"/>
      <c r="J200" s="224"/>
      <c r="K200" s="224"/>
      <c r="L200" s="229"/>
      <c r="M200" s="230"/>
      <c r="N200" s="231"/>
      <c r="O200" s="231"/>
      <c r="P200" s="231"/>
      <c r="Q200" s="231"/>
      <c r="R200" s="231"/>
      <c r="S200" s="231"/>
      <c r="T200" s="232"/>
      <c r="AT200" s="233" t="s">
        <v>212</v>
      </c>
      <c r="AU200" s="233" t="s">
        <v>93</v>
      </c>
      <c r="AV200" s="12" t="s">
        <v>25</v>
      </c>
      <c r="AW200" s="12" t="s">
        <v>48</v>
      </c>
      <c r="AX200" s="12" t="s">
        <v>85</v>
      </c>
      <c r="AY200" s="233" t="s">
        <v>199</v>
      </c>
    </row>
    <row r="201" spans="2:65" s="13" customFormat="1" ht="13.5">
      <c r="B201" s="234"/>
      <c r="C201" s="235"/>
      <c r="D201" s="236" t="s">
        <v>212</v>
      </c>
      <c r="E201" s="237" t="s">
        <v>50</v>
      </c>
      <c r="F201" s="238" t="s">
        <v>915</v>
      </c>
      <c r="G201" s="235"/>
      <c r="H201" s="239">
        <v>1.6</v>
      </c>
      <c r="I201" s="240"/>
      <c r="J201" s="235"/>
      <c r="K201" s="235"/>
      <c r="L201" s="241"/>
      <c r="M201" s="242"/>
      <c r="N201" s="243"/>
      <c r="O201" s="243"/>
      <c r="P201" s="243"/>
      <c r="Q201" s="243"/>
      <c r="R201" s="243"/>
      <c r="S201" s="243"/>
      <c r="T201" s="244"/>
      <c r="AT201" s="245" t="s">
        <v>212</v>
      </c>
      <c r="AU201" s="245" t="s">
        <v>93</v>
      </c>
      <c r="AV201" s="13" t="s">
        <v>93</v>
      </c>
      <c r="AW201" s="13" t="s">
        <v>48</v>
      </c>
      <c r="AX201" s="13" t="s">
        <v>85</v>
      </c>
      <c r="AY201" s="245" t="s">
        <v>199</v>
      </c>
    </row>
    <row r="202" spans="2:65" s="1" customFormat="1" ht="22.5" customHeight="1">
      <c r="B202" s="43"/>
      <c r="C202" s="249" t="s">
        <v>9</v>
      </c>
      <c r="D202" s="249" t="s">
        <v>334</v>
      </c>
      <c r="E202" s="250" t="s">
        <v>457</v>
      </c>
      <c r="F202" s="251" t="s">
        <v>916</v>
      </c>
      <c r="G202" s="252" t="s">
        <v>418</v>
      </c>
      <c r="H202" s="253">
        <v>17.170000000000002</v>
      </c>
      <c r="I202" s="254"/>
      <c r="J202" s="255">
        <f>ROUND(I202*H202,2)</f>
        <v>0</v>
      </c>
      <c r="K202" s="251" t="s">
        <v>50</v>
      </c>
      <c r="L202" s="256"/>
      <c r="M202" s="257" t="s">
        <v>50</v>
      </c>
      <c r="N202" s="258" t="s">
        <v>56</v>
      </c>
      <c r="O202" s="44"/>
      <c r="P202" s="216">
        <f>O202*H202</f>
        <v>0</v>
      </c>
      <c r="Q202" s="216">
        <v>2.4E-2</v>
      </c>
      <c r="R202" s="216">
        <f>Q202*H202</f>
        <v>0.41208000000000006</v>
      </c>
      <c r="S202" s="216">
        <v>0</v>
      </c>
      <c r="T202" s="217">
        <f>S202*H202</f>
        <v>0</v>
      </c>
      <c r="AR202" s="25" t="s">
        <v>247</v>
      </c>
      <c r="AT202" s="25" t="s">
        <v>334</v>
      </c>
      <c r="AU202" s="25" t="s">
        <v>93</v>
      </c>
      <c r="AY202" s="25" t="s">
        <v>199</v>
      </c>
      <c r="BE202" s="218">
        <f>IF(N202="základní",J202,0)</f>
        <v>0</v>
      </c>
      <c r="BF202" s="218">
        <f>IF(N202="snížená",J202,0)</f>
        <v>0</v>
      </c>
      <c r="BG202" s="218">
        <f>IF(N202="zákl. přenesená",J202,0)</f>
        <v>0</v>
      </c>
      <c r="BH202" s="218">
        <f>IF(N202="sníž. přenesená",J202,0)</f>
        <v>0</v>
      </c>
      <c r="BI202" s="218">
        <f>IF(N202="nulová",J202,0)</f>
        <v>0</v>
      </c>
      <c r="BJ202" s="25" t="s">
        <v>25</v>
      </c>
      <c r="BK202" s="218">
        <f>ROUND(I202*H202,2)</f>
        <v>0</v>
      </c>
      <c r="BL202" s="25" t="s">
        <v>105</v>
      </c>
      <c r="BM202" s="25" t="s">
        <v>917</v>
      </c>
    </row>
    <row r="203" spans="2:65" s="1" customFormat="1" ht="13.5">
      <c r="B203" s="43"/>
      <c r="C203" s="65"/>
      <c r="D203" s="219" t="s">
        <v>208</v>
      </c>
      <c r="E203" s="65"/>
      <c r="F203" s="220" t="s">
        <v>918</v>
      </c>
      <c r="G203" s="65"/>
      <c r="H203" s="65"/>
      <c r="I203" s="175"/>
      <c r="J203" s="65"/>
      <c r="K203" s="65"/>
      <c r="L203" s="63"/>
      <c r="M203" s="221"/>
      <c r="N203" s="44"/>
      <c r="O203" s="44"/>
      <c r="P203" s="44"/>
      <c r="Q203" s="44"/>
      <c r="R203" s="44"/>
      <c r="S203" s="44"/>
      <c r="T203" s="80"/>
      <c r="AT203" s="25" t="s">
        <v>208</v>
      </c>
      <c r="AU203" s="25" t="s">
        <v>93</v>
      </c>
    </row>
    <row r="204" spans="2:65" s="12" customFormat="1" ht="13.5">
      <c r="B204" s="223"/>
      <c r="C204" s="224"/>
      <c r="D204" s="219" t="s">
        <v>212</v>
      </c>
      <c r="E204" s="225" t="s">
        <v>50</v>
      </c>
      <c r="F204" s="226" t="s">
        <v>666</v>
      </c>
      <c r="G204" s="224"/>
      <c r="H204" s="227" t="s">
        <v>50</v>
      </c>
      <c r="I204" s="228"/>
      <c r="J204" s="224"/>
      <c r="K204" s="224"/>
      <c r="L204" s="229"/>
      <c r="M204" s="230"/>
      <c r="N204" s="231"/>
      <c r="O204" s="231"/>
      <c r="P204" s="231"/>
      <c r="Q204" s="231"/>
      <c r="R204" s="231"/>
      <c r="S204" s="231"/>
      <c r="T204" s="232"/>
      <c r="AT204" s="233" t="s">
        <v>212</v>
      </c>
      <c r="AU204" s="233" t="s">
        <v>93</v>
      </c>
      <c r="AV204" s="12" t="s">
        <v>25</v>
      </c>
      <c r="AW204" s="12" t="s">
        <v>48</v>
      </c>
      <c r="AX204" s="12" t="s">
        <v>85</v>
      </c>
      <c r="AY204" s="233" t="s">
        <v>199</v>
      </c>
    </row>
    <row r="205" spans="2:65" s="13" customFormat="1" ht="13.5">
      <c r="B205" s="234"/>
      <c r="C205" s="235"/>
      <c r="D205" s="219" t="s">
        <v>212</v>
      </c>
      <c r="E205" s="246" t="s">
        <v>50</v>
      </c>
      <c r="F205" s="247" t="s">
        <v>467</v>
      </c>
      <c r="G205" s="235"/>
      <c r="H205" s="248">
        <v>17.170000000000002</v>
      </c>
      <c r="I205" s="240"/>
      <c r="J205" s="235"/>
      <c r="K205" s="235"/>
      <c r="L205" s="241"/>
      <c r="M205" s="242"/>
      <c r="N205" s="243"/>
      <c r="O205" s="243"/>
      <c r="P205" s="243"/>
      <c r="Q205" s="243"/>
      <c r="R205" s="243"/>
      <c r="S205" s="243"/>
      <c r="T205" s="244"/>
      <c r="AT205" s="245" t="s">
        <v>212</v>
      </c>
      <c r="AU205" s="245" t="s">
        <v>93</v>
      </c>
      <c r="AV205" s="13" t="s">
        <v>93</v>
      </c>
      <c r="AW205" s="13" t="s">
        <v>48</v>
      </c>
      <c r="AX205" s="13" t="s">
        <v>85</v>
      </c>
      <c r="AY205" s="245" t="s">
        <v>199</v>
      </c>
    </row>
    <row r="206" spans="2:65" s="12" customFormat="1" ht="27">
      <c r="B206" s="223"/>
      <c r="C206" s="224"/>
      <c r="D206" s="236" t="s">
        <v>212</v>
      </c>
      <c r="E206" s="259" t="s">
        <v>50</v>
      </c>
      <c r="F206" s="260" t="s">
        <v>867</v>
      </c>
      <c r="G206" s="224"/>
      <c r="H206" s="261" t="s">
        <v>50</v>
      </c>
      <c r="I206" s="228"/>
      <c r="J206" s="224"/>
      <c r="K206" s="224"/>
      <c r="L206" s="229"/>
      <c r="M206" s="230"/>
      <c r="N206" s="231"/>
      <c r="O206" s="231"/>
      <c r="P206" s="231"/>
      <c r="Q206" s="231"/>
      <c r="R206" s="231"/>
      <c r="S206" s="231"/>
      <c r="T206" s="232"/>
      <c r="AT206" s="233" t="s">
        <v>212</v>
      </c>
      <c r="AU206" s="233" t="s">
        <v>93</v>
      </c>
      <c r="AV206" s="12" t="s">
        <v>25</v>
      </c>
      <c r="AW206" s="12" t="s">
        <v>48</v>
      </c>
      <c r="AX206" s="12" t="s">
        <v>85</v>
      </c>
      <c r="AY206" s="233" t="s">
        <v>199</v>
      </c>
    </row>
    <row r="207" spans="2:65" s="1" customFormat="1" ht="22.5" customHeight="1">
      <c r="B207" s="43"/>
      <c r="C207" s="249" t="s">
        <v>360</v>
      </c>
      <c r="D207" s="249" t="s">
        <v>334</v>
      </c>
      <c r="E207" s="250" t="s">
        <v>919</v>
      </c>
      <c r="F207" s="251" t="s">
        <v>920</v>
      </c>
      <c r="G207" s="252" t="s">
        <v>418</v>
      </c>
      <c r="H207" s="253">
        <v>2.02</v>
      </c>
      <c r="I207" s="254"/>
      <c r="J207" s="255">
        <f>ROUND(I207*H207,2)</f>
        <v>0</v>
      </c>
      <c r="K207" s="251" t="s">
        <v>50</v>
      </c>
      <c r="L207" s="256"/>
      <c r="M207" s="257" t="s">
        <v>50</v>
      </c>
      <c r="N207" s="258" t="s">
        <v>56</v>
      </c>
      <c r="O207" s="44"/>
      <c r="P207" s="216">
        <f>O207*H207</f>
        <v>0</v>
      </c>
      <c r="Q207" s="216">
        <v>6.4000000000000001E-2</v>
      </c>
      <c r="R207" s="216">
        <f>Q207*H207</f>
        <v>0.12928000000000001</v>
      </c>
      <c r="S207" s="216">
        <v>0</v>
      </c>
      <c r="T207" s="217">
        <f>S207*H207</f>
        <v>0</v>
      </c>
      <c r="AR207" s="25" t="s">
        <v>247</v>
      </c>
      <c r="AT207" s="25" t="s">
        <v>334</v>
      </c>
      <c r="AU207" s="25" t="s">
        <v>93</v>
      </c>
      <c r="AY207" s="25" t="s">
        <v>199</v>
      </c>
      <c r="BE207" s="218">
        <f>IF(N207="základní",J207,0)</f>
        <v>0</v>
      </c>
      <c r="BF207" s="218">
        <f>IF(N207="snížená",J207,0)</f>
        <v>0</v>
      </c>
      <c r="BG207" s="218">
        <f>IF(N207="zákl. přenesená",J207,0)</f>
        <v>0</v>
      </c>
      <c r="BH207" s="218">
        <f>IF(N207="sníž. přenesená",J207,0)</f>
        <v>0</v>
      </c>
      <c r="BI207" s="218">
        <f>IF(N207="nulová",J207,0)</f>
        <v>0</v>
      </c>
      <c r="BJ207" s="25" t="s">
        <v>25</v>
      </c>
      <c r="BK207" s="218">
        <f>ROUND(I207*H207,2)</f>
        <v>0</v>
      </c>
      <c r="BL207" s="25" t="s">
        <v>105</v>
      </c>
      <c r="BM207" s="25" t="s">
        <v>921</v>
      </c>
    </row>
    <row r="208" spans="2:65" s="1" customFormat="1" ht="27">
      <c r="B208" s="43"/>
      <c r="C208" s="65"/>
      <c r="D208" s="219" t="s">
        <v>208</v>
      </c>
      <c r="E208" s="65"/>
      <c r="F208" s="220" t="s">
        <v>922</v>
      </c>
      <c r="G208" s="65"/>
      <c r="H208" s="65"/>
      <c r="I208" s="175"/>
      <c r="J208" s="65"/>
      <c r="K208" s="65"/>
      <c r="L208" s="63"/>
      <c r="M208" s="221"/>
      <c r="N208" s="44"/>
      <c r="O208" s="44"/>
      <c r="P208" s="44"/>
      <c r="Q208" s="44"/>
      <c r="R208" s="44"/>
      <c r="S208" s="44"/>
      <c r="T208" s="80"/>
      <c r="AT208" s="25" t="s">
        <v>208</v>
      </c>
      <c r="AU208" s="25" t="s">
        <v>93</v>
      </c>
    </row>
    <row r="209" spans="2:65" s="12" customFormat="1" ht="13.5">
      <c r="B209" s="223"/>
      <c r="C209" s="224"/>
      <c r="D209" s="219" t="s">
        <v>212</v>
      </c>
      <c r="E209" s="225" t="s">
        <v>50</v>
      </c>
      <c r="F209" s="226" t="s">
        <v>714</v>
      </c>
      <c r="G209" s="224"/>
      <c r="H209" s="227" t="s">
        <v>50</v>
      </c>
      <c r="I209" s="228"/>
      <c r="J209" s="224"/>
      <c r="K209" s="224"/>
      <c r="L209" s="229"/>
      <c r="M209" s="230"/>
      <c r="N209" s="231"/>
      <c r="O209" s="231"/>
      <c r="P209" s="231"/>
      <c r="Q209" s="231"/>
      <c r="R209" s="231"/>
      <c r="S209" s="231"/>
      <c r="T209" s="232"/>
      <c r="AT209" s="233" t="s">
        <v>212</v>
      </c>
      <c r="AU209" s="233" t="s">
        <v>93</v>
      </c>
      <c r="AV209" s="12" t="s">
        <v>25</v>
      </c>
      <c r="AW209" s="12" t="s">
        <v>48</v>
      </c>
      <c r="AX209" s="12" t="s">
        <v>85</v>
      </c>
      <c r="AY209" s="233" t="s">
        <v>199</v>
      </c>
    </row>
    <row r="210" spans="2:65" s="13" customFormat="1" ht="13.5">
      <c r="B210" s="234"/>
      <c r="C210" s="235"/>
      <c r="D210" s="219" t="s">
        <v>212</v>
      </c>
      <c r="E210" s="246" t="s">
        <v>50</v>
      </c>
      <c r="F210" s="247" t="s">
        <v>923</v>
      </c>
      <c r="G210" s="235"/>
      <c r="H210" s="248">
        <v>2.02</v>
      </c>
      <c r="I210" s="240"/>
      <c r="J210" s="235"/>
      <c r="K210" s="235"/>
      <c r="L210" s="241"/>
      <c r="M210" s="242"/>
      <c r="N210" s="243"/>
      <c r="O210" s="243"/>
      <c r="P210" s="243"/>
      <c r="Q210" s="243"/>
      <c r="R210" s="243"/>
      <c r="S210" s="243"/>
      <c r="T210" s="244"/>
      <c r="AT210" s="245" t="s">
        <v>212</v>
      </c>
      <c r="AU210" s="245" t="s">
        <v>93</v>
      </c>
      <c r="AV210" s="13" t="s">
        <v>93</v>
      </c>
      <c r="AW210" s="13" t="s">
        <v>48</v>
      </c>
      <c r="AX210" s="13" t="s">
        <v>85</v>
      </c>
      <c r="AY210" s="245" t="s">
        <v>199</v>
      </c>
    </row>
    <row r="211" spans="2:65" s="12" customFormat="1" ht="27">
      <c r="B211" s="223"/>
      <c r="C211" s="224"/>
      <c r="D211" s="236" t="s">
        <v>212</v>
      </c>
      <c r="E211" s="259" t="s">
        <v>50</v>
      </c>
      <c r="F211" s="260" t="s">
        <v>867</v>
      </c>
      <c r="G211" s="224"/>
      <c r="H211" s="261" t="s">
        <v>50</v>
      </c>
      <c r="I211" s="228"/>
      <c r="J211" s="224"/>
      <c r="K211" s="224"/>
      <c r="L211" s="229"/>
      <c r="M211" s="230"/>
      <c r="N211" s="231"/>
      <c r="O211" s="231"/>
      <c r="P211" s="231"/>
      <c r="Q211" s="231"/>
      <c r="R211" s="231"/>
      <c r="S211" s="231"/>
      <c r="T211" s="232"/>
      <c r="AT211" s="233" t="s">
        <v>212</v>
      </c>
      <c r="AU211" s="233" t="s">
        <v>93</v>
      </c>
      <c r="AV211" s="12" t="s">
        <v>25</v>
      </c>
      <c r="AW211" s="12" t="s">
        <v>48</v>
      </c>
      <c r="AX211" s="12" t="s">
        <v>85</v>
      </c>
      <c r="AY211" s="233" t="s">
        <v>199</v>
      </c>
    </row>
    <row r="212" spans="2:65" s="1" customFormat="1" ht="22.5" customHeight="1">
      <c r="B212" s="43"/>
      <c r="C212" s="207" t="s">
        <v>366</v>
      </c>
      <c r="D212" s="207" t="s">
        <v>202</v>
      </c>
      <c r="E212" s="208" t="s">
        <v>924</v>
      </c>
      <c r="F212" s="209" t="s">
        <v>490</v>
      </c>
      <c r="G212" s="210" t="s">
        <v>418</v>
      </c>
      <c r="H212" s="211">
        <v>2</v>
      </c>
      <c r="I212" s="212"/>
      <c r="J212" s="213">
        <f>ROUND(I212*H212,2)</f>
        <v>0</v>
      </c>
      <c r="K212" s="209" t="s">
        <v>50</v>
      </c>
      <c r="L212" s="63"/>
      <c r="M212" s="214" t="s">
        <v>50</v>
      </c>
      <c r="N212" s="215" t="s">
        <v>56</v>
      </c>
      <c r="O212" s="44"/>
      <c r="P212" s="216">
        <f>O212*H212</f>
        <v>0</v>
      </c>
      <c r="Q212" s="216">
        <v>0</v>
      </c>
      <c r="R212" s="216">
        <f>Q212*H212</f>
        <v>0</v>
      </c>
      <c r="S212" s="216">
        <v>0</v>
      </c>
      <c r="T212" s="217">
        <f>S212*H212</f>
        <v>0</v>
      </c>
      <c r="AR212" s="25" t="s">
        <v>105</v>
      </c>
      <c r="AT212" s="25" t="s">
        <v>202</v>
      </c>
      <c r="AU212" s="25" t="s">
        <v>93</v>
      </c>
      <c r="AY212" s="25" t="s">
        <v>199</v>
      </c>
      <c r="BE212" s="218">
        <f>IF(N212="základní",J212,0)</f>
        <v>0</v>
      </c>
      <c r="BF212" s="218">
        <f>IF(N212="snížená",J212,0)</f>
        <v>0</v>
      </c>
      <c r="BG212" s="218">
        <f>IF(N212="zákl. přenesená",J212,0)</f>
        <v>0</v>
      </c>
      <c r="BH212" s="218">
        <f>IF(N212="sníž. přenesená",J212,0)</f>
        <v>0</v>
      </c>
      <c r="BI212" s="218">
        <f>IF(N212="nulová",J212,0)</f>
        <v>0</v>
      </c>
      <c r="BJ212" s="25" t="s">
        <v>25</v>
      </c>
      <c r="BK212" s="218">
        <f>ROUND(I212*H212,2)</f>
        <v>0</v>
      </c>
      <c r="BL212" s="25" t="s">
        <v>105</v>
      </c>
      <c r="BM212" s="25" t="s">
        <v>925</v>
      </c>
    </row>
    <row r="213" spans="2:65" s="1" customFormat="1" ht="13.5">
      <c r="B213" s="43"/>
      <c r="C213" s="65"/>
      <c r="D213" s="219" t="s">
        <v>208</v>
      </c>
      <c r="E213" s="65"/>
      <c r="F213" s="220" t="s">
        <v>490</v>
      </c>
      <c r="G213" s="65"/>
      <c r="H213" s="65"/>
      <c r="I213" s="175"/>
      <c r="J213" s="65"/>
      <c r="K213" s="65"/>
      <c r="L213" s="63"/>
      <c r="M213" s="221"/>
      <c r="N213" s="44"/>
      <c r="O213" s="44"/>
      <c r="P213" s="44"/>
      <c r="Q213" s="44"/>
      <c r="R213" s="44"/>
      <c r="S213" s="44"/>
      <c r="T213" s="80"/>
      <c r="AT213" s="25" t="s">
        <v>208</v>
      </c>
      <c r="AU213" s="25" t="s">
        <v>93</v>
      </c>
    </row>
    <row r="214" spans="2:65" s="12" customFormat="1" ht="13.5">
      <c r="B214" s="223"/>
      <c r="C214" s="224"/>
      <c r="D214" s="219" t="s">
        <v>212</v>
      </c>
      <c r="E214" s="225" t="s">
        <v>50</v>
      </c>
      <c r="F214" s="226" t="s">
        <v>666</v>
      </c>
      <c r="G214" s="224"/>
      <c r="H214" s="227" t="s">
        <v>50</v>
      </c>
      <c r="I214" s="228"/>
      <c r="J214" s="224"/>
      <c r="K214" s="224"/>
      <c r="L214" s="229"/>
      <c r="M214" s="230"/>
      <c r="N214" s="231"/>
      <c r="O214" s="231"/>
      <c r="P214" s="231"/>
      <c r="Q214" s="231"/>
      <c r="R214" s="231"/>
      <c r="S214" s="231"/>
      <c r="T214" s="232"/>
      <c r="AT214" s="233" t="s">
        <v>212</v>
      </c>
      <c r="AU214" s="233" t="s">
        <v>93</v>
      </c>
      <c r="AV214" s="12" t="s">
        <v>25</v>
      </c>
      <c r="AW214" s="12" t="s">
        <v>48</v>
      </c>
      <c r="AX214" s="12" t="s">
        <v>85</v>
      </c>
      <c r="AY214" s="233" t="s">
        <v>199</v>
      </c>
    </row>
    <row r="215" spans="2:65" s="13" customFormat="1" ht="13.5">
      <c r="B215" s="234"/>
      <c r="C215" s="235"/>
      <c r="D215" s="219" t="s">
        <v>212</v>
      </c>
      <c r="E215" s="246" t="s">
        <v>50</v>
      </c>
      <c r="F215" s="247" t="s">
        <v>926</v>
      </c>
      <c r="G215" s="235"/>
      <c r="H215" s="248">
        <v>2</v>
      </c>
      <c r="I215" s="240"/>
      <c r="J215" s="235"/>
      <c r="K215" s="235"/>
      <c r="L215" s="241"/>
      <c r="M215" s="242"/>
      <c r="N215" s="243"/>
      <c r="O215" s="243"/>
      <c r="P215" s="243"/>
      <c r="Q215" s="243"/>
      <c r="R215" s="243"/>
      <c r="S215" s="243"/>
      <c r="T215" s="244"/>
      <c r="AT215" s="245" t="s">
        <v>212</v>
      </c>
      <c r="AU215" s="245" t="s">
        <v>93</v>
      </c>
      <c r="AV215" s="13" t="s">
        <v>93</v>
      </c>
      <c r="AW215" s="13" t="s">
        <v>48</v>
      </c>
      <c r="AX215" s="13" t="s">
        <v>85</v>
      </c>
      <c r="AY215" s="245" t="s">
        <v>199</v>
      </c>
    </row>
    <row r="216" spans="2:65" s="12" customFormat="1" ht="27">
      <c r="B216" s="223"/>
      <c r="C216" s="224"/>
      <c r="D216" s="236" t="s">
        <v>212</v>
      </c>
      <c r="E216" s="259" t="s">
        <v>50</v>
      </c>
      <c r="F216" s="260" t="s">
        <v>493</v>
      </c>
      <c r="G216" s="224"/>
      <c r="H216" s="261" t="s">
        <v>50</v>
      </c>
      <c r="I216" s="228"/>
      <c r="J216" s="224"/>
      <c r="K216" s="224"/>
      <c r="L216" s="229"/>
      <c r="M216" s="230"/>
      <c r="N216" s="231"/>
      <c r="O216" s="231"/>
      <c r="P216" s="231"/>
      <c r="Q216" s="231"/>
      <c r="R216" s="231"/>
      <c r="S216" s="231"/>
      <c r="T216" s="232"/>
      <c r="AT216" s="233" t="s">
        <v>212</v>
      </c>
      <c r="AU216" s="233" t="s">
        <v>93</v>
      </c>
      <c r="AV216" s="12" t="s">
        <v>25</v>
      </c>
      <c r="AW216" s="12" t="s">
        <v>48</v>
      </c>
      <c r="AX216" s="12" t="s">
        <v>85</v>
      </c>
      <c r="AY216" s="233" t="s">
        <v>199</v>
      </c>
    </row>
    <row r="217" spans="2:65" s="1" customFormat="1" ht="22.5" customHeight="1">
      <c r="B217" s="43"/>
      <c r="C217" s="207" t="s">
        <v>372</v>
      </c>
      <c r="D217" s="207" t="s">
        <v>202</v>
      </c>
      <c r="E217" s="208" t="s">
        <v>475</v>
      </c>
      <c r="F217" s="209" t="s">
        <v>476</v>
      </c>
      <c r="G217" s="210" t="s">
        <v>205</v>
      </c>
      <c r="H217" s="211">
        <v>4.9749999999999996</v>
      </c>
      <c r="I217" s="212"/>
      <c r="J217" s="213">
        <f>ROUND(I217*H217,2)</f>
        <v>0</v>
      </c>
      <c r="K217" s="209" t="s">
        <v>206</v>
      </c>
      <c r="L217" s="63"/>
      <c r="M217" s="214" t="s">
        <v>50</v>
      </c>
      <c r="N217" s="215" t="s">
        <v>56</v>
      </c>
      <c r="O217" s="44"/>
      <c r="P217" s="216">
        <f>O217*H217</f>
        <v>0</v>
      </c>
      <c r="Q217" s="216">
        <v>2.2563399999999998</v>
      </c>
      <c r="R217" s="216">
        <f>Q217*H217</f>
        <v>11.225291499999997</v>
      </c>
      <c r="S217" s="216">
        <v>0</v>
      </c>
      <c r="T217" s="217">
        <f>S217*H217</f>
        <v>0</v>
      </c>
      <c r="AR217" s="25" t="s">
        <v>105</v>
      </c>
      <c r="AT217" s="25" t="s">
        <v>202</v>
      </c>
      <c r="AU217" s="25" t="s">
        <v>93</v>
      </c>
      <c r="AY217" s="25" t="s">
        <v>199</v>
      </c>
      <c r="BE217" s="218">
        <f>IF(N217="základní",J217,0)</f>
        <v>0</v>
      </c>
      <c r="BF217" s="218">
        <f>IF(N217="snížená",J217,0)</f>
        <v>0</v>
      </c>
      <c r="BG217" s="218">
        <f>IF(N217="zákl. přenesená",J217,0)</f>
        <v>0</v>
      </c>
      <c r="BH217" s="218">
        <f>IF(N217="sníž. přenesená",J217,0)</f>
        <v>0</v>
      </c>
      <c r="BI217" s="218">
        <f>IF(N217="nulová",J217,0)</f>
        <v>0</v>
      </c>
      <c r="BJ217" s="25" t="s">
        <v>25</v>
      </c>
      <c r="BK217" s="218">
        <f>ROUND(I217*H217,2)</f>
        <v>0</v>
      </c>
      <c r="BL217" s="25" t="s">
        <v>105</v>
      </c>
      <c r="BM217" s="25" t="s">
        <v>927</v>
      </c>
    </row>
    <row r="218" spans="2:65" s="1" customFormat="1" ht="13.5">
      <c r="B218" s="43"/>
      <c r="C218" s="65"/>
      <c r="D218" s="219" t="s">
        <v>208</v>
      </c>
      <c r="E218" s="65"/>
      <c r="F218" s="220" t="s">
        <v>478</v>
      </c>
      <c r="G218" s="65"/>
      <c r="H218" s="65"/>
      <c r="I218" s="175"/>
      <c r="J218" s="65"/>
      <c r="K218" s="65"/>
      <c r="L218" s="63"/>
      <c r="M218" s="221"/>
      <c r="N218" s="44"/>
      <c r="O218" s="44"/>
      <c r="P218" s="44"/>
      <c r="Q218" s="44"/>
      <c r="R218" s="44"/>
      <c r="S218" s="44"/>
      <c r="T218" s="80"/>
      <c r="AT218" s="25" t="s">
        <v>208</v>
      </c>
      <c r="AU218" s="25" t="s">
        <v>93</v>
      </c>
    </row>
    <row r="219" spans="2:65" s="12" customFormat="1" ht="13.5">
      <c r="B219" s="223"/>
      <c r="C219" s="224"/>
      <c r="D219" s="219" t="s">
        <v>212</v>
      </c>
      <c r="E219" s="225" t="s">
        <v>50</v>
      </c>
      <c r="F219" s="226" t="s">
        <v>666</v>
      </c>
      <c r="G219" s="224"/>
      <c r="H219" s="227" t="s">
        <v>50</v>
      </c>
      <c r="I219" s="228"/>
      <c r="J219" s="224"/>
      <c r="K219" s="224"/>
      <c r="L219" s="229"/>
      <c r="M219" s="230"/>
      <c r="N219" s="231"/>
      <c r="O219" s="231"/>
      <c r="P219" s="231"/>
      <c r="Q219" s="231"/>
      <c r="R219" s="231"/>
      <c r="S219" s="231"/>
      <c r="T219" s="232"/>
      <c r="AT219" s="233" t="s">
        <v>212</v>
      </c>
      <c r="AU219" s="233" t="s">
        <v>93</v>
      </c>
      <c r="AV219" s="12" t="s">
        <v>25</v>
      </c>
      <c r="AW219" s="12" t="s">
        <v>48</v>
      </c>
      <c r="AX219" s="12" t="s">
        <v>85</v>
      </c>
      <c r="AY219" s="233" t="s">
        <v>199</v>
      </c>
    </row>
    <row r="220" spans="2:65" s="13" customFormat="1" ht="13.5">
      <c r="B220" s="234"/>
      <c r="C220" s="235"/>
      <c r="D220" s="219" t="s">
        <v>212</v>
      </c>
      <c r="E220" s="246" t="s">
        <v>50</v>
      </c>
      <c r="F220" s="247" t="s">
        <v>928</v>
      </c>
      <c r="G220" s="235"/>
      <c r="H220" s="248">
        <v>0.51</v>
      </c>
      <c r="I220" s="240"/>
      <c r="J220" s="235"/>
      <c r="K220" s="235"/>
      <c r="L220" s="241"/>
      <c r="M220" s="242"/>
      <c r="N220" s="243"/>
      <c r="O220" s="243"/>
      <c r="P220" s="243"/>
      <c r="Q220" s="243"/>
      <c r="R220" s="243"/>
      <c r="S220" s="243"/>
      <c r="T220" s="244"/>
      <c r="AT220" s="245" t="s">
        <v>212</v>
      </c>
      <c r="AU220" s="245" t="s">
        <v>93</v>
      </c>
      <c r="AV220" s="13" t="s">
        <v>93</v>
      </c>
      <c r="AW220" s="13" t="s">
        <v>48</v>
      </c>
      <c r="AX220" s="13" t="s">
        <v>85</v>
      </c>
      <c r="AY220" s="245" t="s">
        <v>199</v>
      </c>
    </row>
    <row r="221" spans="2:65" s="12" customFormat="1" ht="13.5">
      <c r="B221" s="223"/>
      <c r="C221" s="224"/>
      <c r="D221" s="219" t="s">
        <v>212</v>
      </c>
      <c r="E221" s="225" t="s">
        <v>50</v>
      </c>
      <c r="F221" s="226" t="s">
        <v>740</v>
      </c>
      <c r="G221" s="224"/>
      <c r="H221" s="227" t="s">
        <v>50</v>
      </c>
      <c r="I221" s="228"/>
      <c r="J221" s="224"/>
      <c r="K221" s="224"/>
      <c r="L221" s="229"/>
      <c r="M221" s="230"/>
      <c r="N221" s="231"/>
      <c r="O221" s="231"/>
      <c r="P221" s="231"/>
      <c r="Q221" s="231"/>
      <c r="R221" s="231"/>
      <c r="S221" s="231"/>
      <c r="T221" s="232"/>
      <c r="AT221" s="233" t="s">
        <v>212</v>
      </c>
      <c r="AU221" s="233" t="s">
        <v>93</v>
      </c>
      <c r="AV221" s="12" t="s">
        <v>25</v>
      </c>
      <c r="AW221" s="12" t="s">
        <v>48</v>
      </c>
      <c r="AX221" s="12" t="s">
        <v>85</v>
      </c>
      <c r="AY221" s="233" t="s">
        <v>199</v>
      </c>
    </row>
    <row r="222" spans="2:65" s="13" customFormat="1" ht="13.5">
      <c r="B222" s="234"/>
      <c r="C222" s="235"/>
      <c r="D222" s="219" t="s">
        <v>212</v>
      </c>
      <c r="E222" s="246" t="s">
        <v>50</v>
      </c>
      <c r="F222" s="247" t="s">
        <v>929</v>
      </c>
      <c r="G222" s="235"/>
      <c r="H222" s="248">
        <v>4.4169999999999998</v>
      </c>
      <c r="I222" s="240"/>
      <c r="J222" s="235"/>
      <c r="K222" s="235"/>
      <c r="L222" s="241"/>
      <c r="M222" s="242"/>
      <c r="N222" s="243"/>
      <c r="O222" s="243"/>
      <c r="P222" s="243"/>
      <c r="Q222" s="243"/>
      <c r="R222" s="243"/>
      <c r="S222" s="243"/>
      <c r="T222" s="244"/>
      <c r="AT222" s="245" t="s">
        <v>212</v>
      </c>
      <c r="AU222" s="245" t="s">
        <v>93</v>
      </c>
      <c r="AV222" s="13" t="s">
        <v>93</v>
      </c>
      <c r="AW222" s="13" t="s">
        <v>48</v>
      </c>
      <c r="AX222" s="13" t="s">
        <v>85</v>
      </c>
      <c r="AY222" s="245" t="s">
        <v>199</v>
      </c>
    </row>
    <row r="223" spans="2:65" s="12" customFormat="1" ht="13.5">
      <c r="B223" s="223"/>
      <c r="C223" s="224"/>
      <c r="D223" s="219" t="s">
        <v>212</v>
      </c>
      <c r="E223" s="225" t="s">
        <v>50</v>
      </c>
      <c r="F223" s="226" t="s">
        <v>714</v>
      </c>
      <c r="G223" s="224"/>
      <c r="H223" s="227" t="s">
        <v>50</v>
      </c>
      <c r="I223" s="228"/>
      <c r="J223" s="224"/>
      <c r="K223" s="224"/>
      <c r="L223" s="229"/>
      <c r="M223" s="230"/>
      <c r="N223" s="231"/>
      <c r="O223" s="231"/>
      <c r="P223" s="231"/>
      <c r="Q223" s="231"/>
      <c r="R223" s="231"/>
      <c r="S223" s="231"/>
      <c r="T223" s="232"/>
      <c r="AT223" s="233" t="s">
        <v>212</v>
      </c>
      <c r="AU223" s="233" t="s">
        <v>93</v>
      </c>
      <c r="AV223" s="12" t="s">
        <v>25</v>
      </c>
      <c r="AW223" s="12" t="s">
        <v>48</v>
      </c>
      <c r="AX223" s="12" t="s">
        <v>85</v>
      </c>
      <c r="AY223" s="233" t="s">
        <v>199</v>
      </c>
    </row>
    <row r="224" spans="2:65" s="13" customFormat="1" ht="13.5">
      <c r="B224" s="234"/>
      <c r="C224" s="235"/>
      <c r="D224" s="236" t="s">
        <v>212</v>
      </c>
      <c r="E224" s="237" t="s">
        <v>50</v>
      </c>
      <c r="F224" s="238" t="s">
        <v>930</v>
      </c>
      <c r="G224" s="235"/>
      <c r="H224" s="239">
        <v>4.8000000000000001E-2</v>
      </c>
      <c r="I224" s="240"/>
      <c r="J224" s="235"/>
      <c r="K224" s="235"/>
      <c r="L224" s="241"/>
      <c r="M224" s="242"/>
      <c r="N224" s="243"/>
      <c r="O224" s="243"/>
      <c r="P224" s="243"/>
      <c r="Q224" s="243"/>
      <c r="R224" s="243"/>
      <c r="S224" s="243"/>
      <c r="T224" s="244"/>
      <c r="AT224" s="245" t="s">
        <v>212</v>
      </c>
      <c r="AU224" s="245" t="s">
        <v>93</v>
      </c>
      <c r="AV224" s="13" t="s">
        <v>93</v>
      </c>
      <c r="AW224" s="13" t="s">
        <v>48</v>
      </c>
      <c r="AX224" s="13" t="s">
        <v>85</v>
      </c>
      <c r="AY224" s="245" t="s">
        <v>199</v>
      </c>
    </row>
    <row r="225" spans="2:65" s="1" customFormat="1" ht="22.5" customHeight="1">
      <c r="B225" s="43"/>
      <c r="C225" s="207" t="s">
        <v>378</v>
      </c>
      <c r="D225" s="207" t="s">
        <v>202</v>
      </c>
      <c r="E225" s="208" t="s">
        <v>495</v>
      </c>
      <c r="F225" s="209" t="s">
        <v>496</v>
      </c>
      <c r="G225" s="210" t="s">
        <v>256</v>
      </c>
      <c r="H225" s="211">
        <v>94.820999999999998</v>
      </c>
      <c r="I225" s="212"/>
      <c r="J225" s="213">
        <f>ROUND(I225*H225,2)</f>
        <v>0</v>
      </c>
      <c r="K225" s="209" t="s">
        <v>206</v>
      </c>
      <c r="L225" s="63"/>
      <c r="M225" s="214" t="s">
        <v>50</v>
      </c>
      <c r="N225" s="215" t="s">
        <v>56</v>
      </c>
      <c r="O225" s="44"/>
      <c r="P225" s="216">
        <f>O225*H225</f>
        <v>0</v>
      </c>
      <c r="Q225" s="216">
        <v>0</v>
      </c>
      <c r="R225" s="216">
        <f>Q225*H225</f>
        <v>0</v>
      </c>
      <c r="S225" s="216">
        <v>0</v>
      </c>
      <c r="T225" s="217">
        <f>S225*H225</f>
        <v>0</v>
      </c>
      <c r="AR225" s="25" t="s">
        <v>105</v>
      </c>
      <c r="AT225" s="25" t="s">
        <v>202</v>
      </c>
      <c r="AU225" s="25" t="s">
        <v>93</v>
      </c>
      <c r="AY225" s="25" t="s">
        <v>199</v>
      </c>
      <c r="BE225" s="218">
        <f>IF(N225="základní",J225,0)</f>
        <v>0</v>
      </c>
      <c r="BF225" s="218">
        <f>IF(N225="snížená",J225,0)</f>
        <v>0</v>
      </c>
      <c r="BG225" s="218">
        <f>IF(N225="zákl. přenesená",J225,0)</f>
        <v>0</v>
      </c>
      <c r="BH225" s="218">
        <f>IF(N225="sníž. přenesená",J225,0)</f>
        <v>0</v>
      </c>
      <c r="BI225" s="218">
        <f>IF(N225="nulová",J225,0)</f>
        <v>0</v>
      </c>
      <c r="BJ225" s="25" t="s">
        <v>25</v>
      </c>
      <c r="BK225" s="218">
        <f>ROUND(I225*H225,2)</f>
        <v>0</v>
      </c>
      <c r="BL225" s="25" t="s">
        <v>105</v>
      </c>
      <c r="BM225" s="25" t="s">
        <v>931</v>
      </c>
    </row>
    <row r="226" spans="2:65" s="1" customFormat="1" ht="27">
      <c r="B226" s="43"/>
      <c r="C226" s="65"/>
      <c r="D226" s="219" t="s">
        <v>208</v>
      </c>
      <c r="E226" s="65"/>
      <c r="F226" s="220" t="s">
        <v>498</v>
      </c>
      <c r="G226" s="65"/>
      <c r="H226" s="65"/>
      <c r="I226" s="175"/>
      <c r="J226" s="65"/>
      <c r="K226" s="65"/>
      <c r="L226" s="63"/>
      <c r="M226" s="221"/>
      <c r="N226" s="44"/>
      <c r="O226" s="44"/>
      <c r="P226" s="44"/>
      <c r="Q226" s="44"/>
      <c r="R226" s="44"/>
      <c r="S226" s="44"/>
      <c r="T226" s="80"/>
      <c r="AT226" s="25" t="s">
        <v>208</v>
      </c>
      <c r="AU226" s="25" t="s">
        <v>93</v>
      </c>
    </row>
    <row r="227" spans="2:65" s="11" customFormat="1" ht="29.85" customHeight="1">
      <c r="B227" s="190"/>
      <c r="C227" s="191"/>
      <c r="D227" s="204" t="s">
        <v>84</v>
      </c>
      <c r="E227" s="205" t="s">
        <v>532</v>
      </c>
      <c r="F227" s="205" t="s">
        <v>533</v>
      </c>
      <c r="G227" s="191"/>
      <c r="H227" s="191"/>
      <c r="I227" s="194"/>
      <c r="J227" s="206">
        <f>BK227</f>
        <v>0</v>
      </c>
      <c r="K227" s="191"/>
      <c r="L227" s="196"/>
      <c r="M227" s="197"/>
      <c r="N227" s="198"/>
      <c r="O227" s="198"/>
      <c r="P227" s="199">
        <f>SUM(P228:P242)</f>
        <v>0</v>
      </c>
      <c r="Q227" s="198"/>
      <c r="R227" s="199">
        <f>SUM(R228:R242)</f>
        <v>1.8062439999999997</v>
      </c>
      <c r="S227" s="198"/>
      <c r="T227" s="200">
        <f>SUM(T228:T242)</f>
        <v>0</v>
      </c>
      <c r="AR227" s="201" t="s">
        <v>25</v>
      </c>
      <c r="AT227" s="202" t="s">
        <v>84</v>
      </c>
      <c r="AU227" s="202" t="s">
        <v>25</v>
      </c>
      <c r="AY227" s="201" t="s">
        <v>199</v>
      </c>
      <c r="BK227" s="203">
        <f>SUM(BK228:BK242)</f>
        <v>0</v>
      </c>
    </row>
    <row r="228" spans="2:65" s="1" customFormat="1" ht="22.5" customHeight="1">
      <c r="B228" s="43"/>
      <c r="C228" s="207" t="s">
        <v>385</v>
      </c>
      <c r="D228" s="207" t="s">
        <v>202</v>
      </c>
      <c r="E228" s="208" t="s">
        <v>576</v>
      </c>
      <c r="F228" s="209" t="s">
        <v>577</v>
      </c>
      <c r="G228" s="210" t="s">
        <v>418</v>
      </c>
      <c r="H228" s="211">
        <v>4</v>
      </c>
      <c r="I228" s="212"/>
      <c r="J228" s="213">
        <f>ROUND(I228*H228,2)</f>
        <v>0</v>
      </c>
      <c r="K228" s="209" t="s">
        <v>206</v>
      </c>
      <c r="L228" s="63"/>
      <c r="M228" s="214" t="s">
        <v>50</v>
      </c>
      <c r="N228" s="215" t="s">
        <v>56</v>
      </c>
      <c r="O228" s="44"/>
      <c r="P228" s="216">
        <f>O228*H228</f>
        <v>0</v>
      </c>
      <c r="Q228" s="216">
        <v>6.9999999999999999E-4</v>
      </c>
      <c r="R228" s="216">
        <f>Q228*H228</f>
        <v>2.8E-3</v>
      </c>
      <c r="S228" s="216">
        <v>0</v>
      </c>
      <c r="T228" s="217">
        <f>S228*H228</f>
        <v>0</v>
      </c>
      <c r="AR228" s="25" t="s">
        <v>105</v>
      </c>
      <c r="AT228" s="25" t="s">
        <v>202</v>
      </c>
      <c r="AU228" s="25" t="s">
        <v>93</v>
      </c>
      <c r="AY228" s="25" t="s">
        <v>199</v>
      </c>
      <c r="BE228" s="218">
        <f>IF(N228="základní",J228,0)</f>
        <v>0</v>
      </c>
      <c r="BF228" s="218">
        <f>IF(N228="snížená",J228,0)</f>
        <v>0</v>
      </c>
      <c r="BG228" s="218">
        <f>IF(N228="zákl. přenesená",J228,0)</f>
        <v>0</v>
      </c>
      <c r="BH228" s="218">
        <f>IF(N228="sníž. přenesená",J228,0)</f>
        <v>0</v>
      </c>
      <c r="BI228" s="218">
        <f>IF(N228="nulová",J228,0)</f>
        <v>0</v>
      </c>
      <c r="BJ228" s="25" t="s">
        <v>25</v>
      </c>
      <c r="BK228" s="218">
        <f>ROUND(I228*H228,2)</f>
        <v>0</v>
      </c>
      <c r="BL228" s="25" t="s">
        <v>105</v>
      </c>
      <c r="BM228" s="25" t="s">
        <v>932</v>
      </c>
    </row>
    <row r="229" spans="2:65" s="1" customFormat="1" ht="13.5">
      <c r="B229" s="43"/>
      <c r="C229" s="65"/>
      <c r="D229" s="219" t="s">
        <v>208</v>
      </c>
      <c r="E229" s="65"/>
      <c r="F229" s="220" t="s">
        <v>579</v>
      </c>
      <c r="G229" s="65"/>
      <c r="H229" s="65"/>
      <c r="I229" s="175"/>
      <c r="J229" s="65"/>
      <c r="K229" s="65"/>
      <c r="L229" s="63"/>
      <c r="M229" s="221"/>
      <c r="N229" s="44"/>
      <c r="O229" s="44"/>
      <c r="P229" s="44"/>
      <c r="Q229" s="44"/>
      <c r="R229" s="44"/>
      <c r="S229" s="44"/>
      <c r="T229" s="80"/>
      <c r="AT229" s="25" t="s">
        <v>208</v>
      </c>
      <c r="AU229" s="25" t="s">
        <v>93</v>
      </c>
    </row>
    <row r="230" spans="2:65" s="1" customFormat="1" ht="135">
      <c r="B230" s="43"/>
      <c r="C230" s="65"/>
      <c r="D230" s="219" t="s">
        <v>210</v>
      </c>
      <c r="E230" s="65"/>
      <c r="F230" s="222" t="s">
        <v>580</v>
      </c>
      <c r="G230" s="65"/>
      <c r="H230" s="65"/>
      <c r="I230" s="175"/>
      <c r="J230" s="65"/>
      <c r="K230" s="65"/>
      <c r="L230" s="63"/>
      <c r="M230" s="221"/>
      <c r="N230" s="44"/>
      <c r="O230" s="44"/>
      <c r="P230" s="44"/>
      <c r="Q230" s="44"/>
      <c r="R230" s="44"/>
      <c r="S230" s="44"/>
      <c r="T230" s="80"/>
      <c r="AT230" s="25" t="s">
        <v>210</v>
      </c>
      <c r="AU230" s="25" t="s">
        <v>93</v>
      </c>
    </row>
    <row r="231" spans="2:65" s="12" customFormat="1" ht="13.5">
      <c r="B231" s="223"/>
      <c r="C231" s="224"/>
      <c r="D231" s="219" t="s">
        <v>212</v>
      </c>
      <c r="E231" s="225" t="s">
        <v>50</v>
      </c>
      <c r="F231" s="226" t="s">
        <v>220</v>
      </c>
      <c r="G231" s="224"/>
      <c r="H231" s="227" t="s">
        <v>50</v>
      </c>
      <c r="I231" s="228"/>
      <c r="J231" s="224"/>
      <c r="K231" s="224"/>
      <c r="L231" s="229"/>
      <c r="M231" s="230"/>
      <c r="N231" s="231"/>
      <c r="O231" s="231"/>
      <c r="P231" s="231"/>
      <c r="Q231" s="231"/>
      <c r="R231" s="231"/>
      <c r="S231" s="231"/>
      <c r="T231" s="232"/>
      <c r="AT231" s="233" t="s">
        <v>212</v>
      </c>
      <c r="AU231" s="233" t="s">
        <v>93</v>
      </c>
      <c r="AV231" s="12" t="s">
        <v>25</v>
      </c>
      <c r="AW231" s="12" t="s">
        <v>48</v>
      </c>
      <c r="AX231" s="12" t="s">
        <v>85</v>
      </c>
      <c r="AY231" s="233" t="s">
        <v>199</v>
      </c>
    </row>
    <row r="232" spans="2:65" s="13" customFormat="1" ht="13.5">
      <c r="B232" s="234"/>
      <c r="C232" s="235"/>
      <c r="D232" s="236" t="s">
        <v>212</v>
      </c>
      <c r="E232" s="237" t="s">
        <v>50</v>
      </c>
      <c r="F232" s="238" t="s">
        <v>105</v>
      </c>
      <c r="G232" s="235"/>
      <c r="H232" s="239">
        <v>4</v>
      </c>
      <c r="I232" s="240"/>
      <c r="J232" s="235"/>
      <c r="K232" s="235"/>
      <c r="L232" s="241"/>
      <c r="M232" s="242"/>
      <c r="N232" s="243"/>
      <c r="O232" s="243"/>
      <c r="P232" s="243"/>
      <c r="Q232" s="243"/>
      <c r="R232" s="243"/>
      <c r="S232" s="243"/>
      <c r="T232" s="244"/>
      <c r="AT232" s="245" t="s">
        <v>212</v>
      </c>
      <c r="AU232" s="245" t="s">
        <v>93</v>
      </c>
      <c r="AV232" s="13" t="s">
        <v>93</v>
      </c>
      <c r="AW232" s="13" t="s">
        <v>48</v>
      </c>
      <c r="AX232" s="13" t="s">
        <v>85</v>
      </c>
      <c r="AY232" s="245" t="s">
        <v>199</v>
      </c>
    </row>
    <row r="233" spans="2:65" s="1" customFormat="1" ht="22.5" customHeight="1">
      <c r="B233" s="43"/>
      <c r="C233" s="207" t="s">
        <v>393</v>
      </c>
      <c r="D233" s="207" t="s">
        <v>202</v>
      </c>
      <c r="E233" s="208" t="s">
        <v>582</v>
      </c>
      <c r="F233" s="209" t="s">
        <v>583</v>
      </c>
      <c r="G233" s="210" t="s">
        <v>418</v>
      </c>
      <c r="H233" s="211">
        <v>4</v>
      </c>
      <c r="I233" s="212"/>
      <c r="J233" s="213">
        <f>ROUND(I233*H233,2)</f>
        <v>0</v>
      </c>
      <c r="K233" s="209" t="s">
        <v>206</v>
      </c>
      <c r="L233" s="63"/>
      <c r="M233" s="214" t="s">
        <v>50</v>
      </c>
      <c r="N233" s="215" t="s">
        <v>56</v>
      </c>
      <c r="O233" s="44"/>
      <c r="P233" s="216">
        <f>O233*H233</f>
        <v>0</v>
      </c>
      <c r="Q233" s="216">
        <v>0.11241</v>
      </c>
      <c r="R233" s="216">
        <f>Q233*H233</f>
        <v>0.44963999999999998</v>
      </c>
      <c r="S233" s="216">
        <v>0</v>
      </c>
      <c r="T233" s="217">
        <f>S233*H233</f>
        <v>0</v>
      </c>
      <c r="AR233" s="25" t="s">
        <v>105</v>
      </c>
      <c r="AT233" s="25" t="s">
        <v>202</v>
      </c>
      <c r="AU233" s="25" t="s">
        <v>93</v>
      </c>
      <c r="AY233" s="25" t="s">
        <v>199</v>
      </c>
      <c r="BE233" s="218">
        <f>IF(N233="základní",J233,0)</f>
        <v>0</v>
      </c>
      <c r="BF233" s="218">
        <f>IF(N233="snížená",J233,0)</f>
        <v>0</v>
      </c>
      <c r="BG233" s="218">
        <f>IF(N233="zákl. přenesená",J233,0)</f>
        <v>0</v>
      </c>
      <c r="BH233" s="218">
        <f>IF(N233="sníž. přenesená",J233,0)</f>
        <v>0</v>
      </c>
      <c r="BI233" s="218">
        <f>IF(N233="nulová",J233,0)</f>
        <v>0</v>
      </c>
      <c r="BJ233" s="25" t="s">
        <v>25</v>
      </c>
      <c r="BK233" s="218">
        <f>ROUND(I233*H233,2)</f>
        <v>0</v>
      </c>
      <c r="BL233" s="25" t="s">
        <v>105</v>
      </c>
      <c r="BM233" s="25" t="s">
        <v>933</v>
      </c>
    </row>
    <row r="234" spans="2:65" s="1" customFormat="1" ht="13.5">
      <c r="B234" s="43"/>
      <c r="C234" s="65"/>
      <c r="D234" s="219" t="s">
        <v>208</v>
      </c>
      <c r="E234" s="65"/>
      <c r="F234" s="220" t="s">
        <v>585</v>
      </c>
      <c r="G234" s="65"/>
      <c r="H234" s="65"/>
      <c r="I234" s="175"/>
      <c r="J234" s="65"/>
      <c r="K234" s="65"/>
      <c r="L234" s="63"/>
      <c r="M234" s="221"/>
      <c r="N234" s="44"/>
      <c r="O234" s="44"/>
      <c r="P234" s="44"/>
      <c r="Q234" s="44"/>
      <c r="R234" s="44"/>
      <c r="S234" s="44"/>
      <c r="T234" s="80"/>
      <c r="AT234" s="25" t="s">
        <v>208</v>
      </c>
      <c r="AU234" s="25" t="s">
        <v>93</v>
      </c>
    </row>
    <row r="235" spans="2:65" s="1" customFormat="1" ht="94.5">
      <c r="B235" s="43"/>
      <c r="C235" s="65"/>
      <c r="D235" s="219" t="s">
        <v>210</v>
      </c>
      <c r="E235" s="65"/>
      <c r="F235" s="222" t="s">
        <v>586</v>
      </c>
      <c r="G235" s="65"/>
      <c r="H235" s="65"/>
      <c r="I235" s="175"/>
      <c r="J235" s="65"/>
      <c r="K235" s="65"/>
      <c r="L235" s="63"/>
      <c r="M235" s="221"/>
      <c r="N235" s="44"/>
      <c r="O235" s="44"/>
      <c r="P235" s="44"/>
      <c r="Q235" s="44"/>
      <c r="R235" s="44"/>
      <c r="S235" s="44"/>
      <c r="T235" s="80"/>
      <c r="AT235" s="25" t="s">
        <v>210</v>
      </c>
      <c r="AU235" s="25" t="s">
        <v>93</v>
      </c>
    </row>
    <row r="236" spans="2:65" s="12" customFormat="1" ht="13.5">
      <c r="B236" s="223"/>
      <c r="C236" s="224"/>
      <c r="D236" s="219" t="s">
        <v>212</v>
      </c>
      <c r="E236" s="225" t="s">
        <v>50</v>
      </c>
      <c r="F236" s="226" t="s">
        <v>220</v>
      </c>
      <c r="G236" s="224"/>
      <c r="H236" s="227" t="s">
        <v>50</v>
      </c>
      <c r="I236" s="228"/>
      <c r="J236" s="224"/>
      <c r="K236" s="224"/>
      <c r="L236" s="229"/>
      <c r="M236" s="230"/>
      <c r="N236" s="231"/>
      <c r="O236" s="231"/>
      <c r="P236" s="231"/>
      <c r="Q236" s="231"/>
      <c r="R236" s="231"/>
      <c r="S236" s="231"/>
      <c r="T236" s="232"/>
      <c r="AT236" s="233" t="s">
        <v>212</v>
      </c>
      <c r="AU236" s="233" t="s">
        <v>93</v>
      </c>
      <c r="AV236" s="12" t="s">
        <v>25</v>
      </c>
      <c r="AW236" s="12" t="s">
        <v>48</v>
      </c>
      <c r="AX236" s="12" t="s">
        <v>85</v>
      </c>
      <c r="AY236" s="233" t="s">
        <v>199</v>
      </c>
    </row>
    <row r="237" spans="2:65" s="13" customFormat="1" ht="13.5">
      <c r="B237" s="234"/>
      <c r="C237" s="235"/>
      <c r="D237" s="236" t="s">
        <v>212</v>
      </c>
      <c r="E237" s="237" t="s">
        <v>50</v>
      </c>
      <c r="F237" s="238" t="s">
        <v>105</v>
      </c>
      <c r="G237" s="235"/>
      <c r="H237" s="239">
        <v>4</v>
      </c>
      <c r="I237" s="240"/>
      <c r="J237" s="235"/>
      <c r="K237" s="235"/>
      <c r="L237" s="241"/>
      <c r="M237" s="242"/>
      <c r="N237" s="243"/>
      <c r="O237" s="243"/>
      <c r="P237" s="243"/>
      <c r="Q237" s="243"/>
      <c r="R237" s="243"/>
      <c r="S237" s="243"/>
      <c r="T237" s="244"/>
      <c r="AT237" s="245" t="s">
        <v>212</v>
      </c>
      <c r="AU237" s="245" t="s">
        <v>93</v>
      </c>
      <c r="AV237" s="13" t="s">
        <v>93</v>
      </c>
      <c r="AW237" s="13" t="s">
        <v>48</v>
      </c>
      <c r="AX237" s="13" t="s">
        <v>85</v>
      </c>
      <c r="AY237" s="245" t="s">
        <v>199</v>
      </c>
    </row>
    <row r="238" spans="2:65" s="1" customFormat="1" ht="22.5" customHeight="1">
      <c r="B238" s="43"/>
      <c r="C238" s="207" t="s">
        <v>399</v>
      </c>
      <c r="D238" s="207" t="s">
        <v>202</v>
      </c>
      <c r="E238" s="208" t="s">
        <v>588</v>
      </c>
      <c r="F238" s="209" t="s">
        <v>589</v>
      </c>
      <c r="G238" s="210" t="s">
        <v>205</v>
      </c>
      <c r="H238" s="211">
        <v>0.6</v>
      </c>
      <c r="I238" s="212"/>
      <c r="J238" s="213">
        <f>ROUND(I238*H238,2)</f>
        <v>0</v>
      </c>
      <c r="K238" s="209" t="s">
        <v>206</v>
      </c>
      <c r="L238" s="63"/>
      <c r="M238" s="214" t="s">
        <v>50</v>
      </c>
      <c r="N238" s="215" t="s">
        <v>56</v>
      </c>
      <c r="O238" s="44"/>
      <c r="P238" s="216">
        <f>O238*H238</f>
        <v>0</v>
      </c>
      <c r="Q238" s="216">
        <v>2.2563399999999998</v>
      </c>
      <c r="R238" s="216">
        <f>Q238*H238</f>
        <v>1.3538039999999998</v>
      </c>
      <c r="S238" s="216">
        <v>0</v>
      </c>
      <c r="T238" s="217">
        <f>S238*H238</f>
        <v>0</v>
      </c>
      <c r="AR238" s="25" t="s">
        <v>105</v>
      </c>
      <c r="AT238" s="25" t="s">
        <v>202</v>
      </c>
      <c r="AU238" s="25" t="s">
        <v>93</v>
      </c>
      <c r="AY238" s="25" t="s">
        <v>199</v>
      </c>
      <c r="BE238" s="218">
        <f>IF(N238="základní",J238,0)</f>
        <v>0</v>
      </c>
      <c r="BF238" s="218">
        <f>IF(N238="snížená",J238,0)</f>
        <v>0</v>
      </c>
      <c r="BG238" s="218">
        <f>IF(N238="zákl. přenesená",J238,0)</f>
        <v>0</v>
      </c>
      <c r="BH238" s="218">
        <f>IF(N238="sníž. přenesená",J238,0)</f>
        <v>0</v>
      </c>
      <c r="BI238" s="218">
        <f>IF(N238="nulová",J238,0)</f>
        <v>0</v>
      </c>
      <c r="BJ238" s="25" t="s">
        <v>25</v>
      </c>
      <c r="BK238" s="218">
        <f>ROUND(I238*H238,2)</f>
        <v>0</v>
      </c>
      <c r="BL238" s="25" t="s">
        <v>105</v>
      </c>
      <c r="BM238" s="25" t="s">
        <v>934</v>
      </c>
    </row>
    <row r="239" spans="2:65" s="1" customFormat="1" ht="13.5">
      <c r="B239" s="43"/>
      <c r="C239" s="65"/>
      <c r="D239" s="219" t="s">
        <v>208</v>
      </c>
      <c r="E239" s="65"/>
      <c r="F239" s="220" t="s">
        <v>591</v>
      </c>
      <c r="G239" s="65"/>
      <c r="H239" s="65"/>
      <c r="I239" s="175"/>
      <c r="J239" s="65"/>
      <c r="K239" s="65"/>
      <c r="L239" s="63"/>
      <c r="M239" s="221"/>
      <c r="N239" s="44"/>
      <c r="O239" s="44"/>
      <c r="P239" s="44"/>
      <c r="Q239" s="44"/>
      <c r="R239" s="44"/>
      <c r="S239" s="44"/>
      <c r="T239" s="80"/>
      <c r="AT239" s="25" t="s">
        <v>208</v>
      </c>
      <c r="AU239" s="25" t="s">
        <v>93</v>
      </c>
    </row>
    <row r="240" spans="2:65" s="1" customFormat="1" ht="81">
      <c r="B240" s="43"/>
      <c r="C240" s="65"/>
      <c r="D240" s="219" t="s">
        <v>210</v>
      </c>
      <c r="E240" s="65"/>
      <c r="F240" s="222" t="s">
        <v>592</v>
      </c>
      <c r="G240" s="65"/>
      <c r="H240" s="65"/>
      <c r="I240" s="175"/>
      <c r="J240" s="65"/>
      <c r="K240" s="65"/>
      <c r="L240" s="63"/>
      <c r="M240" s="221"/>
      <c r="N240" s="44"/>
      <c r="O240" s="44"/>
      <c r="P240" s="44"/>
      <c r="Q240" s="44"/>
      <c r="R240" s="44"/>
      <c r="S240" s="44"/>
      <c r="T240" s="80"/>
      <c r="AT240" s="25" t="s">
        <v>210</v>
      </c>
      <c r="AU240" s="25" t="s">
        <v>93</v>
      </c>
    </row>
    <row r="241" spans="2:65" s="12" customFormat="1" ht="13.5">
      <c r="B241" s="223"/>
      <c r="C241" s="224"/>
      <c r="D241" s="219" t="s">
        <v>212</v>
      </c>
      <c r="E241" s="225" t="s">
        <v>50</v>
      </c>
      <c r="F241" s="226" t="s">
        <v>220</v>
      </c>
      <c r="G241" s="224"/>
      <c r="H241" s="227" t="s">
        <v>50</v>
      </c>
      <c r="I241" s="228"/>
      <c r="J241" s="224"/>
      <c r="K241" s="224"/>
      <c r="L241" s="229"/>
      <c r="M241" s="230"/>
      <c r="N241" s="231"/>
      <c r="O241" s="231"/>
      <c r="P241" s="231"/>
      <c r="Q241" s="231"/>
      <c r="R241" s="231"/>
      <c r="S241" s="231"/>
      <c r="T241" s="232"/>
      <c r="AT241" s="233" t="s">
        <v>212</v>
      </c>
      <c r="AU241" s="233" t="s">
        <v>93</v>
      </c>
      <c r="AV241" s="12" t="s">
        <v>25</v>
      </c>
      <c r="AW241" s="12" t="s">
        <v>48</v>
      </c>
      <c r="AX241" s="12" t="s">
        <v>85</v>
      </c>
      <c r="AY241" s="233" t="s">
        <v>199</v>
      </c>
    </row>
    <row r="242" spans="2:65" s="13" customFormat="1" ht="13.5">
      <c r="B242" s="234"/>
      <c r="C242" s="235"/>
      <c r="D242" s="219" t="s">
        <v>212</v>
      </c>
      <c r="E242" s="246" t="s">
        <v>50</v>
      </c>
      <c r="F242" s="247" t="s">
        <v>935</v>
      </c>
      <c r="G242" s="235"/>
      <c r="H242" s="248">
        <v>0.6</v>
      </c>
      <c r="I242" s="240"/>
      <c r="J242" s="235"/>
      <c r="K242" s="235"/>
      <c r="L242" s="241"/>
      <c r="M242" s="242"/>
      <c r="N242" s="243"/>
      <c r="O242" s="243"/>
      <c r="P242" s="243"/>
      <c r="Q242" s="243"/>
      <c r="R242" s="243"/>
      <c r="S242" s="243"/>
      <c r="T242" s="244"/>
      <c r="AT242" s="245" t="s">
        <v>212</v>
      </c>
      <c r="AU242" s="245" t="s">
        <v>93</v>
      </c>
      <c r="AV242" s="13" t="s">
        <v>93</v>
      </c>
      <c r="AW242" s="13" t="s">
        <v>48</v>
      </c>
      <c r="AX242" s="13" t="s">
        <v>85</v>
      </c>
      <c r="AY242" s="245" t="s">
        <v>199</v>
      </c>
    </row>
    <row r="243" spans="2:65" s="11" customFormat="1" ht="29.85" customHeight="1">
      <c r="B243" s="190"/>
      <c r="C243" s="191"/>
      <c r="D243" s="204" t="s">
        <v>84</v>
      </c>
      <c r="E243" s="205" t="s">
        <v>606</v>
      </c>
      <c r="F243" s="205" t="s">
        <v>936</v>
      </c>
      <c r="G243" s="191"/>
      <c r="H243" s="191"/>
      <c r="I243" s="194"/>
      <c r="J243" s="206">
        <f>BK243</f>
        <v>0</v>
      </c>
      <c r="K243" s="191"/>
      <c r="L243" s="196"/>
      <c r="M243" s="197"/>
      <c r="N243" s="198"/>
      <c r="O243" s="198"/>
      <c r="P243" s="199">
        <f>SUM(P244:P404)</f>
        <v>0</v>
      </c>
      <c r="Q243" s="198"/>
      <c r="R243" s="199">
        <f>SUM(R244:R404)</f>
        <v>1.1004999999999999E-2</v>
      </c>
      <c r="S243" s="198"/>
      <c r="T243" s="200">
        <f>SUM(T244:T404)</f>
        <v>258.54150000000004</v>
      </c>
      <c r="AR243" s="201" t="s">
        <v>25</v>
      </c>
      <c r="AT243" s="202" t="s">
        <v>84</v>
      </c>
      <c r="AU243" s="202" t="s">
        <v>25</v>
      </c>
      <c r="AY243" s="201" t="s">
        <v>199</v>
      </c>
      <c r="BK243" s="203">
        <f>SUM(BK244:BK404)</f>
        <v>0</v>
      </c>
    </row>
    <row r="244" spans="2:65" s="1" customFormat="1" ht="22.5" customHeight="1">
      <c r="B244" s="43"/>
      <c r="C244" s="207" t="s">
        <v>415</v>
      </c>
      <c r="D244" s="207" t="s">
        <v>202</v>
      </c>
      <c r="E244" s="208" t="s">
        <v>614</v>
      </c>
      <c r="F244" s="209" t="s">
        <v>615</v>
      </c>
      <c r="G244" s="210" t="s">
        <v>418</v>
      </c>
      <c r="H244" s="211">
        <v>4</v>
      </c>
      <c r="I244" s="212"/>
      <c r="J244" s="213">
        <f>ROUND(I244*H244,2)</f>
        <v>0</v>
      </c>
      <c r="K244" s="209" t="s">
        <v>206</v>
      </c>
      <c r="L244" s="63"/>
      <c r="M244" s="214" t="s">
        <v>50</v>
      </c>
      <c r="N244" s="215" t="s">
        <v>56</v>
      </c>
      <c r="O244" s="44"/>
      <c r="P244" s="216">
        <f>O244*H244</f>
        <v>0</v>
      </c>
      <c r="Q244" s="216">
        <v>0</v>
      </c>
      <c r="R244" s="216">
        <f>Q244*H244</f>
        <v>0</v>
      </c>
      <c r="S244" s="216">
        <v>4.0000000000000001E-3</v>
      </c>
      <c r="T244" s="217">
        <f>S244*H244</f>
        <v>1.6E-2</v>
      </c>
      <c r="AR244" s="25" t="s">
        <v>105</v>
      </c>
      <c r="AT244" s="25" t="s">
        <v>202</v>
      </c>
      <c r="AU244" s="25" t="s">
        <v>93</v>
      </c>
      <c r="AY244" s="25" t="s">
        <v>199</v>
      </c>
      <c r="BE244" s="218">
        <f>IF(N244="základní",J244,0)</f>
        <v>0</v>
      </c>
      <c r="BF244" s="218">
        <f>IF(N244="snížená",J244,0)</f>
        <v>0</v>
      </c>
      <c r="BG244" s="218">
        <f>IF(N244="zákl. přenesená",J244,0)</f>
        <v>0</v>
      </c>
      <c r="BH244" s="218">
        <f>IF(N244="sníž. přenesená",J244,0)</f>
        <v>0</v>
      </c>
      <c r="BI244" s="218">
        <f>IF(N244="nulová",J244,0)</f>
        <v>0</v>
      </c>
      <c r="BJ244" s="25" t="s">
        <v>25</v>
      </c>
      <c r="BK244" s="218">
        <f>ROUND(I244*H244,2)</f>
        <v>0</v>
      </c>
      <c r="BL244" s="25" t="s">
        <v>105</v>
      </c>
      <c r="BM244" s="25" t="s">
        <v>937</v>
      </c>
    </row>
    <row r="245" spans="2:65" s="1" customFormat="1" ht="27">
      <c r="B245" s="43"/>
      <c r="C245" s="65"/>
      <c r="D245" s="219" t="s">
        <v>208</v>
      </c>
      <c r="E245" s="65"/>
      <c r="F245" s="220" t="s">
        <v>617</v>
      </c>
      <c r="G245" s="65"/>
      <c r="H245" s="65"/>
      <c r="I245" s="175"/>
      <c r="J245" s="65"/>
      <c r="K245" s="65"/>
      <c r="L245" s="63"/>
      <c r="M245" s="221"/>
      <c r="N245" s="44"/>
      <c r="O245" s="44"/>
      <c r="P245" s="44"/>
      <c r="Q245" s="44"/>
      <c r="R245" s="44"/>
      <c r="S245" s="44"/>
      <c r="T245" s="80"/>
      <c r="AT245" s="25" t="s">
        <v>208</v>
      </c>
      <c r="AU245" s="25" t="s">
        <v>93</v>
      </c>
    </row>
    <row r="246" spans="2:65" s="1" customFormat="1" ht="40.5">
      <c r="B246" s="43"/>
      <c r="C246" s="65"/>
      <c r="D246" s="219" t="s">
        <v>210</v>
      </c>
      <c r="E246" s="65"/>
      <c r="F246" s="222" t="s">
        <v>618</v>
      </c>
      <c r="G246" s="65"/>
      <c r="H246" s="65"/>
      <c r="I246" s="175"/>
      <c r="J246" s="65"/>
      <c r="K246" s="65"/>
      <c r="L246" s="63"/>
      <c r="M246" s="221"/>
      <c r="N246" s="44"/>
      <c r="O246" s="44"/>
      <c r="P246" s="44"/>
      <c r="Q246" s="44"/>
      <c r="R246" s="44"/>
      <c r="S246" s="44"/>
      <c r="T246" s="80"/>
      <c r="AT246" s="25" t="s">
        <v>210</v>
      </c>
      <c r="AU246" s="25" t="s">
        <v>93</v>
      </c>
    </row>
    <row r="247" spans="2:65" s="12" customFormat="1" ht="13.5">
      <c r="B247" s="223"/>
      <c r="C247" s="224"/>
      <c r="D247" s="219" t="s">
        <v>212</v>
      </c>
      <c r="E247" s="225" t="s">
        <v>50</v>
      </c>
      <c r="F247" s="226" t="s">
        <v>220</v>
      </c>
      <c r="G247" s="224"/>
      <c r="H247" s="227" t="s">
        <v>50</v>
      </c>
      <c r="I247" s="228"/>
      <c r="J247" s="224"/>
      <c r="K247" s="224"/>
      <c r="L247" s="229"/>
      <c r="M247" s="230"/>
      <c r="N247" s="231"/>
      <c r="O247" s="231"/>
      <c r="P247" s="231"/>
      <c r="Q247" s="231"/>
      <c r="R247" s="231"/>
      <c r="S247" s="231"/>
      <c r="T247" s="232"/>
      <c r="AT247" s="233" t="s">
        <v>212</v>
      </c>
      <c r="AU247" s="233" t="s">
        <v>93</v>
      </c>
      <c r="AV247" s="12" t="s">
        <v>25</v>
      </c>
      <c r="AW247" s="12" t="s">
        <v>48</v>
      </c>
      <c r="AX247" s="12" t="s">
        <v>85</v>
      </c>
      <c r="AY247" s="233" t="s">
        <v>199</v>
      </c>
    </row>
    <row r="248" spans="2:65" s="13" customFormat="1" ht="13.5">
      <c r="B248" s="234"/>
      <c r="C248" s="235"/>
      <c r="D248" s="236" t="s">
        <v>212</v>
      </c>
      <c r="E248" s="237" t="s">
        <v>50</v>
      </c>
      <c r="F248" s="238" t="s">
        <v>105</v>
      </c>
      <c r="G248" s="235"/>
      <c r="H248" s="239">
        <v>4</v>
      </c>
      <c r="I248" s="240"/>
      <c r="J248" s="235"/>
      <c r="K248" s="235"/>
      <c r="L248" s="241"/>
      <c r="M248" s="242"/>
      <c r="N248" s="243"/>
      <c r="O248" s="243"/>
      <c r="P248" s="243"/>
      <c r="Q248" s="243"/>
      <c r="R248" s="243"/>
      <c r="S248" s="243"/>
      <c r="T248" s="244"/>
      <c r="AT248" s="245" t="s">
        <v>212</v>
      </c>
      <c r="AU248" s="245" t="s">
        <v>93</v>
      </c>
      <c r="AV248" s="13" t="s">
        <v>93</v>
      </c>
      <c r="AW248" s="13" t="s">
        <v>48</v>
      </c>
      <c r="AX248" s="13" t="s">
        <v>85</v>
      </c>
      <c r="AY248" s="245" t="s">
        <v>199</v>
      </c>
    </row>
    <row r="249" spans="2:65" s="1" customFormat="1" ht="22.5" customHeight="1">
      <c r="B249" s="43"/>
      <c r="C249" s="207" t="s">
        <v>422</v>
      </c>
      <c r="D249" s="207" t="s">
        <v>202</v>
      </c>
      <c r="E249" s="208" t="s">
        <v>620</v>
      </c>
      <c r="F249" s="209" t="s">
        <v>621</v>
      </c>
      <c r="G249" s="210" t="s">
        <v>418</v>
      </c>
      <c r="H249" s="211">
        <v>4</v>
      </c>
      <c r="I249" s="212"/>
      <c r="J249" s="213">
        <f>ROUND(I249*H249,2)</f>
        <v>0</v>
      </c>
      <c r="K249" s="209" t="s">
        <v>206</v>
      </c>
      <c r="L249" s="63"/>
      <c r="M249" s="214" t="s">
        <v>50</v>
      </c>
      <c r="N249" s="215" t="s">
        <v>56</v>
      </c>
      <c r="O249" s="44"/>
      <c r="P249" s="216">
        <f>O249*H249</f>
        <v>0</v>
      </c>
      <c r="Q249" s="216">
        <v>0</v>
      </c>
      <c r="R249" s="216">
        <f>Q249*H249</f>
        <v>0</v>
      </c>
      <c r="S249" s="216">
        <v>8.2000000000000003E-2</v>
      </c>
      <c r="T249" s="217">
        <f>S249*H249</f>
        <v>0.32800000000000001</v>
      </c>
      <c r="AR249" s="25" t="s">
        <v>105</v>
      </c>
      <c r="AT249" s="25" t="s">
        <v>202</v>
      </c>
      <c r="AU249" s="25" t="s">
        <v>93</v>
      </c>
      <c r="AY249" s="25" t="s">
        <v>199</v>
      </c>
      <c r="BE249" s="218">
        <f>IF(N249="základní",J249,0)</f>
        <v>0</v>
      </c>
      <c r="BF249" s="218">
        <f>IF(N249="snížená",J249,0)</f>
        <v>0</v>
      </c>
      <c r="BG249" s="218">
        <f>IF(N249="zákl. přenesená",J249,0)</f>
        <v>0</v>
      </c>
      <c r="BH249" s="218">
        <f>IF(N249="sníž. přenesená",J249,0)</f>
        <v>0</v>
      </c>
      <c r="BI249" s="218">
        <f>IF(N249="nulová",J249,0)</f>
        <v>0</v>
      </c>
      <c r="BJ249" s="25" t="s">
        <v>25</v>
      </c>
      <c r="BK249" s="218">
        <f>ROUND(I249*H249,2)</f>
        <v>0</v>
      </c>
      <c r="BL249" s="25" t="s">
        <v>105</v>
      </c>
      <c r="BM249" s="25" t="s">
        <v>938</v>
      </c>
    </row>
    <row r="250" spans="2:65" s="1" customFormat="1" ht="27">
      <c r="B250" s="43"/>
      <c r="C250" s="65"/>
      <c r="D250" s="219" t="s">
        <v>208</v>
      </c>
      <c r="E250" s="65"/>
      <c r="F250" s="220" t="s">
        <v>623</v>
      </c>
      <c r="G250" s="65"/>
      <c r="H250" s="65"/>
      <c r="I250" s="175"/>
      <c r="J250" s="65"/>
      <c r="K250" s="65"/>
      <c r="L250" s="63"/>
      <c r="M250" s="221"/>
      <c r="N250" s="44"/>
      <c r="O250" s="44"/>
      <c r="P250" s="44"/>
      <c r="Q250" s="44"/>
      <c r="R250" s="44"/>
      <c r="S250" s="44"/>
      <c r="T250" s="80"/>
      <c r="AT250" s="25" t="s">
        <v>208</v>
      </c>
      <c r="AU250" s="25" t="s">
        <v>93</v>
      </c>
    </row>
    <row r="251" spans="2:65" s="1" customFormat="1" ht="67.5">
      <c r="B251" s="43"/>
      <c r="C251" s="65"/>
      <c r="D251" s="219" t="s">
        <v>210</v>
      </c>
      <c r="E251" s="65"/>
      <c r="F251" s="222" t="s">
        <v>624</v>
      </c>
      <c r="G251" s="65"/>
      <c r="H251" s="65"/>
      <c r="I251" s="175"/>
      <c r="J251" s="65"/>
      <c r="K251" s="65"/>
      <c r="L251" s="63"/>
      <c r="M251" s="221"/>
      <c r="N251" s="44"/>
      <c r="O251" s="44"/>
      <c r="P251" s="44"/>
      <c r="Q251" s="44"/>
      <c r="R251" s="44"/>
      <c r="S251" s="44"/>
      <c r="T251" s="80"/>
      <c r="AT251" s="25" t="s">
        <v>210</v>
      </c>
      <c r="AU251" s="25" t="s">
        <v>93</v>
      </c>
    </row>
    <row r="252" spans="2:65" s="12" customFormat="1" ht="13.5">
      <c r="B252" s="223"/>
      <c r="C252" s="224"/>
      <c r="D252" s="219" t="s">
        <v>212</v>
      </c>
      <c r="E252" s="225" t="s">
        <v>50</v>
      </c>
      <c r="F252" s="226" t="s">
        <v>220</v>
      </c>
      <c r="G252" s="224"/>
      <c r="H252" s="227" t="s">
        <v>50</v>
      </c>
      <c r="I252" s="228"/>
      <c r="J252" s="224"/>
      <c r="K252" s="224"/>
      <c r="L252" s="229"/>
      <c r="M252" s="230"/>
      <c r="N252" s="231"/>
      <c r="O252" s="231"/>
      <c r="P252" s="231"/>
      <c r="Q252" s="231"/>
      <c r="R252" s="231"/>
      <c r="S252" s="231"/>
      <c r="T252" s="232"/>
      <c r="AT252" s="233" t="s">
        <v>212</v>
      </c>
      <c r="AU252" s="233" t="s">
        <v>93</v>
      </c>
      <c r="AV252" s="12" t="s">
        <v>25</v>
      </c>
      <c r="AW252" s="12" t="s">
        <v>48</v>
      </c>
      <c r="AX252" s="12" t="s">
        <v>85</v>
      </c>
      <c r="AY252" s="233" t="s">
        <v>199</v>
      </c>
    </row>
    <row r="253" spans="2:65" s="13" customFormat="1" ht="13.5">
      <c r="B253" s="234"/>
      <c r="C253" s="235"/>
      <c r="D253" s="236" t="s">
        <v>212</v>
      </c>
      <c r="E253" s="237" t="s">
        <v>50</v>
      </c>
      <c r="F253" s="238" t="s">
        <v>105</v>
      </c>
      <c r="G253" s="235"/>
      <c r="H253" s="239">
        <v>4</v>
      </c>
      <c r="I253" s="240"/>
      <c r="J253" s="235"/>
      <c r="K253" s="235"/>
      <c r="L253" s="241"/>
      <c r="M253" s="242"/>
      <c r="N253" s="243"/>
      <c r="O253" s="243"/>
      <c r="P253" s="243"/>
      <c r="Q253" s="243"/>
      <c r="R253" s="243"/>
      <c r="S253" s="243"/>
      <c r="T253" s="244"/>
      <c r="AT253" s="245" t="s">
        <v>212</v>
      </c>
      <c r="AU253" s="245" t="s">
        <v>93</v>
      </c>
      <c r="AV253" s="13" t="s">
        <v>93</v>
      </c>
      <c r="AW253" s="13" t="s">
        <v>48</v>
      </c>
      <c r="AX253" s="13" t="s">
        <v>85</v>
      </c>
      <c r="AY253" s="245" t="s">
        <v>199</v>
      </c>
    </row>
    <row r="254" spans="2:65" s="1" customFormat="1" ht="22.5" customHeight="1">
      <c r="B254" s="43"/>
      <c r="C254" s="207" t="s">
        <v>428</v>
      </c>
      <c r="D254" s="207" t="s">
        <v>202</v>
      </c>
      <c r="E254" s="208" t="s">
        <v>626</v>
      </c>
      <c r="F254" s="209" t="s">
        <v>627</v>
      </c>
      <c r="G254" s="210" t="s">
        <v>256</v>
      </c>
      <c r="H254" s="211">
        <v>0.34399999999999997</v>
      </c>
      <c r="I254" s="212"/>
      <c r="J254" s="213">
        <f>ROUND(I254*H254,2)</f>
        <v>0</v>
      </c>
      <c r="K254" s="209" t="s">
        <v>206</v>
      </c>
      <c r="L254" s="63"/>
      <c r="M254" s="214" t="s">
        <v>50</v>
      </c>
      <c r="N254" s="215" t="s">
        <v>56</v>
      </c>
      <c r="O254" s="44"/>
      <c r="P254" s="216">
        <f>O254*H254</f>
        <v>0</v>
      </c>
      <c r="Q254" s="216">
        <v>0</v>
      </c>
      <c r="R254" s="216">
        <f>Q254*H254</f>
        <v>0</v>
      </c>
      <c r="S254" s="216">
        <v>0</v>
      </c>
      <c r="T254" s="217">
        <f>S254*H254</f>
        <v>0</v>
      </c>
      <c r="AR254" s="25" t="s">
        <v>105</v>
      </c>
      <c r="AT254" s="25" t="s">
        <v>202</v>
      </c>
      <c r="AU254" s="25" t="s">
        <v>93</v>
      </c>
      <c r="AY254" s="25" t="s">
        <v>199</v>
      </c>
      <c r="BE254" s="218">
        <f>IF(N254="základní",J254,0)</f>
        <v>0</v>
      </c>
      <c r="BF254" s="218">
        <f>IF(N254="snížená",J254,0)</f>
        <v>0</v>
      </c>
      <c r="BG254" s="218">
        <f>IF(N254="zákl. přenesená",J254,0)</f>
        <v>0</v>
      </c>
      <c r="BH254" s="218">
        <f>IF(N254="sníž. přenesená",J254,0)</f>
        <v>0</v>
      </c>
      <c r="BI254" s="218">
        <f>IF(N254="nulová",J254,0)</f>
        <v>0</v>
      </c>
      <c r="BJ254" s="25" t="s">
        <v>25</v>
      </c>
      <c r="BK254" s="218">
        <f>ROUND(I254*H254,2)</f>
        <v>0</v>
      </c>
      <c r="BL254" s="25" t="s">
        <v>105</v>
      </c>
      <c r="BM254" s="25" t="s">
        <v>939</v>
      </c>
    </row>
    <row r="255" spans="2:65" s="1" customFormat="1" ht="27">
      <c r="B255" s="43"/>
      <c r="C255" s="65"/>
      <c r="D255" s="219" t="s">
        <v>208</v>
      </c>
      <c r="E255" s="65"/>
      <c r="F255" s="220" t="s">
        <v>629</v>
      </c>
      <c r="G255" s="65"/>
      <c r="H255" s="65"/>
      <c r="I255" s="175"/>
      <c r="J255" s="65"/>
      <c r="K255" s="65"/>
      <c r="L255" s="63"/>
      <c r="M255" s="221"/>
      <c r="N255" s="44"/>
      <c r="O255" s="44"/>
      <c r="P255" s="44"/>
      <c r="Q255" s="44"/>
      <c r="R255" s="44"/>
      <c r="S255" s="44"/>
      <c r="T255" s="80"/>
      <c r="AT255" s="25" t="s">
        <v>208</v>
      </c>
      <c r="AU255" s="25" t="s">
        <v>93</v>
      </c>
    </row>
    <row r="256" spans="2:65" s="1" customFormat="1" ht="67.5">
      <c r="B256" s="43"/>
      <c r="C256" s="65"/>
      <c r="D256" s="219" t="s">
        <v>210</v>
      </c>
      <c r="E256" s="65"/>
      <c r="F256" s="222" t="s">
        <v>630</v>
      </c>
      <c r="G256" s="65"/>
      <c r="H256" s="65"/>
      <c r="I256" s="175"/>
      <c r="J256" s="65"/>
      <c r="K256" s="65"/>
      <c r="L256" s="63"/>
      <c r="M256" s="221"/>
      <c r="N256" s="44"/>
      <c r="O256" s="44"/>
      <c r="P256" s="44"/>
      <c r="Q256" s="44"/>
      <c r="R256" s="44"/>
      <c r="S256" s="44"/>
      <c r="T256" s="80"/>
      <c r="AT256" s="25" t="s">
        <v>210</v>
      </c>
      <c r="AU256" s="25" t="s">
        <v>93</v>
      </c>
    </row>
    <row r="257" spans="2:65" s="12" customFormat="1" ht="13.5">
      <c r="B257" s="223"/>
      <c r="C257" s="224"/>
      <c r="D257" s="219" t="s">
        <v>212</v>
      </c>
      <c r="E257" s="225" t="s">
        <v>50</v>
      </c>
      <c r="F257" s="226" t="s">
        <v>220</v>
      </c>
      <c r="G257" s="224"/>
      <c r="H257" s="227" t="s">
        <v>50</v>
      </c>
      <c r="I257" s="228"/>
      <c r="J257" s="224"/>
      <c r="K257" s="224"/>
      <c r="L257" s="229"/>
      <c r="M257" s="230"/>
      <c r="N257" s="231"/>
      <c r="O257" s="231"/>
      <c r="P257" s="231"/>
      <c r="Q257" s="231"/>
      <c r="R257" s="231"/>
      <c r="S257" s="231"/>
      <c r="T257" s="232"/>
      <c r="AT257" s="233" t="s">
        <v>212</v>
      </c>
      <c r="AU257" s="233" t="s">
        <v>93</v>
      </c>
      <c r="AV257" s="12" t="s">
        <v>25</v>
      </c>
      <c r="AW257" s="12" t="s">
        <v>48</v>
      </c>
      <c r="AX257" s="12" t="s">
        <v>85</v>
      </c>
      <c r="AY257" s="233" t="s">
        <v>199</v>
      </c>
    </row>
    <row r="258" spans="2:65" s="13" customFormat="1" ht="13.5">
      <c r="B258" s="234"/>
      <c r="C258" s="235"/>
      <c r="D258" s="236" t="s">
        <v>212</v>
      </c>
      <c r="E258" s="237" t="s">
        <v>50</v>
      </c>
      <c r="F258" s="238" t="s">
        <v>940</v>
      </c>
      <c r="G258" s="235"/>
      <c r="H258" s="239">
        <v>0.34399999999999997</v>
      </c>
      <c r="I258" s="240"/>
      <c r="J258" s="235"/>
      <c r="K258" s="235"/>
      <c r="L258" s="241"/>
      <c r="M258" s="242"/>
      <c r="N258" s="243"/>
      <c r="O258" s="243"/>
      <c r="P258" s="243"/>
      <c r="Q258" s="243"/>
      <c r="R258" s="243"/>
      <c r="S258" s="243"/>
      <c r="T258" s="244"/>
      <c r="AT258" s="245" t="s">
        <v>212</v>
      </c>
      <c r="AU258" s="245" t="s">
        <v>93</v>
      </c>
      <c r="AV258" s="13" t="s">
        <v>93</v>
      </c>
      <c r="AW258" s="13" t="s">
        <v>48</v>
      </c>
      <c r="AX258" s="13" t="s">
        <v>85</v>
      </c>
      <c r="AY258" s="245" t="s">
        <v>199</v>
      </c>
    </row>
    <row r="259" spans="2:65" s="1" customFormat="1" ht="22.5" customHeight="1">
      <c r="B259" s="43"/>
      <c r="C259" s="207" t="s">
        <v>434</v>
      </c>
      <c r="D259" s="207" t="s">
        <v>202</v>
      </c>
      <c r="E259" s="208" t="s">
        <v>633</v>
      </c>
      <c r="F259" s="209" t="s">
        <v>634</v>
      </c>
      <c r="G259" s="210" t="s">
        <v>263</v>
      </c>
      <c r="H259" s="211">
        <v>35.5</v>
      </c>
      <c r="I259" s="212"/>
      <c r="J259" s="213">
        <f>ROUND(I259*H259,2)</f>
        <v>0</v>
      </c>
      <c r="K259" s="209" t="s">
        <v>206</v>
      </c>
      <c r="L259" s="63"/>
      <c r="M259" s="214" t="s">
        <v>50</v>
      </c>
      <c r="N259" s="215" t="s">
        <v>56</v>
      </c>
      <c r="O259" s="44"/>
      <c r="P259" s="216">
        <f>O259*H259</f>
        <v>0</v>
      </c>
      <c r="Q259" s="216">
        <v>4.0000000000000003E-5</v>
      </c>
      <c r="R259" s="216">
        <f>Q259*H259</f>
        <v>1.42E-3</v>
      </c>
      <c r="S259" s="216">
        <v>0.128</v>
      </c>
      <c r="T259" s="217">
        <f>S259*H259</f>
        <v>4.5440000000000005</v>
      </c>
      <c r="AR259" s="25" t="s">
        <v>105</v>
      </c>
      <c r="AT259" s="25" t="s">
        <v>202</v>
      </c>
      <c r="AU259" s="25" t="s">
        <v>93</v>
      </c>
      <c r="AY259" s="25" t="s">
        <v>199</v>
      </c>
      <c r="BE259" s="218">
        <f>IF(N259="základní",J259,0)</f>
        <v>0</v>
      </c>
      <c r="BF259" s="218">
        <f>IF(N259="snížená",J259,0)</f>
        <v>0</v>
      </c>
      <c r="BG259" s="218">
        <f>IF(N259="zákl. přenesená",J259,0)</f>
        <v>0</v>
      </c>
      <c r="BH259" s="218">
        <f>IF(N259="sníž. přenesená",J259,0)</f>
        <v>0</v>
      </c>
      <c r="BI259" s="218">
        <f>IF(N259="nulová",J259,0)</f>
        <v>0</v>
      </c>
      <c r="BJ259" s="25" t="s">
        <v>25</v>
      </c>
      <c r="BK259" s="218">
        <f>ROUND(I259*H259,2)</f>
        <v>0</v>
      </c>
      <c r="BL259" s="25" t="s">
        <v>105</v>
      </c>
      <c r="BM259" s="25" t="s">
        <v>941</v>
      </c>
    </row>
    <row r="260" spans="2:65" s="1" customFormat="1" ht="27">
      <c r="B260" s="43"/>
      <c r="C260" s="65"/>
      <c r="D260" s="219" t="s">
        <v>208</v>
      </c>
      <c r="E260" s="65"/>
      <c r="F260" s="220" t="s">
        <v>636</v>
      </c>
      <c r="G260" s="65"/>
      <c r="H260" s="65"/>
      <c r="I260" s="175"/>
      <c r="J260" s="65"/>
      <c r="K260" s="65"/>
      <c r="L260" s="63"/>
      <c r="M260" s="221"/>
      <c r="N260" s="44"/>
      <c r="O260" s="44"/>
      <c r="P260" s="44"/>
      <c r="Q260" s="44"/>
      <c r="R260" s="44"/>
      <c r="S260" s="44"/>
      <c r="T260" s="80"/>
      <c r="AT260" s="25" t="s">
        <v>208</v>
      </c>
      <c r="AU260" s="25" t="s">
        <v>93</v>
      </c>
    </row>
    <row r="261" spans="2:65" s="1" customFormat="1" ht="216">
      <c r="B261" s="43"/>
      <c r="C261" s="65"/>
      <c r="D261" s="219" t="s">
        <v>210</v>
      </c>
      <c r="E261" s="65"/>
      <c r="F261" s="222" t="s">
        <v>637</v>
      </c>
      <c r="G261" s="65"/>
      <c r="H261" s="65"/>
      <c r="I261" s="175"/>
      <c r="J261" s="65"/>
      <c r="K261" s="65"/>
      <c r="L261" s="63"/>
      <c r="M261" s="221"/>
      <c r="N261" s="44"/>
      <c r="O261" s="44"/>
      <c r="P261" s="44"/>
      <c r="Q261" s="44"/>
      <c r="R261" s="44"/>
      <c r="S261" s="44"/>
      <c r="T261" s="80"/>
      <c r="AT261" s="25" t="s">
        <v>210</v>
      </c>
      <c r="AU261" s="25" t="s">
        <v>93</v>
      </c>
    </row>
    <row r="262" spans="2:65" s="12" customFormat="1" ht="13.5">
      <c r="B262" s="223"/>
      <c r="C262" s="224"/>
      <c r="D262" s="219" t="s">
        <v>212</v>
      </c>
      <c r="E262" s="225" t="s">
        <v>50</v>
      </c>
      <c r="F262" s="226" t="s">
        <v>314</v>
      </c>
      <c r="G262" s="224"/>
      <c r="H262" s="227" t="s">
        <v>50</v>
      </c>
      <c r="I262" s="228"/>
      <c r="J262" s="224"/>
      <c r="K262" s="224"/>
      <c r="L262" s="229"/>
      <c r="M262" s="230"/>
      <c r="N262" s="231"/>
      <c r="O262" s="231"/>
      <c r="P262" s="231"/>
      <c r="Q262" s="231"/>
      <c r="R262" s="231"/>
      <c r="S262" s="231"/>
      <c r="T262" s="232"/>
      <c r="AT262" s="233" t="s">
        <v>212</v>
      </c>
      <c r="AU262" s="233" t="s">
        <v>93</v>
      </c>
      <c r="AV262" s="12" t="s">
        <v>25</v>
      </c>
      <c r="AW262" s="12" t="s">
        <v>48</v>
      </c>
      <c r="AX262" s="12" t="s">
        <v>85</v>
      </c>
      <c r="AY262" s="233" t="s">
        <v>199</v>
      </c>
    </row>
    <row r="263" spans="2:65" s="13" customFormat="1" ht="13.5">
      <c r="B263" s="234"/>
      <c r="C263" s="235"/>
      <c r="D263" s="236" t="s">
        <v>212</v>
      </c>
      <c r="E263" s="237" t="s">
        <v>50</v>
      </c>
      <c r="F263" s="238" t="s">
        <v>942</v>
      </c>
      <c r="G263" s="235"/>
      <c r="H263" s="239">
        <v>35.5</v>
      </c>
      <c r="I263" s="240"/>
      <c r="J263" s="235"/>
      <c r="K263" s="235"/>
      <c r="L263" s="241"/>
      <c r="M263" s="242"/>
      <c r="N263" s="243"/>
      <c r="O263" s="243"/>
      <c r="P263" s="243"/>
      <c r="Q263" s="243"/>
      <c r="R263" s="243"/>
      <c r="S263" s="243"/>
      <c r="T263" s="244"/>
      <c r="AT263" s="245" t="s">
        <v>212</v>
      </c>
      <c r="AU263" s="245" t="s">
        <v>93</v>
      </c>
      <c r="AV263" s="13" t="s">
        <v>93</v>
      </c>
      <c r="AW263" s="13" t="s">
        <v>48</v>
      </c>
      <c r="AX263" s="13" t="s">
        <v>85</v>
      </c>
      <c r="AY263" s="245" t="s">
        <v>199</v>
      </c>
    </row>
    <row r="264" spans="2:65" s="1" customFormat="1" ht="22.5" customHeight="1">
      <c r="B264" s="43"/>
      <c r="C264" s="207" t="s">
        <v>440</v>
      </c>
      <c r="D264" s="207" t="s">
        <v>202</v>
      </c>
      <c r="E264" s="208" t="s">
        <v>642</v>
      </c>
      <c r="F264" s="209" t="s">
        <v>643</v>
      </c>
      <c r="G264" s="210" t="s">
        <v>263</v>
      </c>
      <c r="H264" s="211">
        <v>106.5</v>
      </c>
      <c r="I264" s="212"/>
      <c r="J264" s="213">
        <f>ROUND(I264*H264,2)</f>
        <v>0</v>
      </c>
      <c r="K264" s="209" t="s">
        <v>206</v>
      </c>
      <c r="L264" s="63"/>
      <c r="M264" s="214" t="s">
        <v>50</v>
      </c>
      <c r="N264" s="215" t="s">
        <v>56</v>
      </c>
      <c r="O264" s="44"/>
      <c r="P264" s="216">
        <f>O264*H264</f>
        <v>0</v>
      </c>
      <c r="Q264" s="216">
        <v>9.0000000000000006E-5</v>
      </c>
      <c r="R264" s="216">
        <f>Q264*H264</f>
        <v>9.5849999999999998E-3</v>
      </c>
      <c r="S264" s="216">
        <v>0.25600000000000001</v>
      </c>
      <c r="T264" s="217">
        <f>S264*H264</f>
        <v>27.263999999999999</v>
      </c>
      <c r="AR264" s="25" t="s">
        <v>105</v>
      </c>
      <c r="AT264" s="25" t="s">
        <v>202</v>
      </c>
      <c r="AU264" s="25" t="s">
        <v>93</v>
      </c>
      <c r="AY264" s="25" t="s">
        <v>199</v>
      </c>
      <c r="BE264" s="218">
        <f>IF(N264="základní",J264,0)</f>
        <v>0</v>
      </c>
      <c r="BF264" s="218">
        <f>IF(N264="snížená",J264,0)</f>
        <v>0</v>
      </c>
      <c r="BG264" s="218">
        <f>IF(N264="zákl. přenesená",J264,0)</f>
        <v>0</v>
      </c>
      <c r="BH264" s="218">
        <f>IF(N264="sníž. přenesená",J264,0)</f>
        <v>0</v>
      </c>
      <c r="BI264" s="218">
        <f>IF(N264="nulová",J264,0)</f>
        <v>0</v>
      </c>
      <c r="BJ264" s="25" t="s">
        <v>25</v>
      </c>
      <c r="BK264" s="218">
        <f>ROUND(I264*H264,2)</f>
        <v>0</v>
      </c>
      <c r="BL264" s="25" t="s">
        <v>105</v>
      </c>
      <c r="BM264" s="25" t="s">
        <v>943</v>
      </c>
    </row>
    <row r="265" spans="2:65" s="1" customFormat="1" ht="27">
      <c r="B265" s="43"/>
      <c r="C265" s="65"/>
      <c r="D265" s="219" t="s">
        <v>208</v>
      </c>
      <c r="E265" s="65"/>
      <c r="F265" s="220" t="s">
        <v>645</v>
      </c>
      <c r="G265" s="65"/>
      <c r="H265" s="65"/>
      <c r="I265" s="175"/>
      <c r="J265" s="65"/>
      <c r="K265" s="65"/>
      <c r="L265" s="63"/>
      <c r="M265" s="221"/>
      <c r="N265" s="44"/>
      <c r="O265" s="44"/>
      <c r="P265" s="44"/>
      <c r="Q265" s="44"/>
      <c r="R265" s="44"/>
      <c r="S265" s="44"/>
      <c r="T265" s="80"/>
      <c r="AT265" s="25" t="s">
        <v>208</v>
      </c>
      <c r="AU265" s="25" t="s">
        <v>93</v>
      </c>
    </row>
    <row r="266" spans="2:65" s="1" customFormat="1" ht="216">
      <c r="B266" s="43"/>
      <c r="C266" s="65"/>
      <c r="D266" s="219" t="s">
        <v>210</v>
      </c>
      <c r="E266" s="65"/>
      <c r="F266" s="222" t="s">
        <v>637</v>
      </c>
      <c r="G266" s="65"/>
      <c r="H266" s="65"/>
      <c r="I266" s="175"/>
      <c r="J266" s="65"/>
      <c r="K266" s="65"/>
      <c r="L266" s="63"/>
      <c r="M266" s="221"/>
      <c r="N266" s="44"/>
      <c r="O266" s="44"/>
      <c r="P266" s="44"/>
      <c r="Q266" s="44"/>
      <c r="R266" s="44"/>
      <c r="S266" s="44"/>
      <c r="T266" s="80"/>
      <c r="AT266" s="25" t="s">
        <v>210</v>
      </c>
      <c r="AU266" s="25" t="s">
        <v>93</v>
      </c>
    </row>
    <row r="267" spans="2:65" s="12" customFormat="1" ht="13.5">
      <c r="B267" s="223"/>
      <c r="C267" s="224"/>
      <c r="D267" s="219" t="s">
        <v>212</v>
      </c>
      <c r="E267" s="225" t="s">
        <v>50</v>
      </c>
      <c r="F267" s="226" t="s">
        <v>314</v>
      </c>
      <c r="G267" s="224"/>
      <c r="H267" s="227" t="s">
        <v>50</v>
      </c>
      <c r="I267" s="228"/>
      <c r="J267" s="224"/>
      <c r="K267" s="224"/>
      <c r="L267" s="229"/>
      <c r="M267" s="230"/>
      <c r="N267" s="231"/>
      <c r="O267" s="231"/>
      <c r="P267" s="231"/>
      <c r="Q267" s="231"/>
      <c r="R267" s="231"/>
      <c r="S267" s="231"/>
      <c r="T267" s="232"/>
      <c r="AT267" s="233" t="s">
        <v>212</v>
      </c>
      <c r="AU267" s="233" t="s">
        <v>93</v>
      </c>
      <c r="AV267" s="12" t="s">
        <v>25</v>
      </c>
      <c r="AW267" s="12" t="s">
        <v>48</v>
      </c>
      <c r="AX267" s="12" t="s">
        <v>85</v>
      </c>
      <c r="AY267" s="233" t="s">
        <v>199</v>
      </c>
    </row>
    <row r="268" spans="2:65" s="13" customFormat="1" ht="13.5">
      <c r="B268" s="234"/>
      <c r="C268" s="235"/>
      <c r="D268" s="236" t="s">
        <v>212</v>
      </c>
      <c r="E268" s="237" t="s">
        <v>50</v>
      </c>
      <c r="F268" s="238" t="s">
        <v>944</v>
      </c>
      <c r="G268" s="235"/>
      <c r="H268" s="239">
        <v>106.5</v>
      </c>
      <c r="I268" s="240"/>
      <c r="J268" s="235"/>
      <c r="K268" s="235"/>
      <c r="L268" s="241"/>
      <c r="M268" s="242"/>
      <c r="N268" s="243"/>
      <c r="O268" s="243"/>
      <c r="P268" s="243"/>
      <c r="Q268" s="243"/>
      <c r="R268" s="243"/>
      <c r="S268" s="243"/>
      <c r="T268" s="244"/>
      <c r="AT268" s="245" t="s">
        <v>212</v>
      </c>
      <c r="AU268" s="245" t="s">
        <v>93</v>
      </c>
      <c r="AV268" s="13" t="s">
        <v>93</v>
      </c>
      <c r="AW268" s="13" t="s">
        <v>48</v>
      </c>
      <c r="AX268" s="13" t="s">
        <v>85</v>
      </c>
      <c r="AY268" s="245" t="s">
        <v>199</v>
      </c>
    </row>
    <row r="269" spans="2:65" s="1" customFormat="1" ht="22.5" customHeight="1">
      <c r="B269" s="43"/>
      <c r="C269" s="207" t="s">
        <v>446</v>
      </c>
      <c r="D269" s="207" t="s">
        <v>202</v>
      </c>
      <c r="E269" s="208" t="s">
        <v>669</v>
      </c>
      <c r="F269" s="209" t="s">
        <v>670</v>
      </c>
      <c r="G269" s="210" t="s">
        <v>263</v>
      </c>
      <c r="H269" s="211">
        <v>11.5</v>
      </c>
      <c r="I269" s="212"/>
      <c r="J269" s="213">
        <f>ROUND(I269*H269,2)</f>
        <v>0</v>
      </c>
      <c r="K269" s="209" t="s">
        <v>206</v>
      </c>
      <c r="L269" s="63"/>
      <c r="M269" s="214" t="s">
        <v>50</v>
      </c>
      <c r="N269" s="215" t="s">
        <v>56</v>
      </c>
      <c r="O269" s="44"/>
      <c r="P269" s="216">
        <f>O269*H269</f>
        <v>0</v>
      </c>
      <c r="Q269" s="216">
        <v>0</v>
      </c>
      <c r="R269" s="216">
        <f>Q269*H269</f>
        <v>0</v>
      </c>
      <c r="S269" s="216">
        <v>0.4</v>
      </c>
      <c r="T269" s="217">
        <f>S269*H269</f>
        <v>4.6000000000000005</v>
      </c>
      <c r="AR269" s="25" t="s">
        <v>105</v>
      </c>
      <c r="AT269" s="25" t="s">
        <v>202</v>
      </c>
      <c r="AU269" s="25" t="s">
        <v>93</v>
      </c>
      <c r="AY269" s="25" t="s">
        <v>199</v>
      </c>
      <c r="BE269" s="218">
        <f>IF(N269="základní",J269,0)</f>
        <v>0</v>
      </c>
      <c r="BF269" s="218">
        <f>IF(N269="snížená",J269,0)</f>
        <v>0</v>
      </c>
      <c r="BG269" s="218">
        <f>IF(N269="zákl. přenesená",J269,0)</f>
        <v>0</v>
      </c>
      <c r="BH269" s="218">
        <f>IF(N269="sníž. přenesená",J269,0)</f>
        <v>0</v>
      </c>
      <c r="BI269" s="218">
        <f>IF(N269="nulová",J269,0)</f>
        <v>0</v>
      </c>
      <c r="BJ269" s="25" t="s">
        <v>25</v>
      </c>
      <c r="BK269" s="218">
        <f>ROUND(I269*H269,2)</f>
        <v>0</v>
      </c>
      <c r="BL269" s="25" t="s">
        <v>105</v>
      </c>
      <c r="BM269" s="25" t="s">
        <v>945</v>
      </c>
    </row>
    <row r="270" spans="2:65" s="1" customFormat="1" ht="40.5">
      <c r="B270" s="43"/>
      <c r="C270" s="65"/>
      <c r="D270" s="219" t="s">
        <v>208</v>
      </c>
      <c r="E270" s="65"/>
      <c r="F270" s="220" t="s">
        <v>672</v>
      </c>
      <c r="G270" s="65"/>
      <c r="H270" s="65"/>
      <c r="I270" s="175"/>
      <c r="J270" s="65"/>
      <c r="K270" s="65"/>
      <c r="L270" s="63"/>
      <c r="M270" s="221"/>
      <c r="N270" s="44"/>
      <c r="O270" s="44"/>
      <c r="P270" s="44"/>
      <c r="Q270" s="44"/>
      <c r="R270" s="44"/>
      <c r="S270" s="44"/>
      <c r="T270" s="80"/>
      <c r="AT270" s="25" t="s">
        <v>208</v>
      </c>
      <c r="AU270" s="25" t="s">
        <v>93</v>
      </c>
    </row>
    <row r="271" spans="2:65" s="1" customFormat="1" ht="256.5">
      <c r="B271" s="43"/>
      <c r="C271" s="65"/>
      <c r="D271" s="219" t="s">
        <v>210</v>
      </c>
      <c r="E271" s="65"/>
      <c r="F271" s="222" t="s">
        <v>652</v>
      </c>
      <c r="G271" s="65"/>
      <c r="H271" s="65"/>
      <c r="I271" s="175"/>
      <c r="J271" s="65"/>
      <c r="K271" s="65"/>
      <c r="L271" s="63"/>
      <c r="M271" s="221"/>
      <c r="N271" s="44"/>
      <c r="O271" s="44"/>
      <c r="P271" s="44"/>
      <c r="Q271" s="44"/>
      <c r="R271" s="44"/>
      <c r="S271" s="44"/>
      <c r="T271" s="80"/>
      <c r="AT271" s="25" t="s">
        <v>210</v>
      </c>
      <c r="AU271" s="25" t="s">
        <v>93</v>
      </c>
    </row>
    <row r="272" spans="2:65" s="12" customFormat="1" ht="13.5">
      <c r="B272" s="223"/>
      <c r="C272" s="224"/>
      <c r="D272" s="219" t="s">
        <v>212</v>
      </c>
      <c r="E272" s="225" t="s">
        <v>50</v>
      </c>
      <c r="F272" s="226" t="s">
        <v>679</v>
      </c>
      <c r="G272" s="224"/>
      <c r="H272" s="227" t="s">
        <v>50</v>
      </c>
      <c r="I272" s="228"/>
      <c r="J272" s="224"/>
      <c r="K272" s="224"/>
      <c r="L272" s="229"/>
      <c r="M272" s="230"/>
      <c r="N272" s="231"/>
      <c r="O272" s="231"/>
      <c r="P272" s="231"/>
      <c r="Q272" s="231"/>
      <c r="R272" s="231"/>
      <c r="S272" s="231"/>
      <c r="T272" s="232"/>
      <c r="AT272" s="233" t="s">
        <v>212</v>
      </c>
      <c r="AU272" s="233" t="s">
        <v>93</v>
      </c>
      <c r="AV272" s="12" t="s">
        <v>25</v>
      </c>
      <c r="AW272" s="12" t="s">
        <v>48</v>
      </c>
      <c r="AX272" s="12" t="s">
        <v>85</v>
      </c>
      <c r="AY272" s="233" t="s">
        <v>199</v>
      </c>
    </row>
    <row r="273" spans="2:65" s="13" customFormat="1" ht="13.5">
      <c r="B273" s="234"/>
      <c r="C273" s="235"/>
      <c r="D273" s="236" t="s">
        <v>212</v>
      </c>
      <c r="E273" s="237" t="s">
        <v>50</v>
      </c>
      <c r="F273" s="238" t="s">
        <v>946</v>
      </c>
      <c r="G273" s="235"/>
      <c r="H273" s="239">
        <v>11.5</v>
      </c>
      <c r="I273" s="240"/>
      <c r="J273" s="235"/>
      <c r="K273" s="235"/>
      <c r="L273" s="241"/>
      <c r="M273" s="242"/>
      <c r="N273" s="243"/>
      <c r="O273" s="243"/>
      <c r="P273" s="243"/>
      <c r="Q273" s="243"/>
      <c r="R273" s="243"/>
      <c r="S273" s="243"/>
      <c r="T273" s="244"/>
      <c r="AT273" s="245" t="s">
        <v>212</v>
      </c>
      <c r="AU273" s="245" t="s">
        <v>93</v>
      </c>
      <c r="AV273" s="13" t="s">
        <v>93</v>
      </c>
      <c r="AW273" s="13" t="s">
        <v>48</v>
      </c>
      <c r="AX273" s="13" t="s">
        <v>85</v>
      </c>
      <c r="AY273" s="245" t="s">
        <v>199</v>
      </c>
    </row>
    <row r="274" spans="2:65" s="1" customFormat="1" ht="22.5" customHeight="1">
      <c r="B274" s="43"/>
      <c r="C274" s="207" t="s">
        <v>456</v>
      </c>
      <c r="D274" s="207" t="s">
        <v>202</v>
      </c>
      <c r="E274" s="208" t="s">
        <v>656</v>
      </c>
      <c r="F274" s="209" t="s">
        <v>657</v>
      </c>
      <c r="G274" s="210" t="s">
        <v>263</v>
      </c>
      <c r="H274" s="211">
        <v>35.5</v>
      </c>
      <c r="I274" s="212"/>
      <c r="J274" s="213">
        <f>ROUND(I274*H274,2)</f>
        <v>0</v>
      </c>
      <c r="K274" s="209" t="s">
        <v>206</v>
      </c>
      <c r="L274" s="63"/>
      <c r="M274" s="214" t="s">
        <v>50</v>
      </c>
      <c r="N274" s="215" t="s">
        <v>56</v>
      </c>
      <c r="O274" s="44"/>
      <c r="P274" s="216">
        <f>O274*H274</f>
        <v>0</v>
      </c>
      <c r="Q274" s="216">
        <v>0</v>
      </c>
      <c r="R274" s="216">
        <f>Q274*H274</f>
        <v>0</v>
      </c>
      <c r="S274" s="216">
        <v>0.23499999999999999</v>
      </c>
      <c r="T274" s="217">
        <f>S274*H274</f>
        <v>8.3424999999999994</v>
      </c>
      <c r="AR274" s="25" t="s">
        <v>105</v>
      </c>
      <c r="AT274" s="25" t="s">
        <v>202</v>
      </c>
      <c r="AU274" s="25" t="s">
        <v>93</v>
      </c>
      <c r="AY274" s="25" t="s">
        <v>199</v>
      </c>
      <c r="BE274" s="218">
        <f>IF(N274="základní",J274,0)</f>
        <v>0</v>
      </c>
      <c r="BF274" s="218">
        <f>IF(N274="snížená",J274,0)</f>
        <v>0</v>
      </c>
      <c r="BG274" s="218">
        <f>IF(N274="zákl. přenesená",J274,0)</f>
        <v>0</v>
      </c>
      <c r="BH274" s="218">
        <f>IF(N274="sníž. přenesená",J274,0)</f>
        <v>0</v>
      </c>
      <c r="BI274" s="218">
        <f>IF(N274="nulová",J274,0)</f>
        <v>0</v>
      </c>
      <c r="BJ274" s="25" t="s">
        <v>25</v>
      </c>
      <c r="BK274" s="218">
        <f>ROUND(I274*H274,2)</f>
        <v>0</v>
      </c>
      <c r="BL274" s="25" t="s">
        <v>105</v>
      </c>
      <c r="BM274" s="25" t="s">
        <v>947</v>
      </c>
    </row>
    <row r="275" spans="2:65" s="1" customFormat="1" ht="40.5">
      <c r="B275" s="43"/>
      <c r="C275" s="65"/>
      <c r="D275" s="219" t="s">
        <v>208</v>
      </c>
      <c r="E275" s="65"/>
      <c r="F275" s="220" t="s">
        <v>659</v>
      </c>
      <c r="G275" s="65"/>
      <c r="H275" s="65"/>
      <c r="I275" s="175"/>
      <c r="J275" s="65"/>
      <c r="K275" s="65"/>
      <c r="L275" s="63"/>
      <c r="M275" s="221"/>
      <c r="N275" s="44"/>
      <c r="O275" s="44"/>
      <c r="P275" s="44"/>
      <c r="Q275" s="44"/>
      <c r="R275" s="44"/>
      <c r="S275" s="44"/>
      <c r="T275" s="80"/>
      <c r="AT275" s="25" t="s">
        <v>208</v>
      </c>
      <c r="AU275" s="25" t="s">
        <v>93</v>
      </c>
    </row>
    <row r="276" spans="2:65" s="1" customFormat="1" ht="256.5">
      <c r="B276" s="43"/>
      <c r="C276" s="65"/>
      <c r="D276" s="219" t="s">
        <v>210</v>
      </c>
      <c r="E276" s="65"/>
      <c r="F276" s="222" t="s">
        <v>652</v>
      </c>
      <c r="G276" s="65"/>
      <c r="H276" s="65"/>
      <c r="I276" s="175"/>
      <c r="J276" s="65"/>
      <c r="K276" s="65"/>
      <c r="L276" s="63"/>
      <c r="M276" s="221"/>
      <c r="N276" s="44"/>
      <c r="O276" s="44"/>
      <c r="P276" s="44"/>
      <c r="Q276" s="44"/>
      <c r="R276" s="44"/>
      <c r="S276" s="44"/>
      <c r="T276" s="80"/>
      <c r="AT276" s="25" t="s">
        <v>210</v>
      </c>
      <c r="AU276" s="25" t="s">
        <v>93</v>
      </c>
    </row>
    <row r="277" spans="2:65" s="12" customFormat="1" ht="13.5">
      <c r="B277" s="223"/>
      <c r="C277" s="224"/>
      <c r="D277" s="219" t="s">
        <v>212</v>
      </c>
      <c r="E277" s="225" t="s">
        <v>50</v>
      </c>
      <c r="F277" s="226" t="s">
        <v>638</v>
      </c>
      <c r="G277" s="224"/>
      <c r="H277" s="227" t="s">
        <v>50</v>
      </c>
      <c r="I277" s="228"/>
      <c r="J277" s="224"/>
      <c r="K277" s="224"/>
      <c r="L277" s="229"/>
      <c r="M277" s="230"/>
      <c r="N277" s="231"/>
      <c r="O277" s="231"/>
      <c r="P277" s="231"/>
      <c r="Q277" s="231"/>
      <c r="R277" s="231"/>
      <c r="S277" s="231"/>
      <c r="T277" s="232"/>
      <c r="AT277" s="233" t="s">
        <v>212</v>
      </c>
      <c r="AU277" s="233" t="s">
        <v>93</v>
      </c>
      <c r="AV277" s="12" t="s">
        <v>25</v>
      </c>
      <c r="AW277" s="12" t="s">
        <v>48</v>
      </c>
      <c r="AX277" s="12" t="s">
        <v>85</v>
      </c>
      <c r="AY277" s="233" t="s">
        <v>199</v>
      </c>
    </row>
    <row r="278" spans="2:65" s="13" customFormat="1" ht="13.5">
      <c r="B278" s="234"/>
      <c r="C278" s="235"/>
      <c r="D278" s="236" t="s">
        <v>212</v>
      </c>
      <c r="E278" s="237" t="s">
        <v>50</v>
      </c>
      <c r="F278" s="238" t="s">
        <v>942</v>
      </c>
      <c r="G278" s="235"/>
      <c r="H278" s="239">
        <v>35.5</v>
      </c>
      <c r="I278" s="240"/>
      <c r="J278" s="235"/>
      <c r="K278" s="235"/>
      <c r="L278" s="241"/>
      <c r="M278" s="242"/>
      <c r="N278" s="243"/>
      <c r="O278" s="243"/>
      <c r="P278" s="243"/>
      <c r="Q278" s="243"/>
      <c r="R278" s="243"/>
      <c r="S278" s="243"/>
      <c r="T278" s="244"/>
      <c r="AT278" s="245" t="s">
        <v>212</v>
      </c>
      <c r="AU278" s="245" t="s">
        <v>93</v>
      </c>
      <c r="AV278" s="13" t="s">
        <v>93</v>
      </c>
      <c r="AW278" s="13" t="s">
        <v>48</v>
      </c>
      <c r="AX278" s="13" t="s">
        <v>85</v>
      </c>
      <c r="AY278" s="245" t="s">
        <v>199</v>
      </c>
    </row>
    <row r="279" spans="2:65" s="1" customFormat="1" ht="22.5" customHeight="1">
      <c r="B279" s="43"/>
      <c r="C279" s="207" t="s">
        <v>462</v>
      </c>
      <c r="D279" s="207" t="s">
        <v>202</v>
      </c>
      <c r="E279" s="208" t="s">
        <v>675</v>
      </c>
      <c r="F279" s="209" t="s">
        <v>676</v>
      </c>
      <c r="G279" s="210" t="s">
        <v>263</v>
      </c>
      <c r="H279" s="211">
        <v>196.2</v>
      </c>
      <c r="I279" s="212"/>
      <c r="J279" s="213">
        <f>ROUND(I279*H279,2)</f>
        <v>0</v>
      </c>
      <c r="K279" s="209" t="s">
        <v>206</v>
      </c>
      <c r="L279" s="63"/>
      <c r="M279" s="214" t="s">
        <v>50</v>
      </c>
      <c r="N279" s="215" t="s">
        <v>56</v>
      </c>
      <c r="O279" s="44"/>
      <c r="P279" s="216">
        <f>O279*H279</f>
        <v>0</v>
      </c>
      <c r="Q279" s="216">
        <v>0</v>
      </c>
      <c r="R279" s="216">
        <f>Q279*H279</f>
        <v>0</v>
      </c>
      <c r="S279" s="216">
        <v>0.56000000000000005</v>
      </c>
      <c r="T279" s="217">
        <f>S279*H279</f>
        <v>109.872</v>
      </c>
      <c r="AR279" s="25" t="s">
        <v>105</v>
      </c>
      <c r="AT279" s="25" t="s">
        <v>202</v>
      </c>
      <c r="AU279" s="25" t="s">
        <v>93</v>
      </c>
      <c r="AY279" s="25" t="s">
        <v>199</v>
      </c>
      <c r="BE279" s="218">
        <f>IF(N279="základní",J279,0)</f>
        <v>0</v>
      </c>
      <c r="BF279" s="218">
        <f>IF(N279="snížená",J279,0)</f>
        <v>0</v>
      </c>
      <c r="BG279" s="218">
        <f>IF(N279="zákl. přenesená",J279,0)</f>
        <v>0</v>
      </c>
      <c r="BH279" s="218">
        <f>IF(N279="sníž. přenesená",J279,0)</f>
        <v>0</v>
      </c>
      <c r="BI279" s="218">
        <f>IF(N279="nulová",J279,0)</f>
        <v>0</v>
      </c>
      <c r="BJ279" s="25" t="s">
        <v>25</v>
      </c>
      <c r="BK279" s="218">
        <f>ROUND(I279*H279,2)</f>
        <v>0</v>
      </c>
      <c r="BL279" s="25" t="s">
        <v>105</v>
      </c>
      <c r="BM279" s="25" t="s">
        <v>948</v>
      </c>
    </row>
    <row r="280" spans="2:65" s="1" customFormat="1" ht="40.5">
      <c r="B280" s="43"/>
      <c r="C280" s="65"/>
      <c r="D280" s="219" t="s">
        <v>208</v>
      </c>
      <c r="E280" s="65"/>
      <c r="F280" s="220" t="s">
        <v>678</v>
      </c>
      <c r="G280" s="65"/>
      <c r="H280" s="65"/>
      <c r="I280" s="175"/>
      <c r="J280" s="65"/>
      <c r="K280" s="65"/>
      <c r="L280" s="63"/>
      <c r="M280" s="221"/>
      <c r="N280" s="44"/>
      <c r="O280" s="44"/>
      <c r="P280" s="44"/>
      <c r="Q280" s="44"/>
      <c r="R280" s="44"/>
      <c r="S280" s="44"/>
      <c r="T280" s="80"/>
      <c r="AT280" s="25" t="s">
        <v>208</v>
      </c>
      <c r="AU280" s="25" t="s">
        <v>93</v>
      </c>
    </row>
    <row r="281" spans="2:65" s="1" customFormat="1" ht="256.5">
      <c r="B281" s="43"/>
      <c r="C281" s="65"/>
      <c r="D281" s="219" t="s">
        <v>210</v>
      </c>
      <c r="E281" s="65"/>
      <c r="F281" s="222" t="s">
        <v>652</v>
      </c>
      <c r="G281" s="65"/>
      <c r="H281" s="65"/>
      <c r="I281" s="175"/>
      <c r="J281" s="65"/>
      <c r="K281" s="65"/>
      <c r="L281" s="63"/>
      <c r="M281" s="221"/>
      <c r="N281" s="44"/>
      <c r="O281" s="44"/>
      <c r="P281" s="44"/>
      <c r="Q281" s="44"/>
      <c r="R281" s="44"/>
      <c r="S281" s="44"/>
      <c r="T281" s="80"/>
      <c r="AT281" s="25" t="s">
        <v>210</v>
      </c>
      <c r="AU281" s="25" t="s">
        <v>93</v>
      </c>
    </row>
    <row r="282" spans="2:65" s="12" customFormat="1" ht="13.5">
      <c r="B282" s="223"/>
      <c r="C282" s="224"/>
      <c r="D282" s="219" t="s">
        <v>212</v>
      </c>
      <c r="E282" s="225" t="s">
        <v>50</v>
      </c>
      <c r="F282" s="226" t="s">
        <v>660</v>
      </c>
      <c r="G282" s="224"/>
      <c r="H282" s="227" t="s">
        <v>50</v>
      </c>
      <c r="I282" s="228"/>
      <c r="J282" s="224"/>
      <c r="K282" s="224"/>
      <c r="L282" s="229"/>
      <c r="M282" s="230"/>
      <c r="N282" s="231"/>
      <c r="O282" s="231"/>
      <c r="P282" s="231"/>
      <c r="Q282" s="231"/>
      <c r="R282" s="231"/>
      <c r="S282" s="231"/>
      <c r="T282" s="232"/>
      <c r="AT282" s="233" t="s">
        <v>212</v>
      </c>
      <c r="AU282" s="233" t="s">
        <v>93</v>
      </c>
      <c r="AV282" s="12" t="s">
        <v>25</v>
      </c>
      <c r="AW282" s="12" t="s">
        <v>48</v>
      </c>
      <c r="AX282" s="12" t="s">
        <v>85</v>
      </c>
      <c r="AY282" s="233" t="s">
        <v>199</v>
      </c>
    </row>
    <row r="283" spans="2:65" s="13" customFormat="1" ht="13.5">
      <c r="B283" s="234"/>
      <c r="C283" s="235"/>
      <c r="D283" s="236" t="s">
        <v>212</v>
      </c>
      <c r="E283" s="237" t="s">
        <v>50</v>
      </c>
      <c r="F283" s="238" t="s">
        <v>949</v>
      </c>
      <c r="G283" s="235"/>
      <c r="H283" s="239">
        <v>196.2</v>
      </c>
      <c r="I283" s="240"/>
      <c r="J283" s="235"/>
      <c r="K283" s="235"/>
      <c r="L283" s="241"/>
      <c r="M283" s="242"/>
      <c r="N283" s="243"/>
      <c r="O283" s="243"/>
      <c r="P283" s="243"/>
      <c r="Q283" s="243"/>
      <c r="R283" s="243"/>
      <c r="S283" s="243"/>
      <c r="T283" s="244"/>
      <c r="AT283" s="245" t="s">
        <v>212</v>
      </c>
      <c r="AU283" s="245" t="s">
        <v>93</v>
      </c>
      <c r="AV283" s="13" t="s">
        <v>93</v>
      </c>
      <c r="AW283" s="13" t="s">
        <v>48</v>
      </c>
      <c r="AX283" s="13" t="s">
        <v>85</v>
      </c>
      <c r="AY283" s="245" t="s">
        <v>199</v>
      </c>
    </row>
    <row r="284" spans="2:65" s="1" customFormat="1" ht="22.5" customHeight="1">
      <c r="B284" s="43"/>
      <c r="C284" s="207" t="s">
        <v>468</v>
      </c>
      <c r="D284" s="207" t="s">
        <v>202</v>
      </c>
      <c r="E284" s="208" t="s">
        <v>682</v>
      </c>
      <c r="F284" s="209" t="s">
        <v>683</v>
      </c>
      <c r="G284" s="210" t="s">
        <v>256</v>
      </c>
      <c r="H284" s="211">
        <v>152.83099999999999</v>
      </c>
      <c r="I284" s="212"/>
      <c r="J284" s="213">
        <f>ROUND(I284*H284,2)</f>
        <v>0</v>
      </c>
      <c r="K284" s="209" t="s">
        <v>206</v>
      </c>
      <c r="L284" s="63"/>
      <c r="M284" s="214" t="s">
        <v>50</v>
      </c>
      <c r="N284" s="215" t="s">
        <v>56</v>
      </c>
      <c r="O284" s="44"/>
      <c r="P284" s="216">
        <f>O284*H284</f>
        <v>0</v>
      </c>
      <c r="Q284" s="216">
        <v>0</v>
      </c>
      <c r="R284" s="216">
        <f>Q284*H284</f>
        <v>0</v>
      </c>
      <c r="S284" s="216">
        <v>0</v>
      </c>
      <c r="T284" s="217">
        <f>S284*H284</f>
        <v>0</v>
      </c>
      <c r="AR284" s="25" t="s">
        <v>105</v>
      </c>
      <c r="AT284" s="25" t="s">
        <v>202</v>
      </c>
      <c r="AU284" s="25" t="s">
        <v>93</v>
      </c>
      <c r="AY284" s="25" t="s">
        <v>199</v>
      </c>
      <c r="BE284" s="218">
        <f>IF(N284="základní",J284,0)</f>
        <v>0</v>
      </c>
      <c r="BF284" s="218">
        <f>IF(N284="snížená",J284,0)</f>
        <v>0</v>
      </c>
      <c r="BG284" s="218">
        <f>IF(N284="zákl. přenesená",J284,0)</f>
        <v>0</v>
      </c>
      <c r="BH284" s="218">
        <f>IF(N284="sníž. přenesená",J284,0)</f>
        <v>0</v>
      </c>
      <c r="BI284" s="218">
        <f>IF(N284="nulová",J284,0)</f>
        <v>0</v>
      </c>
      <c r="BJ284" s="25" t="s">
        <v>25</v>
      </c>
      <c r="BK284" s="218">
        <f>ROUND(I284*H284,2)</f>
        <v>0</v>
      </c>
      <c r="BL284" s="25" t="s">
        <v>105</v>
      </c>
      <c r="BM284" s="25" t="s">
        <v>950</v>
      </c>
    </row>
    <row r="285" spans="2:65" s="1" customFormat="1" ht="27">
      <c r="B285" s="43"/>
      <c r="C285" s="65"/>
      <c r="D285" s="219" t="s">
        <v>208</v>
      </c>
      <c r="E285" s="65"/>
      <c r="F285" s="220" t="s">
        <v>685</v>
      </c>
      <c r="G285" s="65"/>
      <c r="H285" s="65"/>
      <c r="I285" s="175"/>
      <c r="J285" s="65"/>
      <c r="K285" s="65"/>
      <c r="L285" s="63"/>
      <c r="M285" s="221"/>
      <c r="N285" s="44"/>
      <c r="O285" s="44"/>
      <c r="P285" s="44"/>
      <c r="Q285" s="44"/>
      <c r="R285" s="44"/>
      <c r="S285" s="44"/>
      <c r="T285" s="80"/>
      <c r="AT285" s="25" t="s">
        <v>208</v>
      </c>
      <c r="AU285" s="25" t="s">
        <v>93</v>
      </c>
    </row>
    <row r="286" spans="2:65" s="1" customFormat="1" ht="94.5">
      <c r="B286" s="43"/>
      <c r="C286" s="65"/>
      <c r="D286" s="219" t="s">
        <v>210</v>
      </c>
      <c r="E286" s="65"/>
      <c r="F286" s="222" t="s">
        <v>686</v>
      </c>
      <c r="G286" s="65"/>
      <c r="H286" s="65"/>
      <c r="I286" s="175"/>
      <c r="J286" s="65"/>
      <c r="K286" s="65"/>
      <c r="L286" s="63"/>
      <c r="M286" s="221"/>
      <c r="N286" s="44"/>
      <c r="O286" s="44"/>
      <c r="P286" s="44"/>
      <c r="Q286" s="44"/>
      <c r="R286" s="44"/>
      <c r="S286" s="44"/>
      <c r="T286" s="80"/>
      <c r="AT286" s="25" t="s">
        <v>210</v>
      </c>
      <c r="AU286" s="25" t="s">
        <v>93</v>
      </c>
    </row>
    <row r="287" spans="2:65" s="12" customFormat="1" ht="13.5">
      <c r="B287" s="223"/>
      <c r="C287" s="224"/>
      <c r="D287" s="219" t="s">
        <v>212</v>
      </c>
      <c r="E287" s="225" t="s">
        <v>50</v>
      </c>
      <c r="F287" s="226" t="s">
        <v>314</v>
      </c>
      <c r="G287" s="224"/>
      <c r="H287" s="227" t="s">
        <v>50</v>
      </c>
      <c r="I287" s="228"/>
      <c r="J287" s="224"/>
      <c r="K287" s="224"/>
      <c r="L287" s="229"/>
      <c r="M287" s="230"/>
      <c r="N287" s="231"/>
      <c r="O287" s="231"/>
      <c r="P287" s="231"/>
      <c r="Q287" s="231"/>
      <c r="R287" s="231"/>
      <c r="S287" s="231"/>
      <c r="T287" s="232"/>
      <c r="AT287" s="233" t="s">
        <v>212</v>
      </c>
      <c r="AU287" s="233" t="s">
        <v>93</v>
      </c>
      <c r="AV287" s="12" t="s">
        <v>25</v>
      </c>
      <c r="AW287" s="12" t="s">
        <v>48</v>
      </c>
      <c r="AX287" s="12" t="s">
        <v>85</v>
      </c>
      <c r="AY287" s="233" t="s">
        <v>199</v>
      </c>
    </row>
    <row r="288" spans="2:65" s="13" customFormat="1" ht="13.5">
      <c r="B288" s="234"/>
      <c r="C288" s="235"/>
      <c r="D288" s="219" t="s">
        <v>212</v>
      </c>
      <c r="E288" s="246" t="s">
        <v>50</v>
      </c>
      <c r="F288" s="247" t="s">
        <v>951</v>
      </c>
      <c r="G288" s="235"/>
      <c r="H288" s="248">
        <v>25.728000000000002</v>
      </c>
      <c r="I288" s="240"/>
      <c r="J288" s="235"/>
      <c r="K288" s="235"/>
      <c r="L288" s="241"/>
      <c r="M288" s="242"/>
      <c r="N288" s="243"/>
      <c r="O288" s="243"/>
      <c r="P288" s="243"/>
      <c r="Q288" s="243"/>
      <c r="R288" s="243"/>
      <c r="S288" s="243"/>
      <c r="T288" s="244"/>
      <c r="AT288" s="245" t="s">
        <v>212</v>
      </c>
      <c r="AU288" s="245" t="s">
        <v>93</v>
      </c>
      <c r="AV288" s="13" t="s">
        <v>93</v>
      </c>
      <c r="AW288" s="13" t="s">
        <v>48</v>
      </c>
      <c r="AX288" s="13" t="s">
        <v>85</v>
      </c>
      <c r="AY288" s="245" t="s">
        <v>199</v>
      </c>
    </row>
    <row r="289" spans="2:65" s="13" customFormat="1" ht="13.5">
      <c r="B289" s="234"/>
      <c r="C289" s="235"/>
      <c r="D289" s="219" t="s">
        <v>212</v>
      </c>
      <c r="E289" s="246" t="s">
        <v>50</v>
      </c>
      <c r="F289" s="247" t="s">
        <v>952</v>
      </c>
      <c r="G289" s="235"/>
      <c r="H289" s="248">
        <v>4.2880000000000003</v>
      </c>
      <c r="I289" s="240"/>
      <c r="J289" s="235"/>
      <c r="K289" s="235"/>
      <c r="L289" s="241"/>
      <c r="M289" s="242"/>
      <c r="N289" s="243"/>
      <c r="O289" s="243"/>
      <c r="P289" s="243"/>
      <c r="Q289" s="243"/>
      <c r="R289" s="243"/>
      <c r="S289" s="243"/>
      <c r="T289" s="244"/>
      <c r="AT289" s="245" t="s">
        <v>212</v>
      </c>
      <c r="AU289" s="245" t="s">
        <v>93</v>
      </c>
      <c r="AV289" s="13" t="s">
        <v>93</v>
      </c>
      <c r="AW289" s="13" t="s">
        <v>48</v>
      </c>
      <c r="AX289" s="13" t="s">
        <v>85</v>
      </c>
      <c r="AY289" s="245" t="s">
        <v>199</v>
      </c>
    </row>
    <row r="290" spans="2:65" s="12" customFormat="1" ht="13.5">
      <c r="B290" s="223"/>
      <c r="C290" s="224"/>
      <c r="D290" s="219" t="s">
        <v>212</v>
      </c>
      <c r="E290" s="225" t="s">
        <v>50</v>
      </c>
      <c r="F290" s="226" t="s">
        <v>638</v>
      </c>
      <c r="G290" s="224"/>
      <c r="H290" s="227" t="s">
        <v>50</v>
      </c>
      <c r="I290" s="228"/>
      <c r="J290" s="224"/>
      <c r="K290" s="224"/>
      <c r="L290" s="229"/>
      <c r="M290" s="230"/>
      <c r="N290" s="231"/>
      <c r="O290" s="231"/>
      <c r="P290" s="231"/>
      <c r="Q290" s="231"/>
      <c r="R290" s="231"/>
      <c r="S290" s="231"/>
      <c r="T290" s="232"/>
      <c r="AT290" s="233" t="s">
        <v>212</v>
      </c>
      <c r="AU290" s="233" t="s">
        <v>93</v>
      </c>
      <c r="AV290" s="12" t="s">
        <v>25</v>
      </c>
      <c r="AW290" s="12" t="s">
        <v>48</v>
      </c>
      <c r="AX290" s="12" t="s">
        <v>85</v>
      </c>
      <c r="AY290" s="233" t="s">
        <v>199</v>
      </c>
    </row>
    <row r="291" spans="2:65" s="13" customFormat="1" ht="13.5">
      <c r="B291" s="234"/>
      <c r="C291" s="235"/>
      <c r="D291" s="219" t="s">
        <v>212</v>
      </c>
      <c r="E291" s="246" t="s">
        <v>50</v>
      </c>
      <c r="F291" s="247" t="s">
        <v>953</v>
      </c>
      <c r="G291" s="235"/>
      <c r="H291" s="248">
        <v>8.343</v>
      </c>
      <c r="I291" s="240"/>
      <c r="J291" s="235"/>
      <c r="K291" s="235"/>
      <c r="L291" s="241"/>
      <c r="M291" s="242"/>
      <c r="N291" s="243"/>
      <c r="O291" s="243"/>
      <c r="P291" s="243"/>
      <c r="Q291" s="243"/>
      <c r="R291" s="243"/>
      <c r="S291" s="243"/>
      <c r="T291" s="244"/>
      <c r="AT291" s="245" t="s">
        <v>212</v>
      </c>
      <c r="AU291" s="245" t="s">
        <v>93</v>
      </c>
      <c r="AV291" s="13" t="s">
        <v>93</v>
      </c>
      <c r="AW291" s="13" t="s">
        <v>48</v>
      </c>
      <c r="AX291" s="13" t="s">
        <v>85</v>
      </c>
      <c r="AY291" s="245" t="s">
        <v>199</v>
      </c>
    </row>
    <row r="292" spans="2:65" s="12" customFormat="1" ht="13.5">
      <c r="B292" s="223"/>
      <c r="C292" s="224"/>
      <c r="D292" s="219" t="s">
        <v>212</v>
      </c>
      <c r="E292" s="225" t="s">
        <v>50</v>
      </c>
      <c r="F292" s="226" t="s">
        <v>660</v>
      </c>
      <c r="G292" s="224"/>
      <c r="H292" s="227" t="s">
        <v>50</v>
      </c>
      <c r="I292" s="228"/>
      <c r="J292" s="224"/>
      <c r="K292" s="224"/>
      <c r="L292" s="229"/>
      <c r="M292" s="230"/>
      <c r="N292" s="231"/>
      <c r="O292" s="231"/>
      <c r="P292" s="231"/>
      <c r="Q292" s="231"/>
      <c r="R292" s="231"/>
      <c r="S292" s="231"/>
      <c r="T292" s="232"/>
      <c r="AT292" s="233" t="s">
        <v>212</v>
      </c>
      <c r="AU292" s="233" t="s">
        <v>93</v>
      </c>
      <c r="AV292" s="12" t="s">
        <v>25</v>
      </c>
      <c r="AW292" s="12" t="s">
        <v>48</v>
      </c>
      <c r="AX292" s="12" t="s">
        <v>85</v>
      </c>
      <c r="AY292" s="233" t="s">
        <v>199</v>
      </c>
    </row>
    <row r="293" spans="2:65" s="13" customFormat="1" ht="13.5">
      <c r="B293" s="234"/>
      <c r="C293" s="235"/>
      <c r="D293" s="219" t="s">
        <v>212</v>
      </c>
      <c r="E293" s="246" t="s">
        <v>50</v>
      </c>
      <c r="F293" s="247" t="s">
        <v>954</v>
      </c>
      <c r="G293" s="235"/>
      <c r="H293" s="248">
        <v>109.872</v>
      </c>
      <c r="I293" s="240"/>
      <c r="J293" s="235"/>
      <c r="K293" s="235"/>
      <c r="L293" s="241"/>
      <c r="M293" s="242"/>
      <c r="N293" s="243"/>
      <c r="O293" s="243"/>
      <c r="P293" s="243"/>
      <c r="Q293" s="243"/>
      <c r="R293" s="243"/>
      <c r="S293" s="243"/>
      <c r="T293" s="244"/>
      <c r="AT293" s="245" t="s">
        <v>212</v>
      </c>
      <c r="AU293" s="245" t="s">
        <v>93</v>
      </c>
      <c r="AV293" s="13" t="s">
        <v>93</v>
      </c>
      <c r="AW293" s="13" t="s">
        <v>48</v>
      </c>
      <c r="AX293" s="13" t="s">
        <v>85</v>
      </c>
      <c r="AY293" s="245" t="s">
        <v>199</v>
      </c>
    </row>
    <row r="294" spans="2:65" s="12" customFormat="1" ht="13.5">
      <c r="B294" s="223"/>
      <c r="C294" s="224"/>
      <c r="D294" s="219" t="s">
        <v>212</v>
      </c>
      <c r="E294" s="225" t="s">
        <v>50</v>
      </c>
      <c r="F294" s="226" t="s">
        <v>679</v>
      </c>
      <c r="G294" s="224"/>
      <c r="H294" s="227" t="s">
        <v>50</v>
      </c>
      <c r="I294" s="228"/>
      <c r="J294" s="224"/>
      <c r="K294" s="224"/>
      <c r="L294" s="229"/>
      <c r="M294" s="230"/>
      <c r="N294" s="231"/>
      <c r="O294" s="231"/>
      <c r="P294" s="231"/>
      <c r="Q294" s="231"/>
      <c r="R294" s="231"/>
      <c r="S294" s="231"/>
      <c r="T294" s="232"/>
      <c r="AT294" s="233" t="s">
        <v>212</v>
      </c>
      <c r="AU294" s="233" t="s">
        <v>93</v>
      </c>
      <c r="AV294" s="12" t="s">
        <v>25</v>
      </c>
      <c r="AW294" s="12" t="s">
        <v>48</v>
      </c>
      <c r="AX294" s="12" t="s">
        <v>85</v>
      </c>
      <c r="AY294" s="233" t="s">
        <v>199</v>
      </c>
    </row>
    <row r="295" spans="2:65" s="13" customFormat="1" ht="13.5">
      <c r="B295" s="234"/>
      <c r="C295" s="235"/>
      <c r="D295" s="236" t="s">
        <v>212</v>
      </c>
      <c r="E295" s="237" t="s">
        <v>50</v>
      </c>
      <c r="F295" s="238" t="s">
        <v>955</v>
      </c>
      <c r="G295" s="235"/>
      <c r="H295" s="239">
        <v>4.5999999999999996</v>
      </c>
      <c r="I295" s="240"/>
      <c r="J295" s="235"/>
      <c r="K295" s="235"/>
      <c r="L295" s="241"/>
      <c r="M295" s="242"/>
      <c r="N295" s="243"/>
      <c r="O295" s="243"/>
      <c r="P295" s="243"/>
      <c r="Q295" s="243"/>
      <c r="R295" s="243"/>
      <c r="S295" s="243"/>
      <c r="T295" s="244"/>
      <c r="AT295" s="245" t="s">
        <v>212</v>
      </c>
      <c r="AU295" s="245" t="s">
        <v>93</v>
      </c>
      <c r="AV295" s="13" t="s">
        <v>93</v>
      </c>
      <c r="AW295" s="13" t="s">
        <v>48</v>
      </c>
      <c r="AX295" s="13" t="s">
        <v>85</v>
      </c>
      <c r="AY295" s="245" t="s">
        <v>199</v>
      </c>
    </row>
    <row r="296" spans="2:65" s="1" customFormat="1" ht="22.5" customHeight="1">
      <c r="B296" s="43"/>
      <c r="C296" s="207" t="s">
        <v>474</v>
      </c>
      <c r="D296" s="207" t="s">
        <v>202</v>
      </c>
      <c r="E296" s="208" t="s">
        <v>696</v>
      </c>
      <c r="F296" s="209" t="s">
        <v>697</v>
      </c>
      <c r="G296" s="210" t="s">
        <v>256</v>
      </c>
      <c r="H296" s="211">
        <v>457.08300000000003</v>
      </c>
      <c r="I296" s="212"/>
      <c r="J296" s="213">
        <f>ROUND(I296*H296,2)</f>
        <v>0</v>
      </c>
      <c r="K296" s="209" t="s">
        <v>206</v>
      </c>
      <c r="L296" s="63"/>
      <c r="M296" s="214" t="s">
        <v>50</v>
      </c>
      <c r="N296" s="215" t="s">
        <v>56</v>
      </c>
      <c r="O296" s="44"/>
      <c r="P296" s="216">
        <f>O296*H296</f>
        <v>0</v>
      </c>
      <c r="Q296" s="216">
        <v>0</v>
      </c>
      <c r="R296" s="216">
        <f>Q296*H296</f>
        <v>0</v>
      </c>
      <c r="S296" s="216">
        <v>0</v>
      </c>
      <c r="T296" s="217">
        <f>S296*H296</f>
        <v>0</v>
      </c>
      <c r="AR296" s="25" t="s">
        <v>105</v>
      </c>
      <c r="AT296" s="25" t="s">
        <v>202</v>
      </c>
      <c r="AU296" s="25" t="s">
        <v>93</v>
      </c>
      <c r="AY296" s="25" t="s">
        <v>199</v>
      </c>
      <c r="BE296" s="218">
        <f>IF(N296="základní",J296,0)</f>
        <v>0</v>
      </c>
      <c r="BF296" s="218">
        <f>IF(N296="snížená",J296,0)</f>
        <v>0</v>
      </c>
      <c r="BG296" s="218">
        <f>IF(N296="zákl. přenesená",J296,0)</f>
        <v>0</v>
      </c>
      <c r="BH296" s="218">
        <f>IF(N296="sníž. přenesená",J296,0)</f>
        <v>0</v>
      </c>
      <c r="BI296" s="218">
        <f>IF(N296="nulová",J296,0)</f>
        <v>0</v>
      </c>
      <c r="BJ296" s="25" t="s">
        <v>25</v>
      </c>
      <c r="BK296" s="218">
        <f>ROUND(I296*H296,2)</f>
        <v>0</v>
      </c>
      <c r="BL296" s="25" t="s">
        <v>105</v>
      </c>
      <c r="BM296" s="25" t="s">
        <v>956</v>
      </c>
    </row>
    <row r="297" spans="2:65" s="1" customFormat="1" ht="27">
      <c r="B297" s="43"/>
      <c r="C297" s="65"/>
      <c r="D297" s="219" t="s">
        <v>208</v>
      </c>
      <c r="E297" s="65"/>
      <c r="F297" s="220" t="s">
        <v>699</v>
      </c>
      <c r="G297" s="65"/>
      <c r="H297" s="65"/>
      <c r="I297" s="175"/>
      <c r="J297" s="65"/>
      <c r="K297" s="65"/>
      <c r="L297" s="63"/>
      <c r="M297" s="221"/>
      <c r="N297" s="44"/>
      <c r="O297" s="44"/>
      <c r="P297" s="44"/>
      <c r="Q297" s="44"/>
      <c r="R297" s="44"/>
      <c r="S297" s="44"/>
      <c r="T297" s="80"/>
      <c r="AT297" s="25" t="s">
        <v>208</v>
      </c>
      <c r="AU297" s="25" t="s">
        <v>93</v>
      </c>
    </row>
    <row r="298" spans="2:65" s="1" customFormat="1" ht="94.5">
      <c r="B298" s="43"/>
      <c r="C298" s="65"/>
      <c r="D298" s="219" t="s">
        <v>210</v>
      </c>
      <c r="E298" s="65"/>
      <c r="F298" s="222" t="s">
        <v>686</v>
      </c>
      <c r="G298" s="65"/>
      <c r="H298" s="65"/>
      <c r="I298" s="175"/>
      <c r="J298" s="65"/>
      <c r="K298" s="65"/>
      <c r="L298" s="63"/>
      <c r="M298" s="221"/>
      <c r="N298" s="44"/>
      <c r="O298" s="44"/>
      <c r="P298" s="44"/>
      <c r="Q298" s="44"/>
      <c r="R298" s="44"/>
      <c r="S298" s="44"/>
      <c r="T298" s="80"/>
      <c r="AT298" s="25" t="s">
        <v>210</v>
      </c>
      <c r="AU298" s="25" t="s">
        <v>93</v>
      </c>
    </row>
    <row r="299" spans="2:65" s="12" customFormat="1" ht="13.5">
      <c r="B299" s="223"/>
      <c r="C299" s="224"/>
      <c r="D299" s="219" t="s">
        <v>212</v>
      </c>
      <c r="E299" s="225" t="s">
        <v>50</v>
      </c>
      <c r="F299" s="226" t="s">
        <v>700</v>
      </c>
      <c r="G299" s="224"/>
      <c r="H299" s="227" t="s">
        <v>50</v>
      </c>
      <c r="I299" s="228"/>
      <c r="J299" s="224"/>
      <c r="K299" s="224"/>
      <c r="L299" s="229"/>
      <c r="M299" s="230"/>
      <c r="N299" s="231"/>
      <c r="O299" s="231"/>
      <c r="P299" s="231"/>
      <c r="Q299" s="231"/>
      <c r="R299" s="231"/>
      <c r="S299" s="231"/>
      <c r="T299" s="232"/>
      <c r="AT299" s="233" t="s">
        <v>212</v>
      </c>
      <c r="AU299" s="233" t="s">
        <v>93</v>
      </c>
      <c r="AV299" s="12" t="s">
        <v>25</v>
      </c>
      <c r="AW299" s="12" t="s">
        <v>48</v>
      </c>
      <c r="AX299" s="12" t="s">
        <v>85</v>
      </c>
      <c r="AY299" s="233" t="s">
        <v>199</v>
      </c>
    </row>
    <row r="300" spans="2:65" s="12" customFormat="1" ht="13.5">
      <c r="B300" s="223"/>
      <c r="C300" s="224"/>
      <c r="D300" s="219" t="s">
        <v>212</v>
      </c>
      <c r="E300" s="225" t="s">
        <v>50</v>
      </c>
      <c r="F300" s="226" t="s">
        <v>314</v>
      </c>
      <c r="G300" s="224"/>
      <c r="H300" s="227" t="s">
        <v>50</v>
      </c>
      <c r="I300" s="228"/>
      <c r="J300" s="224"/>
      <c r="K300" s="224"/>
      <c r="L300" s="229"/>
      <c r="M300" s="230"/>
      <c r="N300" s="231"/>
      <c r="O300" s="231"/>
      <c r="P300" s="231"/>
      <c r="Q300" s="231"/>
      <c r="R300" s="231"/>
      <c r="S300" s="231"/>
      <c r="T300" s="232"/>
      <c r="AT300" s="233" t="s">
        <v>212</v>
      </c>
      <c r="AU300" s="233" t="s">
        <v>93</v>
      </c>
      <c r="AV300" s="12" t="s">
        <v>25</v>
      </c>
      <c r="AW300" s="12" t="s">
        <v>48</v>
      </c>
      <c r="AX300" s="12" t="s">
        <v>85</v>
      </c>
      <c r="AY300" s="233" t="s">
        <v>199</v>
      </c>
    </row>
    <row r="301" spans="2:65" s="12" customFormat="1" ht="13.5">
      <c r="B301" s="223"/>
      <c r="C301" s="224"/>
      <c r="D301" s="219" t="s">
        <v>212</v>
      </c>
      <c r="E301" s="225" t="s">
        <v>50</v>
      </c>
      <c r="F301" s="226" t="s">
        <v>638</v>
      </c>
      <c r="G301" s="224"/>
      <c r="H301" s="227" t="s">
        <v>50</v>
      </c>
      <c r="I301" s="228"/>
      <c r="J301" s="224"/>
      <c r="K301" s="224"/>
      <c r="L301" s="229"/>
      <c r="M301" s="230"/>
      <c r="N301" s="231"/>
      <c r="O301" s="231"/>
      <c r="P301" s="231"/>
      <c r="Q301" s="231"/>
      <c r="R301" s="231"/>
      <c r="S301" s="231"/>
      <c r="T301" s="232"/>
      <c r="AT301" s="233" t="s">
        <v>212</v>
      </c>
      <c r="AU301" s="233" t="s">
        <v>93</v>
      </c>
      <c r="AV301" s="12" t="s">
        <v>25</v>
      </c>
      <c r="AW301" s="12" t="s">
        <v>48</v>
      </c>
      <c r="AX301" s="12" t="s">
        <v>85</v>
      </c>
      <c r="AY301" s="233" t="s">
        <v>199</v>
      </c>
    </row>
    <row r="302" spans="2:65" s="12" customFormat="1" ht="13.5">
      <c r="B302" s="223"/>
      <c r="C302" s="224"/>
      <c r="D302" s="219" t="s">
        <v>212</v>
      </c>
      <c r="E302" s="225" t="s">
        <v>50</v>
      </c>
      <c r="F302" s="226" t="s">
        <v>660</v>
      </c>
      <c r="G302" s="224"/>
      <c r="H302" s="227" t="s">
        <v>50</v>
      </c>
      <c r="I302" s="228"/>
      <c r="J302" s="224"/>
      <c r="K302" s="224"/>
      <c r="L302" s="229"/>
      <c r="M302" s="230"/>
      <c r="N302" s="231"/>
      <c r="O302" s="231"/>
      <c r="P302" s="231"/>
      <c r="Q302" s="231"/>
      <c r="R302" s="231"/>
      <c r="S302" s="231"/>
      <c r="T302" s="232"/>
      <c r="AT302" s="233" t="s">
        <v>212</v>
      </c>
      <c r="AU302" s="233" t="s">
        <v>93</v>
      </c>
      <c r="AV302" s="12" t="s">
        <v>25</v>
      </c>
      <c r="AW302" s="12" t="s">
        <v>48</v>
      </c>
      <c r="AX302" s="12" t="s">
        <v>85</v>
      </c>
      <c r="AY302" s="233" t="s">
        <v>199</v>
      </c>
    </row>
    <row r="303" spans="2:65" s="12" customFormat="1" ht="13.5">
      <c r="B303" s="223"/>
      <c r="C303" s="224"/>
      <c r="D303" s="219" t="s">
        <v>212</v>
      </c>
      <c r="E303" s="225" t="s">
        <v>50</v>
      </c>
      <c r="F303" s="226" t="s">
        <v>679</v>
      </c>
      <c r="G303" s="224"/>
      <c r="H303" s="227" t="s">
        <v>50</v>
      </c>
      <c r="I303" s="228"/>
      <c r="J303" s="224"/>
      <c r="K303" s="224"/>
      <c r="L303" s="229"/>
      <c r="M303" s="230"/>
      <c r="N303" s="231"/>
      <c r="O303" s="231"/>
      <c r="P303" s="231"/>
      <c r="Q303" s="231"/>
      <c r="R303" s="231"/>
      <c r="S303" s="231"/>
      <c r="T303" s="232"/>
      <c r="AT303" s="233" t="s">
        <v>212</v>
      </c>
      <c r="AU303" s="233" t="s">
        <v>93</v>
      </c>
      <c r="AV303" s="12" t="s">
        <v>25</v>
      </c>
      <c r="AW303" s="12" t="s">
        <v>48</v>
      </c>
      <c r="AX303" s="12" t="s">
        <v>85</v>
      </c>
      <c r="AY303" s="233" t="s">
        <v>199</v>
      </c>
    </row>
    <row r="304" spans="2:65" s="13" customFormat="1" ht="13.5">
      <c r="B304" s="234"/>
      <c r="C304" s="235"/>
      <c r="D304" s="236" t="s">
        <v>212</v>
      </c>
      <c r="E304" s="237" t="s">
        <v>50</v>
      </c>
      <c r="F304" s="238" t="s">
        <v>957</v>
      </c>
      <c r="G304" s="235"/>
      <c r="H304" s="239">
        <v>457.08300000000003</v>
      </c>
      <c r="I304" s="240"/>
      <c r="J304" s="235"/>
      <c r="K304" s="235"/>
      <c r="L304" s="241"/>
      <c r="M304" s="242"/>
      <c r="N304" s="243"/>
      <c r="O304" s="243"/>
      <c r="P304" s="243"/>
      <c r="Q304" s="243"/>
      <c r="R304" s="243"/>
      <c r="S304" s="243"/>
      <c r="T304" s="244"/>
      <c r="AT304" s="245" t="s">
        <v>212</v>
      </c>
      <c r="AU304" s="245" t="s">
        <v>93</v>
      </c>
      <c r="AV304" s="13" t="s">
        <v>93</v>
      </c>
      <c r="AW304" s="13" t="s">
        <v>48</v>
      </c>
      <c r="AX304" s="13" t="s">
        <v>85</v>
      </c>
      <c r="AY304" s="245" t="s">
        <v>199</v>
      </c>
    </row>
    <row r="305" spans="2:65" s="1" customFormat="1" ht="22.5" customHeight="1">
      <c r="B305" s="43"/>
      <c r="C305" s="207" t="s">
        <v>488</v>
      </c>
      <c r="D305" s="207" t="s">
        <v>202</v>
      </c>
      <c r="E305" s="208" t="s">
        <v>743</v>
      </c>
      <c r="F305" s="209" t="s">
        <v>744</v>
      </c>
      <c r="G305" s="210" t="s">
        <v>263</v>
      </c>
      <c r="H305" s="211">
        <v>38.4</v>
      </c>
      <c r="I305" s="212"/>
      <c r="J305" s="213">
        <f>ROUND(I305*H305,2)</f>
        <v>0</v>
      </c>
      <c r="K305" s="209" t="s">
        <v>206</v>
      </c>
      <c r="L305" s="63"/>
      <c r="M305" s="214" t="s">
        <v>50</v>
      </c>
      <c r="N305" s="215" t="s">
        <v>56</v>
      </c>
      <c r="O305" s="44"/>
      <c r="P305" s="216">
        <f>O305*H305</f>
        <v>0</v>
      </c>
      <c r="Q305" s="216">
        <v>0</v>
      </c>
      <c r="R305" s="216">
        <f>Q305*H305</f>
        <v>0</v>
      </c>
      <c r="S305" s="216">
        <v>0.185</v>
      </c>
      <c r="T305" s="217">
        <f>S305*H305</f>
        <v>7.1040000000000001</v>
      </c>
      <c r="AR305" s="25" t="s">
        <v>105</v>
      </c>
      <c r="AT305" s="25" t="s">
        <v>202</v>
      </c>
      <c r="AU305" s="25" t="s">
        <v>93</v>
      </c>
      <c r="AY305" s="25" t="s">
        <v>199</v>
      </c>
      <c r="BE305" s="218">
        <f>IF(N305="základní",J305,0)</f>
        <v>0</v>
      </c>
      <c r="BF305" s="218">
        <f>IF(N305="snížená",J305,0)</f>
        <v>0</v>
      </c>
      <c r="BG305" s="218">
        <f>IF(N305="zákl. přenesená",J305,0)</f>
        <v>0</v>
      </c>
      <c r="BH305" s="218">
        <f>IF(N305="sníž. přenesená",J305,0)</f>
        <v>0</v>
      </c>
      <c r="BI305" s="218">
        <f>IF(N305="nulová",J305,0)</f>
        <v>0</v>
      </c>
      <c r="BJ305" s="25" t="s">
        <v>25</v>
      </c>
      <c r="BK305" s="218">
        <f>ROUND(I305*H305,2)</f>
        <v>0</v>
      </c>
      <c r="BL305" s="25" t="s">
        <v>105</v>
      </c>
      <c r="BM305" s="25" t="s">
        <v>958</v>
      </c>
    </row>
    <row r="306" spans="2:65" s="1" customFormat="1" ht="40.5">
      <c r="B306" s="43"/>
      <c r="C306" s="65"/>
      <c r="D306" s="219" t="s">
        <v>208</v>
      </c>
      <c r="E306" s="65"/>
      <c r="F306" s="220" t="s">
        <v>746</v>
      </c>
      <c r="G306" s="65"/>
      <c r="H306" s="65"/>
      <c r="I306" s="175"/>
      <c r="J306" s="65"/>
      <c r="K306" s="65"/>
      <c r="L306" s="63"/>
      <c r="M306" s="221"/>
      <c r="N306" s="44"/>
      <c r="O306" s="44"/>
      <c r="P306" s="44"/>
      <c r="Q306" s="44"/>
      <c r="R306" s="44"/>
      <c r="S306" s="44"/>
      <c r="T306" s="80"/>
      <c r="AT306" s="25" t="s">
        <v>208</v>
      </c>
      <c r="AU306" s="25" t="s">
        <v>93</v>
      </c>
    </row>
    <row r="307" spans="2:65" s="1" customFormat="1" ht="256.5">
      <c r="B307" s="43"/>
      <c r="C307" s="65"/>
      <c r="D307" s="219" t="s">
        <v>210</v>
      </c>
      <c r="E307" s="65"/>
      <c r="F307" s="222" t="s">
        <v>652</v>
      </c>
      <c r="G307" s="65"/>
      <c r="H307" s="65"/>
      <c r="I307" s="175"/>
      <c r="J307" s="65"/>
      <c r="K307" s="65"/>
      <c r="L307" s="63"/>
      <c r="M307" s="221"/>
      <c r="N307" s="44"/>
      <c r="O307" s="44"/>
      <c r="P307" s="44"/>
      <c r="Q307" s="44"/>
      <c r="R307" s="44"/>
      <c r="S307" s="44"/>
      <c r="T307" s="80"/>
      <c r="AT307" s="25" t="s">
        <v>210</v>
      </c>
      <c r="AU307" s="25" t="s">
        <v>93</v>
      </c>
    </row>
    <row r="308" spans="2:65" s="12" customFormat="1" ht="13.5">
      <c r="B308" s="223"/>
      <c r="C308" s="224"/>
      <c r="D308" s="219" t="s">
        <v>212</v>
      </c>
      <c r="E308" s="225" t="s">
        <v>50</v>
      </c>
      <c r="F308" s="226" t="s">
        <v>739</v>
      </c>
      <c r="G308" s="224"/>
      <c r="H308" s="227" t="s">
        <v>50</v>
      </c>
      <c r="I308" s="228"/>
      <c r="J308" s="224"/>
      <c r="K308" s="224"/>
      <c r="L308" s="229"/>
      <c r="M308" s="230"/>
      <c r="N308" s="231"/>
      <c r="O308" s="231"/>
      <c r="P308" s="231"/>
      <c r="Q308" s="231"/>
      <c r="R308" s="231"/>
      <c r="S308" s="231"/>
      <c r="T308" s="232"/>
      <c r="AT308" s="233" t="s">
        <v>212</v>
      </c>
      <c r="AU308" s="233" t="s">
        <v>93</v>
      </c>
      <c r="AV308" s="12" t="s">
        <v>25</v>
      </c>
      <c r="AW308" s="12" t="s">
        <v>48</v>
      </c>
      <c r="AX308" s="12" t="s">
        <v>85</v>
      </c>
      <c r="AY308" s="233" t="s">
        <v>199</v>
      </c>
    </row>
    <row r="309" spans="2:65" s="13" customFormat="1" ht="13.5">
      <c r="B309" s="234"/>
      <c r="C309" s="235"/>
      <c r="D309" s="236" t="s">
        <v>212</v>
      </c>
      <c r="E309" s="237" t="s">
        <v>50</v>
      </c>
      <c r="F309" s="238" t="s">
        <v>959</v>
      </c>
      <c r="G309" s="235"/>
      <c r="H309" s="239">
        <v>38.4</v>
      </c>
      <c r="I309" s="240"/>
      <c r="J309" s="235"/>
      <c r="K309" s="235"/>
      <c r="L309" s="241"/>
      <c r="M309" s="242"/>
      <c r="N309" s="243"/>
      <c r="O309" s="243"/>
      <c r="P309" s="243"/>
      <c r="Q309" s="243"/>
      <c r="R309" s="243"/>
      <c r="S309" s="243"/>
      <c r="T309" s="244"/>
      <c r="AT309" s="245" t="s">
        <v>212</v>
      </c>
      <c r="AU309" s="245" t="s">
        <v>93</v>
      </c>
      <c r="AV309" s="13" t="s">
        <v>93</v>
      </c>
      <c r="AW309" s="13" t="s">
        <v>48</v>
      </c>
      <c r="AX309" s="13" t="s">
        <v>85</v>
      </c>
      <c r="AY309" s="245" t="s">
        <v>199</v>
      </c>
    </row>
    <row r="310" spans="2:65" s="1" customFormat="1" ht="22.5" customHeight="1">
      <c r="B310" s="43"/>
      <c r="C310" s="207" t="s">
        <v>494</v>
      </c>
      <c r="D310" s="207" t="s">
        <v>202</v>
      </c>
      <c r="E310" s="208" t="s">
        <v>716</v>
      </c>
      <c r="F310" s="209" t="s">
        <v>717</v>
      </c>
      <c r="G310" s="210" t="s">
        <v>263</v>
      </c>
      <c r="H310" s="211">
        <v>196.2</v>
      </c>
      <c r="I310" s="212"/>
      <c r="J310" s="213">
        <f>ROUND(I310*H310,2)</f>
        <v>0</v>
      </c>
      <c r="K310" s="209" t="s">
        <v>206</v>
      </c>
      <c r="L310" s="63"/>
      <c r="M310" s="214" t="s">
        <v>50</v>
      </c>
      <c r="N310" s="215" t="s">
        <v>56</v>
      </c>
      <c r="O310" s="44"/>
      <c r="P310" s="216">
        <f>O310*H310</f>
        <v>0</v>
      </c>
      <c r="Q310" s="216">
        <v>0</v>
      </c>
      <c r="R310" s="216">
        <f>Q310*H310</f>
        <v>0</v>
      </c>
      <c r="S310" s="216">
        <v>0.255</v>
      </c>
      <c r="T310" s="217">
        <f>S310*H310</f>
        <v>50.030999999999999</v>
      </c>
      <c r="AR310" s="25" t="s">
        <v>105</v>
      </c>
      <c r="AT310" s="25" t="s">
        <v>202</v>
      </c>
      <c r="AU310" s="25" t="s">
        <v>93</v>
      </c>
      <c r="AY310" s="25" t="s">
        <v>199</v>
      </c>
      <c r="BE310" s="218">
        <f>IF(N310="základní",J310,0)</f>
        <v>0</v>
      </c>
      <c r="BF310" s="218">
        <f>IF(N310="snížená",J310,0)</f>
        <v>0</v>
      </c>
      <c r="BG310" s="218">
        <f>IF(N310="zákl. přenesená",J310,0)</f>
        <v>0</v>
      </c>
      <c r="BH310" s="218">
        <f>IF(N310="sníž. přenesená",J310,0)</f>
        <v>0</v>
      </c>
      <c r="BI310" s="218">
        <f>IF(N310="nulová",J310,0)</f>
        <v>0</v>
      </c>
      <c r="BJ310" s="25" t="s">
        <v>25</v>
      </c>
      <c r="BK310" s="218">
        <f>ROUND(I310*H310,2)</f>
        <v>0</v>
      </c>
      <c r="BL310" s="25" t="s">
        <v>105</v>
      </c>
      <c r="BM310" s="25" t="s">
        <v>960</v>
      </c>
    </row>
    <row r="311" spans="2:65" s="1" customFormat="1" ht="54">
      <c r="B311" s="43"/>
      <c r="C311" s="65"/>
      <c r="D311" s="219" t="s">
        <v>208</v>
      </c>
      <c r="E311" s="65"/>
      <c r="F311" s="220" t="s">
        <v>719</v>
      </c>
      <c r="G311" s="65"/>
      <c r="H311" s="65"/>
      <c r="I311" s="175"/>
      <c r="J311" s="65"/>
      <c r="K311" s="65"/>
      <c r="L311" s="63"/>
      <c r="M311" s="221"/>
      <c r="N311" s="44"/>
      <c r="O311" s="44"/>
      <c r="P311" s="44"/>
      <c r="Q311" s="44"/>
      <c r="R311" s="44"/>
      <c r="S311" s="44"/>
      <c r="T311" s="80"/>
      <c r="AT311" s="25" t="s">
        <v>208</v>
      </c>
      <c r="AU311" s="25" t="s">
        <v>93</v>
      </c>
    </row>
    <row r="312" spans="2:65" s="1" customFormat="1" ht="175.5">
      <c r="B312" s="43"/>
      <c r="C312" s="65"/>
      <c r="D312" s="219" t="s">
        <v>210</v>
      </c>
      <c r="E312" s="65"/>
      <c r="F312" s="222" t="s">
        <v>720</v>
      </c>
      <c r="G312" s="65"/>
      <c r="H312" s="65"/>
      <c r="I312" s="175"/>
      <c r="J312" s="65"/>
      <c r="K312" s="65"/>
      <c r="L312" s="63"/>
      <c r="M312" s="221"/>
      <c r="N312" s="44"/>
      <c r="O312" s="44"/>
      <c r="P312" s="44"/>
      <c r="Q312" s="44"/>
      <c r="R312" s="44"/>
      <c r="S312" s="44"/>
      <c r="T312" s="80"/>
      <c r="AT312" s="25" t="s">
        <v>210</v>
      </c>
      <c r="AU312" s="25" t="s">
        <v>93</v>
      </c>
    </row>
    <row r="313" spans="2:65" s="12" customFormat="1" ht="13.5">
      <c r="B313" s="223"/>
      <c r="C313" s="224"/>
      <c r="D313" s="219" t="s">
        <v>212</v>
      </c>
      <c r="E313" s="225" t="s">
        <v>50</v>
      </c>
      <c r="F313" s="226" t="s">
        <v>639</v>
      </c>
      <c r="G313" s="224"/>
      <c r="H313" s="227" t="s">
        <v>50</v>
      </c>
      <c r="I313" s="228"/>
      <c r="J313" s="224"/>
      <c r="K313" s="224"/>
      <c r="L313" s="229"/>
      <c r="M313" s="230"/>
      <c r="N313" s="231"/>
      <c r="O313" s="231"/>
      <c r="P313" s="231"/>
      <c r="Q313" s="231"/>
      <c r="R313" s="231"/>
      <c r="S313" s="231"/>
      <c r="T313" s="232"/>
      <c r="AT313" s="233" t="s">
        <v>212</v>
      </c>
      <c r="AU313" s="233" t="s">
        <v>93</v>
      </c>
      <c r="AV313" s="12" t="s">
        <v>25</v>
      </c>
      <c r="AW313" s="12" t="s">
        <v>48</v>
      </c>
      <c r="AX313" s="12" t="s">
        <v>85</v>
      </c>
      <c r="AY313" s="233" t="s">
        <v>199</v>
      </c>
    </row>
    <row r="314" spans="2:65" s="13" customFormat="1" ht="13.5">
      <c r="B314" s="234"/>
      <c r="C314" s="235"/>
      <c r="D314" s="236" t="s">
        <v>212</v>
      </c>
      <c r="E314" s="237" t="s">
        <v>50</v>
      </c>
      <c r="F314" s="238" t="s">
        <v>949</v>
      </c>
      <c r="G314" s="235"/>
      <c r="H314" s="239">
        <v>196.2</v>
      </c>
      <c r="I314" s="240"/>
      <c r="J314" s="235"/>
      <c r="K314" s="235"/>
      <c r="L314" s="241"/>
      <c r="M314" s="242"/>
      <c r="N314" s="243"/>
      <c r="O314" s="243"/>
      <c r="P314" s="243"/>
      <c r="Q314" s="243"/>
      <c r="R314" s="243"/>
      <c r="S314" s="243"/>
      <c r="T314" s="244"/>
      <c r="AT314" s="245" t="s">
        <v>212</v>
      </c>
      <c r="AU314" s="245" t="s">
        <v>93</v>
      </c>
      <c r="AV314" s="13" t="s">
        <v>93</v>
      </c>
      <c r="AW314" s="13" t="s">
        <v>48</v>
      </c>
      <c r="AX314" s="13" t="s">
        <v>85</v>
      </c>
      <c r="AY314" s="245" t="s">
        <v>199</v>
      </c>
    </row>
    <row r="315" spans="2:65" s="1" customFormat="1" ht="22.5" customHeight="1">
      <c r="B315" s="43"/>
      <c r="C315" s="207" t="s">
        <v>504</v>
      </c>
      <c r="D315" s="207" t="s">
        <v>202</v>
      </c>
      <c r="E315" s="208" t="s">
        <v>704</v>
      </c>
      <c r="F315" s="209" t="s">
        <v>705</v>
      </c>
      <c r="G315" s="210" t="s">
        <v>205</v>
      </c>
      <c r="H315" s="211">
        <v>0.18</v>
      </c>
      <c r="I315" s="212"/>
      <c r="J315" s="213">
        <f>ROUND(I315*H315,2)</f>
        <v>0</v>
      </c>
      <c r="K315" s="209" t="s">
        <v>206</v>
      </c>
      <c r="L315" s="63"/>
      <c r="M315" s="214" t="s">
        <v>50</v>
      </c>
      <c r="N315" s="215" t="s">
        <v>56</v>
      </c>
      <c r="O315" s="44"/>
      <c r="P315" s="216">
        <f>O315*H315</f>
        <v>0</v>
      </c>
      <c r="Q315" s="216">
        <v>0</v>
      </c>
      <c r="R315" s="216">
        <f>Q315*H315</f>
        <v>0</v>
      </c>
      <c r="S315" s="216">
        <v>2</v>
      </c>
      <c r="T315" s="217">
        <f>S315*H315</f>
        <v>0.36</v>
      </c>
      <c r="AR315" s="25" t="s">
        <v>105</v>
      </c>
      <c r="AT315" s="25" t="s">
        <v>202</v>
      </c>
      <c r="AU315" s="25" t="s">
        <v>93</v>
      </c>
      <c r="AY315" s="25" t="s">
        <v>199</v>
      </c>
      <c r="BE315" s="218">
        <f>IF(N315="základní",J315,0)</f>
        <v>0</v>
      </c>
      <c r="BF315" s="218">
        <f>IF(N315="snížená",J315,0)</f>
        <v>0</v>
      </c>
      <c r="BG315" s="218">
        <f>IF(N315="zákl. přenesená",J315,0)</f>
        <v>0</v>
      </c>
      <c r="BH315" s="218">
        <f>IF(N315="sníž. přenesená",J315,0)</f>
        <v>0</v>
      </c>
      <c r="BI315" s="218">
        <f>IF(N315="nulová",J315,0)</f>
        <v>0</v>
      </c>
      <c r="BJ315" s="25" t="s">
        <v>25</v>
      </c>
      <c r="BK315" s="218">
        <f>ROUND(I315*H315,2)</f>
        <v>0</v>
      </c>
      <c r="BL315" s="25" t="s">
        <v>105</v>
      </c>
      <c r="BM315" s="25" t="s">
        <v>961</v>
      </c>
    </row>
    <row r="316" spans="2:65" s="1" customFormat="1" ht="13.5">
      <c r="B316" s="43"/>
      <c r="C316" s="65"/>
      <c r="D316" s="219" t="s">
        <v>208</v>
      </c>
      <c r="E316" s="65"/>
      <c r="F316" s="220" t="s">
        <v>707</v>
      </c>
      <c r="G316" s="65"/>
      <c r="H316" s="65"/>
      <c r="I316" s="175"/>
      <c r="J316" s="65"/>
      <c r="K316" s="65"/>
      <c r="L316" s="63"/>
      <c r="M316" s="221"/>
      <c r="N316" s="44"/>
      <c r="O316" s="44"/>
      <c r="P316" s="44"/>
      <c r="Q316" s="44"/>
      <c r="R316" s="44"/>
      <c r="S316" s="44"/>
      <c r="T316" s="80"/>
      <c r="AT316" s="25" t="s">
        <v>208</v>
      </c>
      <c r="AU316" s="25" t="s">
        <v>93</v>
      </c>
    </row>
    <row r="317" spans="2:65" s="12" customFormat="1" ht="13.5">
      <c r="B317" s="223"/>
      <c r="C317" s="224"/>
      <c r="D317" s="219" t="s">
        <v>212</v>
      </c>
      <c r="E317" s="225" t="s">
        <v>50</v>
      </c>
      <c r="F317" s="226" t="s">
        <v>962</v>
      </c>
      <c r="G317" s="224"/>
      <c r="H317" s="227" t="s">
        <v>50</v>
      </c>
      <c r="I317" s="228"/>
      <c r="J317" s="224"/>
      <c r="K317" s="224"/>
      <c r="L317" s="229"/>
      <c r="M317" s="230"/>
      <c r="N317" s="231"/>
      <c r="O317" s="231"/>
      <c r="P317" s="231"/>
      <c r="Q317" s="231"/>
      <c r="R317" s="231"/>
      <c r="S317" s="231"/>
      <c r="T317" s="232"/>
      <c r="AT317" s="233" t="s">
        <v>212</v>
      </c>
      <c r="AU317" s="233" t="s">
        <v>93</v>
      </c>
      <c r="AV317" s="12" t="s">
        <v>25</v>
      </c>
      <c r="AW317" s="12" t="s">
        <v>48</v>
      </c>
      <c r="AX317" s="12" t="s">
        <v>85</v>
      </c>
      <c r="AY317" s="233" t="s">
        <v>199</v>
      </c>
    </row>
    <row r="318" spans="2:65" s="13" customFormat="1" ht="13.5">
      <c r="B318" s="234"/>
      <c r="C318" s="235"/>
      <c r="D318" s="236" t="s">
        <v>212</v>
      </c>
      <c r="E318" s="237" t="s">
        <v>50</v>
      </c>
      <c r="F318" s="238" t="s">
        <v>963</v>
      </c>
      <c r="G318" s="235"/>
      <c r="H318" s="239">
        <v>0.18</v>
      </c>
      <c r="I318" s="240"/>
      <c r="J318" s="235"/>
      <c r="K318" s="235"/>
      <c r="L318" s="241"/>
      <c r="M318" s="242"/>
      <c r="N318" s="243"/>
      <c r="O318" s="243"/>
      <c r="P318" s="243"/>
      <c r="Q318" s="243"/>
      <c r="R318" s="243"/>
      <c r="S318" s="243"/>
      <c r="T318" s="244"/>
      <c r="AT318" s="245" t="s">
        <v>212</v>
      </c>
      <c r="AU318" s="245" t="s">
        <v>93</v>
      </c>
      <c r="AV318" s="13" t="s">
        <v>93</v>
      </c>
      <c r="AW318" s="13" t="s">
        <v>48</v>
      </c>
      <c r="AX318" s="13" t="s">
        <v>85</v>
      </c>
      <c r="AY318" s="245" t="s">
        <v>199</v>
      </c>
    </row>
    <row r="319" spans="2:65" s="1" customFormat="1" ht="22.5" customHeight="1">
      <c r="B319" s="43"/>
      <c r="C319" s="207" t="s">
        <v>508</v>
      </c>
      <c r="D319" s="207" t="s">
        <v>202</v>
      </c>
      <c r="E319" s="208" t="s">
        <v>785</v>
      </c>
      <c r="F319" s="209" t="s">
        <v>786</v>
      </c>
      <c r="G319" s="210" t="s">
        <v>263</v>
      </c>
      <c r="H319" s="211">
        <v>11.5</v>
      </c>
      <c r="I319" s="212"/>
      <c r="J319" s="213">
        <f>ROUND(I319*H319,2)</f>
        <v>0</v>
      </c>
      <c r="K319" s="209" t="s">
        <v>206</v>
      </c>
      <c r="L319" s="63"/>
      <c r="M319" s="214" t="s">
        <v>50</v>
      </c>
      <c r="N319" s="215" t="s">
        <v>56</v>
      </c>
      <c r="O319" s="44"/>
      <c r="P319" s="216">
        <f>O319*H319</f>
        <v>0</v>
      </c>
      <c r="Q319" s="216">
        <v>0</v>
      </c>
      <c r="R319" s="216">
        <f>Q319*H319</f>
        <v>0</v>
      </c>
      <c r="S319" s="216">
        <v>0</v>
      </c>
      <c r="T319" s="217">
        <f>S319*H319</f>
        <v>0</v>
      </c>
      <c r="AR319" s="25" t="s">
        <v>105</v>
      </c>
      <c r="AT319" s="25" t="s">
        <v>202</v>
      </c>
      <c r="AU319" s="25" t="s">
        <v>93</v>
      </c>
      <c r="AY319" s="25" t="s">
        <v>199</v>
      </c>
      <c r="BE319" s="218">
        <f>IF(N319="základní",J319,0)</f>
        <v>0</v>
      </c>
      <c r="BF319" s="218">
        <f>IF(N319="snížená",J319,0)</f>
        <v>0</v>
      </c>
      <c r="BG319" s="218">
        <f>IF(N319="zákl. přenesená",J319,0)</f>
        <v>0</v>
      </c>
      <c r="BH319" s="218">
        <f>IF(N319="sníž. přenesená",J319,0)</f>
        <v>0</v>
      </c>
      <c r="BI319" s="218">
        <f>IF(N319="nulová",J319,0)</f>
        <v>0</v>
      </c>
      <c r="BJ319" s="25" t="s">
        <v>25</v>
      </c>
      <c r="BK319" s="218">
        <f>ROUND(I319*H319,2)</f>
        <v>0</v>
      </c>
      <c r="BL319" s="25" t="s">
        <v>105</v>
      </c>
      <c r="BM319" s="25" t="s">
        <v>964</v>
      </c>
    </row>
    <row r="320" spans="2:65" s="1" customFormat="1" ht="40.5">
      <c r="B320" s="43"/>
      <c r="C320" s="65"/>
      <c r="D320" s="219" t="s">
        <v>208</v>
      </c>
      <c r="E320" s="65"/>
      <c r="F320" s="220" t="s">
        <v>788</v>
      </c>
      <c r="G320" s="65"/>
      <c r="H320" s="65"/>
      <c r="I320" s="175"/>
      <c r="J320" s="65"/>
      <c r="K320" s="65"/>
      <c r="L320" s="63"/>
      <c r="M320" s="221"/>
      <c r="N320" s="44"/>
      <c r="O320" s="44"/>
      <c r="P320" s="44"/>
      <c r="Q320" s="44"/>
      <c r="R320" s="44"/>
      <c r="S320" s="44"/>
      <c r="T320" s="80"/>
      <c r="AT320" s="25" t="s">
        <v>208</v>
      </c>
      <c r="AU320" s="25" t="s">
        <v>93</v>
      </c>
    </row>
    <row r="321" spans="2:65" s="1" customFormat="1" ht="54">
      <c r="B321" s="43"/>
      <c r="C321" s="65"/>
      <c r="D321" s="219" t="s">
        <v>210</v>
      </c>
      <c r="E321" s="65"/>
      <c r="F321" s="222" t="s">
        <v>789</v>
      </c>
      <c r="G321" s="65"/>
      <c r="H321" s="65"/>
      <c r="I321" s="175"/>
      <c r="J321" s="65"/>
      <c r="K321" s="65"/>
      <c r="L321" s="63"/>
      <c r="M321" s="221"/>
      <c r="N321" s="44"/>
      <c r="O321" s="44"/>
      <c r="P321" s="44"/>
      <c r="Q321" s="44"/>
      <c r="R321" s="44"/>
      <c r="S321" s="44"/>
      <c r="T321" s="80"/>
      <c r="AT321" s="25" t="s">
        <v>210</v>
      </c>
      <c r="AU321" s="25" t="s">
        <v>93</v>
      </c>
    </row>
    <row r="322" spans="2:65" s="12" customFormat="1" ht="13.5">
      <c r="B322" s="223"/>
      <c r="C322" s="224"/>
      <c r="D322" s="219" t="s">
        <v>212</v>
      </c>
      <c r="E322" s="225" t="s">
        <v>50</v>
      </c>
      <c r="F322" s="226" t="s">
        <v>721</v>
      </c>
      <c r="G322" s="224"/>
      <c r="H322" s="227" t="s">
        <v>50</v>
      </c>
      <c r="I322" s="228"/>
      <c r="J322" s="224"/>
      <c r="K322" s="224"/>
      <c r="L322" s="229"/>
      <c r="M322" s="230"/>
      <c r="N322" s="231"/>
      <c r="O322" s="231"/>
      <c r="P322" s="231"/>
      <c r="Q322" s="231"/>
      <c r="R322" s="231"/>
      <c r="S322" s="231"/>
      <c r="T322" s="232"/>
      <c r="AT322" s="233" t="s">
        <v>212</v>
      </c>
      <c r="AU322" s="233" t="s">
        <v>93</v>
      </c>
      <c r="AV322" s="12" t="s">
        <v>25</v>
      </c>
      <c r="AW322" s="12" t="s">
        <v>48</v>
      </c>
      <c r="AX322" s="12" t="s">
        <v>85</v>
      </c>
      <c r="AY322" s="233" t="s">
        <v>199</v>
      </c>
    </row>
    <row r="323" spans="2:65" s="13" customFormat="1" ht="13.5">
      <c r="B323" s="234"/>
      <c r="C323" s="235"/>
      <c r="D323" s="236" t="s">
        <v>212</v>
      </c>
      <c r="E323" s="237" t="s">
        <v>50</v>
      </c>
      <c r="F323" s="238" t="s">
        <v>946</v>
      </c>
      <c r="G323" s="235"/>
      <c r="H323" s="239">
        <v>11.5</v>
      </c>
      <c r="I323" s="240"/>
      <c r="J323" s="235"/>
      <c r="K323" s="235"/>
      <c r="L323" s="241"/>
      <c r="M323" s="242"/>
      <c r="N323" s="243"/>
      <c r="O323" s="243"/>
      <c r="P323" s="243"/>
      <c r="Q323" s="243"/>
      <c r="R323" s="243"/>
      <c r="S323" s="243"/>
      <c r="T323" s="244"/>
      <c r="AT323" s="245" t="s">
        <v>212</v>
      </c>
      <c r="AU323" s="245" t="s">
        <v>93</v>
      </c>
      <c r="AV323" s="13" t="s">
        <v>93</v>
      </c>
      <c r="AW323" s="13" t="s">
        <v>48</v>
      </c>
      <c r="AX323" s="13" t="s">
        <v>85</v>
      </c>
      <c r="AY323" s="245" t="s">
        <v>199</v>
      </c>
    </row>
    <row r="324" spans="2:65" s="1" customFormat="1" ht="22.5" customHeight="1">
      <c r="B324" s="43"/>
      <c r="C324" s="207" t="s">
        <v>514</v>
      </c>
      <c r="D324" s="207" t="s">
        <v>202</v>
      </c>
      <c r="E324" s="208" t="s">
        <v>723</v>
      </c>
      <c r="F324" s="209" t="s">
        <v>724</v>
      </c>
      <c r="G324" s="210" t="s">
        <v>263</v>
      </c>
      <c r="H324" s="211">
        <v>32</v>
      </c>
      <c r="I324" s="212"/>
      <c r="J324" s="213">
        <f>ROUND(I324*H324,2)</f>
        <v>0</v>
      </c>
      <c r="K324" s="209" t="s">
        <v>206</v>
      </c>
      <c r="L324" s="63"/>
      <c r="M324" s="214" t="s">
        <v>50</v>
      </c>
      <c r="N324" s="215" t="s">
        <v>56</v>
      </c>
      <c r="O324" s="44"/>
      <c r="P324" s="216">
        <f>O324*H324</f>
        <v>0</v>
      </c>
      <c r="Q324" s="216">
        <v>0</v>
      </c>
      <c r="R324" s="216">
        <f>Q324*H324</f>
        <v>0</v>
      </c>
      <c r="S324" s="216">
        <v>0.505</v>
      </c>
      <c r="T324" s="217">
        <f>S324*H324</f>
        <v>16.16</v>
      </c>
      <c r="AR324" s="25" t="s">
        <v>105</v>
      </c>
      <c r="AT324" s="25" t="s">
        <v>202</v>
      </c>
      <c r="AU324" s="25" t="s">
        <v>93</v>
      </c>
      <c r="AY324" s="25" t="s">
        <v>199</v>
      </c>
      <c r="BE324" s="218">
        <f>IF(N324="základní",J324,0)</f>
        <v>0</v>
      </c>
      <c r="BF324" s="218">
        <f>IF(N324="snížená",J324,0)</f>
        <v>0</v>
      </c>
      <c r="BG324" s="218">
        <f>IF(N324="zákl. přenesená",J324,0)</f>
        <v>0</v>
      </c>
      <c r="BH324" s="218">
        <f>IF(N324="sníž. přenesená",J324,0)</f>
        <v>0</v>
      </c>
      <c r="BI324" s="218">
        <f>IF(N324="nulová",J324,0)</f>
        <v>0</v>
      </c>
      <c r="BJ324" s="25" t="s">
        <v>25</v>
      </c>
      <c r="BK324" s="218">
        <f>ROUND(I324*H324,2)</f>
        <v>0</v>
      </c>
      <c r="BL324" s="25" t="s">
        <v>105</v>
      </c>
      <c r="BM324" s="25" t="s">
        <v>965</v>
      </c>
    </row>
    <row r="325" spans="2:65" s="1" customFormat="1" ht="40.5">
      <c r="B325" s="43"/>
      <c r="C325" s="65"/>
      <c r="D325" s="219" t="s">
        <v>208</v>
      </c>
      <c r="E325" s="65"/>
      <c r="F325" s="220" t="s">
        <v>726</v>
      </c>
      <c r="G325" s="65"/>
      <c r="H325" s="65"/>
      <c r="I325" s="175"/>
      <c r="J325" s="65"/>
      <c r="K325" s="65"/>
      <c r="L325" s="63"/>
      <c r="M325" s="221"/>
      <c r="N325" s="44"/>
      <c r="O325" s="44"/>
      <c r="P325" s="44"/>
      <c r="Q325" s="44"/>
      <c r="R325" s="44"/>
      <c r="S325" s="44"/>
      <c r="T325" s="80"/>
      <c r="AT325" s="25" t="s">
        <v>208</v>
      </c>
      <c r="AU325" s="25" t="s">
        <v>93</v>
      </c>
    </row>
    <row r="326" spans="2:65" s="1" customFormat="1" ht="175.5">
      <c r="B326" s="43"/>
      <c r="C326" s="65"/>
      <c r="D326" s="219" t="s">
        <v>210</v>
      </c>
      <c r="E326" s="65"/>
      <c r="F326" s="222" t="s">
        <v>720</v>
      </c>
      <c r="G326" s="65"/>
      <c r="H326" s="65"/>
      <c r="I326" s="175"/>
      <c r="J326" s="65"/>
      <c r="K326" s="65"/>
      <c r="L326" s="63"/>
      <c r="M326" s="221"/>
      <c r="N326" s="44"/>
      <c r="O326" s="44"/>
      <c r="P326" s="44"/>
      <c r="Q326" s="44"/>
      <c r="R326" s="44"/>
      <c r="S326" s="44"/>
      <c r="T326" s="80"/>
      <c r="AT326" s="25" t="s">
        <v>210</v>
      </c>
      <c r="AU326" s="25" t="s">
        <v>93</v>
      </c>
    </row>
    <row r="327" spans="2:65" s="12" customFormat="1" ht="13.5">
      <c r="B327" s="223"/>
      <c r="C327" s="224"/>
      <c r="D327" s="219" t="s">
        <v>212</v>
      </c>
      <c r="E327" s="225" t="s">
        <v>50</v>
      </c>
      <c r="F327" s="226" t="s">
        <v>739</v>
      </c>
      <c r="G327" s="224"/>
      <c r="H327" s="227" t="s">
        <v>50</v>
      </c>
      <c r="I327" s="228"/>
      <c r="J327" s="224"/>
      <c r="K327" s="224"/>
      <c r="L327" s="229"/>
      <c r="M327" s="230"/>
      <c r="N327" s="231"/>
      <c r="O327" s="231"/>
      <c r="P327" s="231"/>
      <c r="Q327" s="231"/>
      <c r="R327" s="231"/>
      <c r="S327" s="231"/>
      <c r="T327" s="232"/>
      <c r="AT327" s="233" t="s">
        <v>212</v>
      </c>
      <c r="AU327" s="233" t="s">
        <v>93</v>
      </c>
      <c r="AV327" s="12" t="s">
        <v>25</v>
      </c>
      <c r="AW327" s="12" t="s">
        <v>48</v>
      </c>
      <c r="AX327" s="12" t="s">
        <v>85</v>
      </c>
      <c r="AY327" s="233" t="s">
        <v>199</v>
      </c>
    </row>
    <row r="328" spans="2:65" s="13" customFormat="1" ht="13.5">
      <c r="B328" s="234"/>
      <c r="C328" s="235"/>
      <c r="D328" s="236" t="s">
        <v>212</v>
      </c>
      <c r="E328" s="237" t="s">
        <v>50</v>
      </c>
      <c r="F328" s="238" t="s">
        <v>966</v>
      </c>
      <c r="G328" s="235"/>
      <c r="H328" s="239">
        <v>32</v>
      </c>
      <c r="I328" s="240"/>
      <c r="J328" s="235"/>
      <c r="K328" s="235"/>
      <c r="L328" s="241"/>
      <c r="M328" s="242"/>
      <c r="N328" s="243"/>
      <c r="O328" s="243"/>
      <c r="P328" s="243"/>
      <c r="Q328" s="243"/>
      <c r="R328" s="243"/>
      <c r="S328" s="243"/>
      <c r="T328" s="244"/>
      <c r="AT328" s="245" t="s">
        <v>212</v>
      </c>
      <c r="AU328" s="245" t="s">
        <v>93</v>
      </c>
      <c r="AV328" s="13" t="s">
        <v>93</v>
      </c>
      <c r="AW328" s="13" t="s">
        <v>48</v>
      </c>
      <c r="AX328" s="13" t="s">
        <v>85</v>
      </c>
      <c r="AY328" s="245" t="s">
        <v>199</v>
      </c>
    </row>
    <row r="329" spans="2:65" s="1" customFormat="1" ht="22.5" customHeight="1">
      <c r="B329" s="43"/>
      <c r="C329" s="207" t="s">
        <v>518</v>
      </c>
      <c r="D329" s="207" t="s">
        <v>202</v>
      </c>
      <c r="E329" s="208" t="s">
        <v>735</v>
      </c>
      <c r="F329" s="209" t="s">
        <v>736</v>
      </c>
      <c r="G329" s="210" t="s">
        <v>263</v>
      </c>
      <c r="H329" s="211">
        <v>11.5</v>
      </c>
      <c r="I329" s="212"/>
      <c r="J329" s="213">
        <f>ROUND(I329*H329,2)</f>
        <v>0</v>
      </c>
      <c r="K329" s="209" t="s">
        <v>206</v>
      </c>
      <c r="L329" s="63"/>
      <c r="M329" s="214" t="s">
        <v>50</v>
      </c>
      <c r="N329" s="215" t="s">
        <v>56</v>
      </c>
      <c r="O329" s="44"/>
      <c r="P329" s="216">
        <f>O329*H329</f>
        <v>0</v>
      </c>
      <c r="Q329" s="216">
        <v>0</v>
      </c>
      <c r="R329" s="216">
        <f>Q329*H329</f>
        <v>0</v>
      </c>
      <c r="S329" s="216">
        <v>0.32</v>
      </c>
      <c r="T329" s="217">
        <f>S329*H329</f>
        <v>3.68</v>
      </c>
      <c r="AR329" s="25" t="s">
        <v>105</v>
      </c>
      <c r="AT329" s="25" t="s">
        <v>202</v>
      </c>
      <c r="AU329" s="25" t="s">
        <v>93</v>
      </c>
      <c r="AY329" s="25" t="s">
        <v>199</v>
      </c>
      <c r="BE329" s="218">
        <f>IF(N329="základní",J329,0)</f>
        <v>0</v>
      </c>
      <c r="BF329" s="218">
        <f>IF(N329="snížená",J329,0)</f>
        <v>0</v>
      </c>
      <c r="BG329" s="218">
        <f>IF(N329="zákl. přenesená",J329,0)</f>
        <v>0</v>
      </c>
      <c r="BH329" s="218">
        <f>IF(N329="sníž. přenesená",J329,0)</f>
        <v>0</v>
      </c>
      <c r="BI329" s="218">
        <f>IF(N329="nulová",J329,0)</f>
        <v>0</v>
      </c>
      <c r="BJ329" s="25" t="s">
        <v>25</v>
      </c>
      <c r="BK329" s="218">
        <f>ROUND(I329*H329,2)</f>
        <v>0</v>
      </c>
      <c r="BL329" s="25" t="s">
        <v>105</v>
      </c>
      <c r="BM329" s="25" t="s">
        <v>967</v>
      </c>
    </row>
    <row r="330" spans="2:65" s="1" customFormat="1" ht="54">
      <c r="B330" s="43"/>
      <c r="C330" s="65"/>
      <c r="D330" s="219" t="s">
        <v>208</v>
      </c>
      <c r="E330" s="65"/>
      <c r="F330" s="220" t="s">
        <v>738</v>
      </c>
      <c r="G330" s="65"/>
      <c r="H330" s="65"/>
      <c r="I330" s="175"/>
      <c r="J330" s="65"/>
      <c r="K330" s="65"/>
      <c r="L330" s="63"/>
      <c r="M330" s="221"/>
      <c r="N330" s="44"/>
      <c r="O330" s="44"/>
      <c r="P330" s="44"/>
      <c r="Q330" s="44"/>
      <c r="R330" s="44"/>
      <c r="S330" s="44"/>
      <c r="T330" s="80"/>
      <c r="AT330" s="25" t="s">
        <v>208</v>
      </c>
      <c r="AU330" s="25" t="s">
        <v>93</v>
      </c>
    </row>
    <row r="331" spans="2:65" s="1" customFormat="1" ht="175.5">
      <c r="B331" s="43"/>
      <c r="C331" s="65"/>
      <c r="D331" s="219" t="s">
        <v>210</v>
      </c>
      <c r="E331" s="65"/>
      <c r="F331" s="222" t="s">
        <v>720</v>
      </c>
      <c r="G331" s="65"/>
      <c r="H331" s="65"/>
      <c r="I331" s="175"/>
      <c r="J331" s="65"/>
      <c r="K331" s="65"/>
      <c r="L331" s="63"/>
      <c r="M331" s="221"/>
      <c r="N331" s="44"/>
      <c r="O331" s="44"/>
      <c r="P331" s="44"/>
      <c r="Q331" s="44"/>
      <c r="R331" s="44"/>
      <c r="S331" s="44"/>
      <c r="T331" s="80"/>
      <c r="AT331" s="25" t="s">
        <v>210</v>
      </c>
      <c r="AU331" s="25" t="s">
        <v>93</v>
      </c>
    </row>
    <row r="332" spans="2:65" s="12" customFormat="1" ht="13.5">
      <c r="B332" s="223"/>
      <c r="C332" s="224"/>
      <c r="D332" s="219" t="s">
        <v>212</v>
      </c>
      <c r="E332" s="225" t="s">
        <v>50</v>
      </c>
      <c r="F332" s="226" t="s">
        <v>721</v>
      </c>
      <c r="G332" s="224"/>
      <c r="H332" s="227" t="s">
        <v>50</v>
      </c>
      <c r="I332" s="228"/>
      <c r="J332" s="224"/>
      <c r="K332" s="224"/>
      <c r="L332" s="229"/>
      <c r="M332" s="230"/>
      <c r="N332" s="231"/>
      <c r="O332" s="231"/>
      <c r="P332" s="231"/>
      <c r="Q332" s="231"/>
      <c r="R332" s="231"/>
      <c r="S332" s="231"/>
      <c r="T332" s="232"/>
      <c r="AT332" s="233" t="s">
        <v>212</v>
      </c>
      <c r="AU332" s="233" t="s">
        <v>93</v>
      </c>
      <c r="AV332" s="12" t="s">
        <v>25</v>
      </c>
      <c r="AW332" s="12" t="s">
        <v>48</v>
      </c>
      <c r="AX332" s="12" t="s">
        <v>85</v>
      </c>
      <c r="AY332" s="233" t="s">
        <v>199</v>
      </c>
    </row>
    <row r="333" spans="2:65" s="13" customFormat="1" ht="13.5">
      <c r="B333" s="234"/>
      <c r="C333" s="235"/>
      <c r="D333" s="236" t="s">
        <v>212</v>
      </c>
      <c r="E333" s="237" t="s">
        <v>50</v>
      </c>
      <c r="F333" s="238" t="s">
        <v>946</v>
      </c>
      <c r="G333" s="235"/>
      <c r="H333" s="239">
        <v>11.5</v>
      </c>
      <c r="I333" s="240"/>
      <c r="J333" s="235"/>
      <c r="K333" s="235"/>
      <c r="L333" s="241"/>
      <c r="M333" s="242"/>
      <c r="N333" s="243"/>
      <c r="O333" s="243"/>
      <c r="P333" s="243"/>
      <c r="Q333" s="243"/>
      <c r="R333" s="243"/>
      <c r="S333" s="243"/>
      <c r="T333" s="244"/>
      <c r="AT333" s="245" t="s">
        <v>212</v>
      </c>
      <c r="AU333" s="245" t="s">
        <v>93</v>
      </c>
      <c r="AV333" s="13" t="s">
        <v>93</v>
      </c>
      <c r="AW333" s="13" t="s">
        <v>48</v>
      </c>
      <c r="AX333" s="13" t="s">
        <v>85</v>
      </c>
      <c r="AY333" s="245" t="s">
        <v>199</v>
      </c>
    </row>
    <row r="334" spans="2:65" s="1" customFormat="1" ht="22.5" customHeight="1">
      <c r="B334" s="43"/>
      <c r="C334" s="207" t="s">
        <v>522</v>
      </c>
      <c r="D334" s="207" t="s">
        <v>202</v>
      </c>
      <c r="E334" s="208" t="s">
        <v>753</v>
      </c>
      <c r="F334" s="209" t="s">
        <v>754</v>
      </c>
      <c r="G334" s="210" t="s">
        <v>310</v>
      </c>
      <c r="H334" s="211">
        <v>128</v>
      </c>
      <c r="I334" s="212"/>
      <c r="J334" s="213">
        <f>ROUND(I334*H334,2)</f>
        <v>0</v>
      </c>
      <c r="K334" s="209" t="s">
        <v>206</v>
      </c>
      <c r="L334" s="63"/>
      <c r="M334" s="214" t="s">
        <v>50</v>
      </c>
      <c r="N334" s="215" t="s">
        <v>56</v>
      </c>
      <c r="O334" s="44"/>
      <c r="P334" s="216">
        <f>O334*H334</f>
        <v>0</v>
      </c>
      <c r="Q334" s="216">
        <v>0</v>
      </c>
      <c r="R334" s="216">
        <f>Q334*H334</f>
        <v>0</v>
      </c>
      <c r="S334" s="216">
        <v>0.20499999999999999</v>
      </c>
      <c r="T334" s="217">
        <f>S334*H334</f>
        <v>26.24</v>
      </c>
      <c r="AR334" s="25" t="s">
        <v>105</v>
      </c>
      <c r="AT334" s="25" t="s">
        <v>202</v>
      </c>
      <c r="AU334" s="25" t="s">
        <v>93</v>
      </c>
      <c r="AY334" s="25" t="s">
        <v>199</v>
      </c>
      <c r="BE334" s="218">
        <f>IF(N334="základní",J334,0)</f>
        <v>0</v>
      </c>
      <c r="BF334" s="218">
        <f>IF(N334="snížená",J334,0)</f>
        <v>0</v>
      </c>
      <c r="BG334" s="218">
        <f>IF(N334="zákl. přenesená",J334,0)</f>
        <v>0</v>
      </c>
      <c r="BH334" s="218">
        <f>IF(N334="sníž. přenesená",J334,0)</f>
        <v>0</v>
      </c>
      <c r="BI334" s="218">
        <f>IF(N334="nulová",J334,0)</f>
        <v>0</v>
      </c>
      <c r="BJ334" s="25" t="s">
        <v>25</v>
      </c>
      <c r="BK334" s="218">
        <f>ROUND(I334*H334,2)</f>
        <v>0</v>
      </c>
      <c r="BL334" s="25" t="s">
        <v>105</v>
      </c>
      <c r="BM334" s="25" t="s">
        <v>968</v>
      </c>
    </row>
    <row r="335" spans="2:65" s="1" customFormat="1" ht="27">
      <c r="B335" s="43"/>
      <c r="C335" s="65"/>
      <c r="D335" s="219" t="s">
        <v>208</v>
      </c>
      <c r="E335" s="65"/>
      <c r="F335" s="220" t="s">
        <v>756</v>
      </c>
      <c r="G335" s="65"/>
      <c r="H335" s="65"/>
      <c r="I335" s="175"/>
      <c r="J335" s="65"/>
      <c r="K335" s="65"/>
      <c r="L335" s="63"/>
      <c r="M335" s="221"/>
      <c r="N335" s="44"/>
      <c r="O335" s="44"/>
      <c r="P335" s="44"/>
      <c r="Q335" s="44"/>
      <c r="R335" s="44"/>
      <c r="S335" s="44"/>
      <c r="T335" s="80"/>
      <c r="AT335" s="25" t="s">
        <v>208</v>
      </c>
      <c r="AU335" s="25" t="s">
        <v>93</v>
      </c>
    </row>
    <row r="336" spans="2:65" s="1" customFormat="1" ht="148.5">
      <c r="B336" s="43"/>
      <c r="C336" s="65"/>
      <c r="D336" s="219" t="s">
        <v>210</v>
      </c>
      <c r="E336" s="65"/>
      <c r="F336" s="222" t="s">
        <v>757</v>
      </c>
      <c r="G336" s="65"/>
      <c r="H336" s="65"/>
      <c r="I336" s="175"/>
      <c r="J336" s="65"/>
      <c r="K336" s="65"/>
      <c r="L336" s="63"/>
      <c r="M336" s="221"/>
      <c r="N336" s="44"/>
      <c r="O336" s="44"/>
      <c r="P336" s="44"/>
      <c r="Q336" s="44"/>
      <c r="R336" s="44"/>
      <c r="S336" s="44"/>
      <c r="T336" s="80"/>
      <c r="AT336" s="25" t="s">
        <v>210</v>
      </c>
      <c r="AU336" s="25" t="s">
        <v>93</v>
      </c>
    </row>
    <row r="337" spans="2:65" s="12" customFormat="1" ht="13.5">
      <c r="B337" s="223"/>
      <c r="C337" s="224"/>
      <c r="D337" s="219" t="s">
        <v>212</v>
      </c>
      <c r="E337" s="225" t="s">
        <v>50</v>
      </c>
      <c r="F337" s="226" t="s">
        <v>739</v>
      </c>
      <c r="G337" s="224"/>
      <c r="H337" s="227" t="s">
        <v>50</v>
      </c>
      <c r="I337" s="228"/>
      <c r="J337" s="224"/>
      <c r="K337" s="224"/>
      <c r="L337" s="229"/>
      <c r="M337" s="230"/>
      <c r="N337" s="231"/>
      <c r="O337" s="231"/>
      <c r="P337" s="231"/>
      <c r="Q337" s="231"/>
      <c r="R337" s="231"/>
      <c r="S337" s="231"/>
      <c r="T337" s="232"/>
      <c r="AT337" s="233" t="s">
        <v>212</v>
      </c>
      <c r="AU337" s="233" t="s">
        <v>93</v>
      </c>
      <c r="AV337" s="12" t="s">
        <v>25</v>
      </c>
      <c r="AW337" s="12" t="s">
        <v>48</v>
      </c>
      <c r="AX337" s="12" t="s">
        <v>85</v>
      </c>
      <c r="AY337" s="233" t="s">
        <v>199</v>
      </c>
    </row>
    <row r="338" spans="2:65" s="13" customFormat="1" ht="13.5">
      <c r="B338" s="234"/>
      <c r="C338" s="235"/>
      <c r="D338" s="236" t="s">
        <v>212</v>
      </c>
      <c r="E338" s="237" t="s">
        <v>50</v>
      </c>
      <c r="F338" s="238" t="s">
        <v>558</v>
      </c>
      <c r="G338" s="235"/>
      <c r="H338" s="239">
        <v>128</v>
      </c>
      <c r="I338" s="240"/>
      <c r="J338" s="235"/>
      <c r="K338" s="235"/>
      <c r="L338" s="241"/>
      <c r="M338" s="242"/>
      <c r="N338" s="243"/>
      <c r="O338" s="243"/>
      <c r="P338" s="243"/>
      <c r="Q338" s="243"/>
      <c r="R338" s="243"/>
      <c r="S338" s="243"/>
      <c r="T338" s="244"/>
      <c r="AT338" s="245" t="s">
        <v>212</v>
      </c>
      <c r="AU338" s="245" t="s">
        <v>93</v>
      </c>
      <c r="AV338" s="13" t="s">
        <v>93</v>
      </c>
      <c r="AW338" s="13" t="s">
        <v>48</v>
      </c>
      <c r="AX338" s="13" t="s">
        <v>85</v>
      </c>
      <c r="AY338" s="245" t="s">
        <v>199</v>
      </c>
    </row>
    <row r="339" spans="2:65" s="1" customFormat="1" ht="22.5" customHeight="1">
      <c r="B339" s="43"/>
      <c r="C339" s="207" t="s">
        <v>526</v>
      </c>
      <c r="D339" s="207" t="s">
        <v>202</v>
      </c>
      <c r="E339" s="208" t="s">
        <v>797</v>
      </c>
      <c r="F339" s="209" t="s">
        <v>798</v>
      </c>
      <c r="G339" s="210" t="s">
        <v>256</v>
      </c>
      <c r="H339" s="211">
        <v>156.32900000000001</v>
      </c>
      <c r="I339" s="212"/>
      <c r="J339" s="213">
        <f>ROUND(I339*H339,2)</f>
        <v>0</v>
      </c>
      <c r="K339" s="209" t="s">
        <v>206</v>
      </c>
      <c r="L339" s="63"/>
      <c r="M339" s="214" t="s">
        <v>50</v>
      </c>
      <c r="N339" s="215" t="s">
        <v>56</v>
      </c>
      <c r="O339" s="44"/>
      <c r="P339" s="216">
        <f>O339*H339</f>
        <v>0</v>
      </c>
      <c r="Q339" s="216">
        <v>0</v>
      </c>
      <c r="R339" s="216">
        <f>Q339*H339</f>
        <v>0</v>
      </c>
      <c r="S339" s="216">
        <v>0</v>
      </c>
      <c r="T339" s="217">
        <f>S339*H339</f>
        <v>0</v>
      </c>
      <c r="AR339" s="25" t="s">
        <v>105</v>
      </c>
      <c r="AT339" s="25" t="s">
        <v>202</v>
      </c>
      <c r="AU339" s="25" t="s">
        <v>93</v>
      </c>
      <c r="AY339" s="25" t="s">
        <v>199</v>
      </c>
      <c r="BE339" s="218">
        <f>IF(N339="základní",J339,0)</f>
        <v>0</v>
      </c>
      <c r="BF339" s="218">
        <f>IF(N339="snížená",J339,0)</f>
        <v>0</v>
      </c>
      <c r="BG339" s="218">
        <f>IF(N339="zákl. přenesená",J339,0)</f>
        <v>0</v>
      </c>
      <c r="BH339" s="218">
        <f>IF(N339="sníž. přenesená",J339,0)</f>
        <v>0</v>
      </c>
      <c r="BI339" s="218">
        <f>IF(N339="nulová",J339,0)</f>
        <v>0</v>
      </c>
      <c r="BJ339" s="25" t="s">
        <v>25</v>
      </c>
      <c r="BK339" s="218">
        <f>ROUND(I339*H339,2)</f>
        <v>0</v>
      </c>
      <c r="BL339" s="25" t="s">
        <v>105</v>
      </c>
      <c r="BM339" s="25" t="s">
        <v>969</v>
      </c>
    </row>
    <row r="340" spans="2:65" s="1" customFormat="1" ht="13.5">
      <c r="B340" s="43"/>
      <c r="C340" s="65"/>
      <c r="D340" s="219" t="s">
        <v>208</v>
      </c>
      <c r="E340" s="65"/>
      <c r="F340" s="220" t="s">
        <v>800</v>
      </c>
      <c r="G340" s="65"/>
      <c r="H340" s="65"/>
      <c r="I340" s="175"/>
      <c r="J340" s="65"/>
      <c r="K340" s="65"/>
      <c r="L340" s="63"/>
      <c r="M340" s="221"/>
      <c r="N340" s="44"/>
      <c r="O340" s="44"/>
      <c r="P340" s="44"/>
      <c r="Q340" s="44"/>
      <c r="R340" s="44"/>
      <c r="S340" s="44"/>
      <c r="T340" s="80"/>
      <c r="AT340" s="25" t="s">
        <v>208</v>
      </c>
      <c r="AU340" s="25" t="s">
        <v>93</v>
      </c>
    </row>
    <row r="341" spans="2:65" s="1" customFormat="1" ht="40.5">
      <c r="B341" s="43"/>
      <c r="C341" s="65"/>
      <c r="D341" s="219" t="s">
        <v>210</v>
      </c>
      <c r="E341" s="65"/>
      <c r="F341" s="222" t="s">
        <v>801</v>
      </c>
      <c r="G341" s="65"/>
      <c r="H341" s="65"/>
      <c r="I341" s="175"/>
      <c r="J341" s="65"/>
      <c r="K341" s="65"/>
      <c r="L341" s="63"/>
      <c r="M341" s="221"/>
      <c r="N341" s="44"/>
      <c r="O341" s="44"/>
      <c r="P341" s="44"/>
      <c r="Q341" s="44"/>
      <c r="R341" s="44"/>
      <c r="S341" s="44"/>
      <c r="T341" s="80"/>
      <c r="AT341" s="25" t="s">
        <v>210</v>
      </c>
      <c r="AU341" s="25" t="s">
        <v>93</v>
      </c>
    </row>
    <row r="342" spans="2:65" s="12" customFormat="1" ht="13.5">
      <c r="B342" s="223"/>
      <c r="C342" s="224"/>
      <c r="D342" s="219" t="s">
        <v>212</v>
      </c>
      <c r="E342" s="225" t="s">
        <v>50</v>
      </c>
      <c r="F342" s="226" t="s">
        <v>639</v>
      </c>
      <c r="G342" s="224"/>
      <c r="H342" s="227" t="s">
        <v>50</v>
      </c>
      <c r="I342" s="228"/>
      <c r="J342" s="224"/>
      <c r="K342" s="224"/>
      <c r="L342" s="229"/>
      <c r="M342" s="230"/>
      <c r="N342" s="231"/>
      <c r="O342" s="231"/>
      <c r="P342" s="231"/>
      <c r="Q342" s="231"/>
      <c r="R342" s="231"/>
      <c r="S342" s="231"/>
      <c r="T342" s="232"/>
      <c r="AT342" s="233" t="s">
        <v>212</v>
      </c>
      <c r="AU342" s="233" t="s">
        <v>93</v>
      </c>
      <c r="AV342" s="12" t="s">
        <v>25</v>
      </c>
      <c r="AW342" s="12" t="s">
        <v>48</v>
      </c>
      <c r="AX342" s="12" t="s">
        <v>85</v>
      </c>
      <c r="AY342" s="233" t="s">
        <v>199</v>
      </c>
    </row>
    <row r="343" spans="2:65" s="13" customFormat="1" ht="13.5">
      <c r="B343" s="234"/>
      <c r="C343" s="235"/>
      <c r="D343" s="219" t="s">
        <v>212</v>
      </c>
      <c r="E343" s="246" t="s">
        <v>50</v>
      </c>
      <c r="F343" s="247" t="s">
        <v>970</v>
      </c>
      <c r="G343" s="235"/>
      <c r="H343" s="248">
        <v>50.030999999999999</v>
      </c>
      <c r="I343" s="240"/>
      <c r="J343" s="235"/>
      <c r="K343" s="235"/>
      <c r="L343" s="241"/>
      <c r="M343" s="242"/>
      <c r="N343" s="243"/>
      <c r="O343" s="243"/>
      <c r="P343" s="243"/>
      <c r="Q343" s="243"/>
      <c r="R343" s="243"/>
      <c r="S343" s="243"/>
      <c r="T343" s="244"/>
      <c r="AT343" s="245" t="s">
        <v>212</v>
      </c>
      <c r="AU343" s="245" t="s">
        <v>93</v>
      </c>
      <c r="AV343" s="13" t="s">
        <v>93</v>
      </c>
      <c r="AW343" s="13" t="s">
        <v>48</v>
      </c>
      <c r="AX343" s="13" t="s">
        <v>85</v>
      </c>
      <c r="AY343" s="245" t="s">
        <v>199</v>
      </c>
    </row>
    <row r="344" spans="2:65" s="12" customFormat="1" ht="13.5">
      <c r="B344" s="223"/>
      <c r="C344" s="224"/>
      <c r="D344" s="219" t="s">
        <v>212</v>
      </c>
      <c r="E344" s="225" t="s">
        <v>50</v>
      </c>
      <c r="F344" s="226" t="s">
        <v>721</v>
      </c>
      <c r="G344" s="224"/>
      <c r="H344" s="227" t="s">
        <v>50</v>
      </c>
      <c r="I344" s="228"/>
      <c r="J344" s="224"/>
      <c r="K344" s="224"/>
      <c r="L344" s="229"/>
      <c r="M344" s="230"/>
      <c r="N344" s="231"/>
      <c r="O344" s="231"/>
      <c r="P344" s="231"/>
      <c r="Q344" s="231"/>
      <c r="R344" s="231"/>
      <c r="S344" s="231"/>
      <c r="T344" s="232"/>
      <c r="AT344" s="233" t="s">
        <v>212</v>
      </c>
      <c r="AU344" s="233" t="s">
        <v>93</v>
      </c>
      <c r="AV344" s="12" t="s">
        <v>25</v>
      </c>
      <c r="AW344" s="12" t="s">
        <v>48</v>
      </c>
      <c r="AX344" s="12" t="s">
        <v>85</v>
      </c>
      <c r="AY344" s="233" t="s">
        <v>199</v>
      </c>
    </row>
    <row r="345" spans="2:65" s="13" customFormat="1" ht="13.5">
      <c r="B345" s="234"/>
      <c r="C345" s="235"/>
      <c r="D345" s="219" t="s">
        <v>212</v>
      </c>
      <c r="E345" s="246" t="s">
        <v>50</v>
      </c>
      <c r="F345" s="247" t="s">
        <v>971</v>
      </c>
      <c r="G345" s="235"/>
      <c r="H345" s="248">
        <v>3.3980000000000001</v>
      </c>
      <c r="I345" s="240"/>
      <c r="J345" s="235"/>
      <c r="K345" s="235"/>
      <c r="L345" s="241"/>
      <c r="M345" s="242"/>
      <c r="N345" s="243"/>
      <c r="O345" s="243"/>
      <c r="P345" s="243"/>
      <c r="Q345" s="243"/>
      <c r="R345" s="243"/>
      <c r="S345" s="243"/>
      <c r="T345" s="244"/>
      <c r="AT345" s="245" t="s">
        <v>212</v>
      </c>
      <c r="AU345" s="245" t="s">
        <v>93</v>
      </c>
      <c r="AV345" s="13" t="s">
        <v>93</v>
      </c>
      <c r="AW345" s="13" t="s">
        <v>48</v>
      </c>
      <c r="AX345" s="13" t="s">
        <v>85</v>
      </c>
      <c r="AY345" s="245" t="s">
        <v>199</v>
      </c>
    </row>
    <row r="346" spans="2:65" s="12" customFormat="1" ht="13.5">
      <c r="B346" s="223"/>
      <c r="C346" s="224"/>
      <c r="D346" s="219" t="s">
        <v>212</v>
      </c>
      <c r="E346" s="225" t="s">
        <v>50</v>
      </c>
      <c r="F346" s="226" t="s">
        <v>727</v>
      </c>
      <c r="G346" s="224"/>
      <c r="H346" s="227" t="s">
        <v>50</v>
      </c>
      <c r="I346" s="228"/>
      <c r="J346" s="224"/>
      <c r="K346" s="224"/>
      <c r="L346" s="229"/>
      <c r="M346" s="230"/>
      <c r="N346" s="231"/>
      <c r="O346" s="231"/>
      <c r="P346" s="231"/>
      <c r="Q346" s="231"/>
      <c r="R346" s="231"/>
      <c r="S346" s="231"/>
      <c r="T346" s="232"/>
      <c r="AT346" s="233" t="s">
        <v>212</v>
      </c>
      <c r="AU346" s="233" t="s">
        <v>93</v>
      </c>
      <c r="AV346" s="12" t="s">
        <v>25</v>
      </c>
      <c r="AW346" s="12" t="s">
        <v>48</v>
      </c>
      <c r="AX346" s="12" t="s">
        <v>85</v>
      </c>
      <c r="AY346" s="233" t="s">
        <v>199</v>
      </c>
    </row>
    <row r="347" spans="2:65" s="13" customFormat="1" ht="13.5">
      <c r="B347" s="234"/>
      <c r="C347" s="235"/>
      <c r="D347" s="219" t="s">
        <v>212</v>
      </c>
      <c r="E347" s="246" t="s">
        <v>50</v>
      </c>
      <c r="F347" s="247" t="s">
        <v>972</v>
      </c>
      <c r="G347" s="235"/>
      <c r="H347" s="248">
        <v>11.84</v>
      </c>
      <c r="I347" s="240"/>
      <c r="J347" s="235"/>
      <c r="K347" s="235"/>
      <c r="L347" s="241"/>
      <c r="M347" s="242"/>
      <c r="N347" s="243"/>
      <c r="O347" s="243"/>
      <c r="P347" s="243"/>
      <c r="Q347" s="243"/>
      <c r="R347" s="243"/>
      <c r="S347" s="243"/>
      <c r="T347" s="244"/>
      <c r="AT347" s="245" t="s">
        <v>212</v>
      </c>
      <c r="AU347" s="245" t="s">
        <v>93</v>
      </c>
      <c r="AV347" s="13" t="s">
        <v>93</v>
      </c>
      <c r="AW347" s="13" t="s">
        <v>48</v>
      </c>
      <c r="AX347" s="13" t="s">
        <v>85</v>
      </c>
      <c r="AY347" s="245" t="s">
        <v>199</v>
      </c>
    </row>
    <row r="348" spans="2:65" s="13" customFormat="1" ht="13.5">
      <c r="B348" s="234"/>
      <c r="C348" s="235"/>
      <c r="D348" s="219" t="s">
        <v>212</v>
      </c>
      <c r="E348" s="246" t="s">
        <v>50</v>
      </c>
      <c r="F348" s="247" t="s">
        <v>973</v>
      </c>
      <c r="G348" s="235"/>
      <c r="H348" s="248">
        <v>26.24</v>
      </c>
      <c r="I348" s="240"/>
      <c r="J348" s="235"/>
      <c r="K348" s="235"/>
      <c r="L348" s="241"/>
      <c r="M348" s="242"/>
      <c r="N348" s="243"/>
      <c r="O348" s="243"/>
      <c r="P348" s="243"/>
      <c r="Q348" s="243"/>
      <c r="R348" s="243"/>
      <c r="S348" s="243"/>
      <c r="T348" s="244"/>
      <c r="AT348" s="245" t="s">
        <v>212</v>
      </c>
      <c r="AU348" s="245" t="s">
        <v>93</v>
      </c>
      <c r="AV348" s="13" t="s">
        <v>93</v>
      </c>
      <c r="AW348" s="13" t="s">
        <v>48</v>
      </c>
      <c r="AX348" s="13" t="s">
        <v>85</v>
      </c>
      <c r="AY348" s="245" t="s">
        <v>199</v>
      </c>
    </row>
    <row r="349" spans="2:65" s="13" customFormat="1" ht="13.5">
      <c r="B349" s="234"/>
      <c r="C349" s="235"/>
      <c r="D349" s="219" t="s">
        <v>212</v>
      </c>
      <c r="E349" s="246" t="s">
        <v>50</v>
      </c>
      <c r="F349" s="247" t="s">
        <v>974</v>
      </c>
      <c r="G349" s="235"/>
      <c r="H349" s="248">
        <v>64.64</v>
      </c>
      <c r="I349" s="240"/>
      <c r="J349" s="235"/>
      <c r="K349" s="235"/>
      <c r="L349" s="241"/>
      <c r="M349" s="242"/>
      <c r="N349" s="243"/>
      <c r="O349" s="243"/>
      <c r="P349" s="243"/>
      <c r="Q349" s="243"/>
      <c r="R349" s="243"/>
      <c r="S349" s="243"/>
      <c r="T349" s="244"/>
      <c r="AT349" s="245" t="s">
        <v>212</v>
      </c>
      <c r="AU349" s="245" t="s">
        <v>93</v>
      </c>
      <c r="AV349" s="13" t="s">
        <v>93</v>
      </c>
      <c r="AW349" s="13" t="s">
        <v>48</v>
      </c>
      <c r="AX349" s="13" t="s">
        <v>85</v>
      </c>
      <c r="AY349" s="245" t="s">
        <v>199</v>
      </c>
    </row>
    <row r="350" spans="2:65" s="12" customFormat="1" ht="13.5">
      <c r="B350" s="223"/>
      <c r="C350" s="224"/>
      <c r="D350" s="219" t="s">
        <v>212</v>
      </c>
      <c r="E350" s="225" t="s">
        <v>50</v>
      </c>
      <c r="F350" s="226" t="s">
        <v>962</v>
      </c>
      <c r="G350" s="224"/>
      <c r="H350" s="227" t="s">
        <v>50</v>
      </c>
      <c r="I350" s="228"/>
      <c r="J350" s="224"/>
      <c r="K350" s="224"/>
      <c r="L350" s="229"/>
      <c r="M350" s="230"/>
      <c r="N350" s="231"/>
      <c r="O350" s="231"/>
      <c r="P350" s="231"/>
      <c r="Q350" s="231"/>
      <c r="R350" s="231"/>
      <c r="S350" s="231"/>
      <c r="T350" s="232"/>
      <c r="AT350" s="233" t="s">
        <v>212</v>
      </c>
      <c r="AU350" s="233" t="s">
        <v>93</v>
      </c>
      <c r="AV350" s="12" t="s">
        <v>25</v>
      </c>
      <c r="AW350" s="12" t="s">
        <v>48</v>
      </c>
      <c r="AX350" s="12" t="s">
        <v>85</v>
      </c>
      <c r="AY350" s="233" t="s">
        <v>199</v>
      </c>
    </row>
    <row r="351" spans="2:65" s="13" customFormat="1" ht="13.5">
      <c r="B351" s="234"/>
      <c r="C351" s="235"/>
      <c r="D351" s="236" t="s">
        <v>212</v>
      </c>
      <c r="E351" s="237" t="s">
        <v>50</v>
      </c>
      <c r="F351" s="238" t="s">
        <v>963</v>
      </c>
      <c r="G351" s="235"/>
      <c r="H351" s="239">
        <v>0.18</v>
      </c>
      <c r="I351" s="240"/>
      <c r="J351" s="235"/>
      <c r="K351" s="235"/>
      <c r="L351" s="241"/>
      <c r="M351" s="242"/>
      <c r="N351" s="243"/>
      <c r="O351" s="243"/>
      <c r="P351" s="243"/>
      <c r="Q351" s="243"/>
      <c r="R351" s="243"/>
      <c r="S351" s="243"/>
      <c r="T351" s="244"/>
      <c r="AT351" s="245" t="s">
        <v>212</v>
      </c>
      <c r="AU351" s="245" t="s">
        <v>93</v>
      </c>
      <c r="AV351" s="13" t="s">
        <v>93</v>
      </c>
      <c r="AW351" s="13" t="s">
        <v>48</v>
      </c>
      <c r="AX351" s="13" t="s">
        <v>85</v>
      </c>
      <c r="AY351" s="245" t="s">
        <v>199</v>
      </c>
    </row>
    <row r="352" spans="2:65" s="1" customFormat="1" ht="22.5" customHeight="1">
      <c r="B352" s="43"/>
      <c r="C352" s="207" t="s">
        <v>534</v>
      </c>
      <c r="D352" s="207" t="s">
        <v>202</v>
      </c>
      <c r="E352" s="208" t="s">
        <v>820</v>
      </c>
      <c r="F352" s="209" t="s">
        <v>821</v>
      </c>
      <c r="G352" s="210" t="s">
        <v>256</v>
      </c>
      <c r="H352" s="211">
        <v>156.32900000000001</v>
      </c>
      <c r="I352" s="212"/>
      <c r="J352" s="213">
        <f>ROUND(I352*H352,2)</f>
        <v>0</v>
      </c>
      <c r="K352" s="209" t="s">
        <v>206</v>
      </c>
      <c r="L352" s="63"/>
      <c r="M352" s="214" t="s">
        <v>50</v>
      </c>
      <c r="N352" s="215" t="s">
        <v>56</v>
      </c>
      <c r="O352" s="44"/>
      <c r="P352" s="216">
        <f>O352*H352</f>
        <v>0</v>
      </c>
      <c r="Q352" s="216">
        <v>0</v>
      </c>
      <c r="R352" s="216">
        <f>Q352*H352</f>
        <v>0</v>
      </c>
      <c r="S352" s="216">
        <v>0</v>
      </c>
      <c r="T352" s="217">
        <f>S352*H352</f>
        <v>0</v>
      </c>
      <c r="AR352" s="25" t="s">
        <v>105</v>
      </c>
      <c r="AT352" s="25" t="s">
        <v>202</v>
      </c>
      <c r="AU352" s="25" t="s">
        <v>93</v>
      </c>
      <c r="AY352" s="25" t="s">
        <v>199</v>
      </c>
      <c r="BE352" s="218">
        <f>IF(N352="základní",J352,0)</f>
        <v>0</v>
      </c>
      <c r="BF352" s="218">
        <f>IF(N352="snížená",J352,0)</f>
        <v>0</v>
      </c>
      <c r="BG352" s="218">
        <f>IF(N352="zákl. přenesená",J352,0)</f>
        <v>0</v>
      </c>
      <c r="BH352" s="218">
        <f>IF(N352="sníž. přenesená",J352,0)</f>
        <v>0</v>
      </c>
      <c r="BI352" s="218">
        <f>IF(N352="nulová",J352,0)</f>
        <v>0</v>
      </c>
      <c r="BJ352" s="25" t="s">
        <v>25</v>
      </c>
      <c r="BK352" s="218">
        <f>ROUND(I352*H352,2)</f>
        <v>0</v>
      </c>
      <c r="BL352" s="25" t="s">
        <v>105</v>
      </c>
      <c r="BM352" s="25" t="s">
        <v>975</v>
      </c>
    </row>
    <row r="353" spans="2:65" s="1" customFormat="1" ht="27">
      <c r="B353" s="43"/>
      <c r="C353" s="65"/>
      <c r="D353" s="219" t="s">
        <v>208</v>
      </c>
      <c r="E353" s="65"/>
      <c r="F353" s="220" t="s">
        <v>823</v>
      </c>
      <c r="G353" s="65"/>
      <c r="H353" s="65"/>
      <c r="I353" s="175"/>
      <c r="J353" s="65"/>
      <c r="K353" s="65"/>
      <c r="L353" s="63"/>
      <c r="M353" s="221"/>
      <c r="N353" s="44"/>
      <c r="O353" s="44"/>
      <c r="P353" s="44"/>
      <c r="Q353" s="44"/>
      <c r="R353" s="44"/>
      <c r="S353" s="44"/>
      <c r="T353" s="80"/>
      <c r="AT353" s="25" t="s">
        <v>208</v>
      </c>
      <c r="AU353" s="25" t="s">
        <v>93</v>
      </c>
    </row>
    <row r="354" spans="2:65" s="1" customFormat="1" ht="94.5">
      <c r="B354" s="43"/>
      <c r="C354" s="65"/>
      <c r="D354" s="219" t="s">
        <v>210</v>
      </c>
      <c r="E354" s="65"/>
      <c r="F354" s="222" t="s">
        <v>686</v>
      </c>
      <c r="G354" s="65"/>
      <c r="H354" s="65"/>
      <c r="I354" s="175"/>
      <c r="J354" s="65"/>
      <c r="K354" s="65"/>
      <c r="L354" s="63"/>
      <c r="M354" s="221"/>
      <c r="N354" s="44"/>
      <c r="O354" s="44"/>
      <c r="P354" s="44"/>
      <c r="Q354" s="44"/>
      <c r="R354" s="44"/>
      <c r="S354" s="44"/>
      <c r="T354" s="80"/>
      <c r="AT354" s="25" t="s">
        <v>210</v>
      </c>
      <c r="AU354" s="25" t="s">
        <v>93</v>
      </c>
    </row>
    <row r="355" spans="2:65" s="12" customFormat="1" ht="13.5">
      <c r="B355" s="223"/>
      <c r="C355" s="224"/>
      <c r="D355" s="219" t="s">
        <v>212</v>
      </c>
      <c r="E355" s="225" t="s">
        <v>50</v>
      </c>
      <c r="F355" s="226" t="s">
        <v>639</v>
      </c>
      <c r="G355" s="224"/>
      <c r="H355" s="227" t="s">
        <v>50</v>
      </c>
      <c r="I355" s="228"/>
      <c r="J355" s="224"/>
      <c r="K355" s="224"/>
      <c r="L355" s="229"/>
      <c r="M355" s="230"/>
      <c r="N355" s="231"/>
      <c r="O355" s="231"/>
      <c r="P355" s="231"/>
      <c r="Q355" s="231"/>
      <c r="R355" s="231"/>
      <c r="S355" s="231"/>
      <c r="T355" s="232"/>
      <c r="AT355" s="233" t="s">
        <v>212</v>
      </c>
      <c r="AU355" s="233" t="s">
        <v>93</v>
      </c>
      <c r="AV355" s="12" t="s">
        <v>25</v>
      </c>
      <c r="AW355" s="12" t="s">
        <v>48</v>
      </c>
      <c r="AX355" s="12" t="s">
        <v>85</v>
      </c>
      <c r="AY355" s="233" t="s">
        <v>199</v>
      </c>
    </row>
    <row r="356" spans="2:65" s="13" customFormat="1" ht="13.5">
      <c r="B356" s="234"/>
      <c r="C356" s="235"/>
      <c r="D356" s="219" t="s">
        <v>212</v>
      </c>
      <c r="E356" s="246" t="s">
        <v>50</v>
      </c>
      <c r="F356" s="247" t="s">
        <v>970</v>
      </c>
      <c r="G356" s="235"/>
      <c r="H356" s="248">
        <v>50.030999999999999</v>
      </c>
      <c r="I356" s="240"/>
      <c r="J356" s="235"/>
      <c r="K356" s="235"/>
      <c r="L356" s="241"/>
      <c r="M356" s="242"/>
      <c r="N356" s="243"/>
      <c r="O356" s="243"/>
      <c r="P356" s="243"/>
      <c r="Q356" s="243"/>
      <c r="R356" s="243"/>
      <c r="S356" s="243"/>
      <c r="T356" s="244"/>
      <c r="AT356" s="245" t="s">
        <v>212</v>
      </c>
      <c r="AU356" s="245" t="s">
        <v>93</v>
      </c>
      <c r="AV356" s="13" t="s">
        <v>93</v>
      </c>
      <c r="AW356" s="13" t="s">
        <v>48</v>
      </c>
      <c r="AX356" s="13" t="s">
        <v>85</v>
      </c>
      <c r="AY356" s="245" t="s">
        <v>199</v>
      </c>
    </row>
    <row r="357" spans="2:65" s="12" customFormat="1" ht="13.5">
      <c r="B357" s="223"/>
      <c r="C357" s="224"/>
      <c r="D357" s="219" t="s">
        <v>212</v>
      </c>
      <c r="E357" s="225" t="s">
        <v>50</v>
      </c>
      <c r="F357" s="226" t="s">
        <v>721</v>
      </c>
      <c r="G357" s="224"/>
      <c r="H357" s="227" t="s">
        <v>50</v>
      </c>
      <c r="I357" s="228"/>
      <c r="J357" s="224"/>
      <c r="K357" s="224"/>
      <c r="L357" s="229"/>
      <c r="M357" s="230"/>
      <c r="N357" s="231"/>
      <c r="O357" s="231"/>
      <c r="P357" s="231"/>
      <c r="Q357" s="231"/>
      <c r="R357" s="231"/>
      <c r="S357" s="231"/>
      <c r="T357" s="232"/>
      <c r="AT357" s="233" t="s">
        <v>212</v>
      </c>
      <c r="AU357" s="233" t="s">
        <v>93</v>
      </c>
      <c r="AV357" s="12" t="s">
        <v>25</v>
      </c>
      <c r="AW357" s="12" t="s">
        <v>48</v>
      </c>
      <c r="AX357" s="12" t="s">
        <v>85</v>
      </c>
      <c r="AY357" s="233" t="s">
        <v>199</v>
      </c>
    </row>
    <row r="358" spans="2:65" s="13" customFormat="1" ht="13.5">
      <c r="B358" s="234"/>
      <c r="C358" s="235"/>
      <c r="D358" s="219" t="s">
        <v>212</v>
      </c>
      <c r="E358" s="246" t="s">
        <v>50</v>
      </c>
      <c r="F358" s="247" t="s">
        <v>971</v>
      </c>
      <c r="G358" s="235"/>
      <c r="H358" s="248">
        <v>3.3980000000000001</v>
      </c>
      <c r="I358" s="240"/>
      <c r="J358" s="235"/>
      <c r="K358" s="235"/>
      <c r="L358" s="241"/>
      <c r="M358" s="242"/>
      <c r="N358" s="243"/>
      <c r="O358" s="243"/>
      <c r="P358" s="243"/>
      <c r="Q358" s="243"/>
      <c r="R358" s="243"/>
      <c r="S358" s="243"/>
      <c r="T358" s="244"/>
      <c r="AT358" s="245" t="s">
        <v>212</v>
      </c>
      <c r="AU358" s="245" t="s">
        <v>93</v>
      </c>
      <c r="AV358" s="13" t="s">
        <v>93</v>
      </c>
      <c r="AW358" s="13" t="s">
        <v>48</v>
      </c>
      <c r="AX358" s="13" t="s">
        <v>85</v>
      </c>
      <c r="AY358" s="245" t="s">
        <v>199</v>
      </c>
    </row>
    <row r="359" spans="2:65" s="12" customFormat="1" ht="13.5">
      <c r="B359" s="223"/>
      <c r="C359" s="224"/>
      <c r="D359" s="219" t="s">
        <v>212</v>
      </c>
      <c r="E359" s="225" t="s">
        <v>50</v>
      </c>
      <c r="F359" s="226" t="s">
        <v>727</v>
      </c>
      <c r="G359" s="224"/>
      <c r="H359" s="227" t="s">
        <v>50</v>
      </c>
      <c r="I359" s="228"/>
      <c r="J359" s="224"/>
      <c r="K359" s="224"/>
      <c r="L359" s="229"/>
      <c r="M359" s="230"/>
      <c r="N359" s="231"/>
      <c r="O359" s="231"/>
      <c r="P359" s="231"/>
      <c r="Q359" s="231"/>
      <c r="R359" s="231"/>
      <c r="S359" s="231"/>
      <c r="T359" s="232"/>
      <c r="AT359" s="233" t="s">
        <v>212</v>
      </c>
      <c r="AU359" s="233" t="s">
        <v>93</v>
      </c>
      <c r="AV359" s="12" t="s">
        <v>25</v>
      </c>
      <c r="AW359" s="12" t="s">
        <v>48</v>
      </c>
      <c r="AX359" s="12" t="s">
        <v>85</v>
      </c>
      <c r="AY359" s="233" t="s">
        <v>199</v>
      </c>
    </row>
    <row r="360" spans="2:65" s="13" customFormat="1" ht="13.5">
      <c r="B360" s="234"/>
      <c r="C360" s="235"/>
      <c r="D360" s="219" t="s">
        <v>212</v>
      </c>
      <c r="E360" s="246" t="s">
        <v>50</v>
      </c>
      <c r="F360" s="247" t="s">
        <v>972</v>
      </c>
      <c r="G360" s="235"/>
      <c r="H360" s="248">
        <v>11.84</v>
      </c>
      <c r="I360" s="240"/>
      <c r="J360" s="235"/>
      <c r="K360" s="235"/>
      <c r="L360" s="241"/>
      <c r="M360" s="242"/>
      <c r="N360" s="243"/>
      <c r="O360" s="243"/>
      <c r="P360" s="243"/>
      <c r="Q360" s="243"/>
      <c r="R360" s="243"/>
      <c r="S360" s="243"/>
      <c r="T360" s="244"/>
      <c r="AT360" s="245" t="s">
        <v>212</v>
      </c>
      <c r="AU360" s="245" t="s">
        <v>93</v>
      </c>
      <c r="AV360" s="13" t="s">
        <v>93</v>
      </c>
      <c r="AW360" s="13" t="s">
        <v>48</v>
      </c>
      <c r="AX360" s="13" t="s">
        <v>85</v>
      </c>
      <c r="AY360" s="245" t="s">
        <v>199</v>
      </c>
    </row>
    <row r="361" spans="2:65" s="13" customFormat="1" ht="13.5">
      <c r="B361" s="234"/>
      <c r="C361" s="235"/>
      <c r="D361" s="219" t="s">
        <v>212</v>
      </c>
      <c r="E361" s="246" t="s">
        <v>50</v>
      </c>
      <c r="F361" s="247" t="s">
        <v>973</v>
      </c>
      <c r="G361" s="235"/>
      <c r="H361" s="248">
        <v>26.24</v>
      </c>
      <c r="I361" s="240"/>
      <c r="J361" s="235"/>
      <c r="K361" s="235"/>
      <c r="L361" s="241"/>
      <c r="M361" s="242"/>
      <c r="N361" s="243"/>
      <c r="O361" s="243"/>
      <c r="P361" s="243"/>
      <c r="Q361" s="243"/>
      <c r="R361" s="243"/>
      <c r="S361" s="243"/>
      <c r="T361" s="244"/>
      <c r="AT361" s="245" t="s">
        <v>212</v>
      </c>
      <c r="AU361" s="245" t="s">
        <v>93</v>
      </c>
      <c r="AV361" s="13" t="s">
        <v>93</v>
      </c>
      <c r="AW361" s="13" t="s">
        <v>48</v>
      </c>
      <c r="AX361" s="13" t="s">
        <v>85</v>
      </c>
      <c r="AY361" s="245" t="s">
        <v>199</v>
      </c>
    </row>
    <row r="362" spans="2:65" s="13" customFormat="1" ht="13.5">
      <c r="B362" s="234"/>
      <c r="C362" s="235"/>
      <c r="D362" s="219" t="s">
        <v>212</v>
      </c>
      <c r="E362" s="246" t="s">
        <v>50</v>
      </c>
      <c r="F362" s="247" t="s">
        <v>974</v>
      </c>
      <c r="G362" s="235"/>
      <c r="H362" s="248">
        <v>64.64</v>
      </c>
      <c r="I362" s="240"/>
      <c r="J362" s="235"/>
      <c r="K362" s="235"/>
      <c r="L362" s="241"/>
      <c r="M362" s="242"/>
      <c r="N362" s="243"/>
      <c r="O362" s="243"/>
      <c r="P362" s="243"/>
      <c r="Q362" s="243"/>
      <c r="R362" s="243"/>
      <c r="S362" s="243"/>
      <c r="T362" s="244"/>
      <c r="AT362" s="245" t="s">
        <v>212</v>
      </c>
      <c r="AU362" s="245" t="s">
        <v>93</v>
      </c>
      <c r="AV362" s="13" t="s">
        <v>93</v>
      </c>
      <c r="AW362" s="13" t="s">
        <v>48</v>
      </c>
      <c r="AX362" s="13" t="s">
        <v>85</v>
      </c>
      <c r="AY362" s="245" t="s">
        <v>199</v>
      </c>
    </row>
    <row r="363" spans="2:65" s="12" customFormat="1" ht="13.5">
      <c r="B363" s="223"/>
      <c r="C363" s="224"/>
      <c r="D363" s="219" t="s">
        <v>212</v>
      </c>
      <c r="E363" s="225" t="s">
        <v>50</v>
      </c>
      <c r="F363" s="226" t="s">
        <v>962</v>
      </c>
      <c r="G363" s="224"/>
      <c r="H363" s="227" t="s">
        <v>50</v>
      </c>
      <c r="I363" s="228"/>
      <c r="J363" s="224"/>
      <c r="K363" s="224"/>
      <c r="L363" s="229"/>
      <c r="M363" s="230"/>
      <c r="N363" s="231"/>
      <c r="O363" s="231"/>
      <c r="P363" s="231"/>
      <c r="Q363" s="231"/>
      <c r="R363" s="231"/>
      <c r="S363" s="231"/>
      <c r="T363" s="232"/>
      <c r="AT363" s="233" t="s">
        <v>212</v>
      </c>
      <c r="AU363" s="233" t="s">
        <v>93</v>
      </c>
      <c r="AV363" s="12" t="s">
        <v>25</v>
      </c>
      <c r="AW363" s="12" t="s">
        <v>48</v>
      </c>
      <c r="AX363" s="12" t="s">
        <v>85</v>
      </c>
      <c r="AY363" s="233" t="s">
        <v>199</v>
      </c>
    </row>
    <row r="364" spans="2:65" s="13" customFormat="1" ht="13.5">
      <c r="B364" s="234"/>
      <c r="C364" s="235"/>
      <c r="D364" s="236" t="s">
        <v>212</v>
      </c>
      <c r="E364" s="237" t="s">
        <v>50</v>
      </c>
      <c r="F364" s="238" t="s">
        <v>963</v>
      </c>
      <c r="G364" s="235"/>
      <c r="H364" s="239">
        <v>0.18</v>
      </c>
      <c r="I364" s="240"/>
      <c r="J364" s="235"/>
      <c r="K364" s="235"/>
      <c r="L364" s="241"/>
      <c r="M364" s="242"/>
      <c r="N364" s="243"/>
      <c r="O364" s="243"/>
      <c r="P364" s="243"/>
      <c r="Q364" s="243"/>
      <c r="R364" s="243"/>
      <c r="S364" s="243"/>
      <c r="T364" s="244"/>
      <c r="AT364" s="245" t="s">
        <v>212</v>
      </c>
      <c r="AU364" s="245" t="s">
        <v>93</v>
      </c>
      <c r="AV364" s="13" t="s">
        <v>93</v>
      </c>
      <c r="AW364" s="13" t="s">
        <v>48</v>
      </c>
      <c r="AX364" s="13" t="s">
        <v>85</v>
      </c>
      <c r="AY364" s="245" t="s">
        <v>199</v>
      </c>
    </row>
    <row r="365" spans="2:65" s="1" customFormat="1" ht="22.5" customHeight="1">
      <c r="B365" s="43"/>
      <c r="C365" s="207" t="s">
        <v>542</v>
      </c>
      <c r="D365" s="207" t="s">
        <v>202</v>
      </c>
      <c r="E365" s="208" t="s">
        <v>825</v>
      </c>
      <c r="F365" s="209" t="s">
        <v>826</v>
      </c>
      <c r="G365" s="210" t="s">
        <v>256</v>
      </c>
      <c r="H365" s="211">
        <v>468.98700000000002</v>
      </c>
      <c r="I365" s="212"/>
      <c r="J365" s="213">
        <f>ROUND(I365*H365,2)</f>
        <v>0</v>
      </c>
      <c r="K365" s="209" t="s">
        <v>206</v>
      </c>
      <c r="L365" s="63"/>
      <c r="M365" s="214" t="s">
        <v>50</v>
      </c>
      <c r="N365" s="215" t="s">
        <v>56</v>
      </c>
      <c r="O365" s="44"/>
      <c r="P365" s="216">
        <f>O365*H365</f>
        <v>0</v>
      </c>
      <c r="Q365" s="216">
        <v>0</v>
      </c>
      <c r="R365" s="216">
        <f>Q365*H365</f>
        <v>0</v>
      </c>
      <c r="S365" s="216">
        <v>0</v>
      </c>
      <c r="T365" s="217">
        <f>S365*H365</f>
        <v>0</v>
      </c>
      <c r="AR365" s="25" t="s">
        <v>105</v>
      </c>
      <c r="AT365" s="25" t="s">
        <v>202</v>
      </c>
      <c r="AU365" s="25" t="s">
        <v>93</v>
      </c>
      <c r="AY365" s="25" t="s">
        <v>199</v>
      </c>
      <c r="BE365" s="218">
        <f>IF(N365="základní",J365,0)</f>
        <v>0</v>
      </c>
      <c r="BF365" s="218">
        <f>IF(N365="snížená",J365,0)</f>
        <v>0</v>
      </c>
      <c r="BG365" s="218">
        <f>IF(N365="zákl. přenesená",J365,0)</f>
        <v>0</v>
      </c>
      <c r="BH365" s="218">
        <f>IF(N365="sníž. přenesená",J365,0)</f>
        <v>0</v>
      </c>
      <c r="BI365" s="218">
        <f>IF(N365="nulová",J365,0)</f>
        <v>0</v>
      </c>
      <c r="BJ365" s="25" t="s">
        <v>25</v>
      </c>
      <c r="BK365" s="218">
        <f>ROUND(I365*H365,2)</f>
        <v>0</v>
      </c>
      <c r="BL365" s="25" t="s">
        <v>105</v>
      </c>
      <c r="BM365" s="25" t="s">
        <v>976</v>
      </c>
    </row>
    <row r="366" spans="2:65" s="1" customFormat="1" ht="27">
      <c r="B366" s="43"/>
      <c r="C366" s="65"/>
      <c r="D366" s="219" t="s">
        <v>208</v>
      </c>
      <c r="E366" s="65"/>
      <c r="F366" s="220" t="s">
        <v>699</v>
      </c>
      <c r="G366" s="65"/>
      <c r="H366" s="65"/>
      <c r="I366" s="175"/>
      <c r="J366" s="65"/>
      <c r="K366" s="65"/>
      <c r="L366" s="63"/>
      <c r="M366" s="221"/>
      <c r="N366" s="44"/>
      <c r="O366" s="44"/>
      <c r="P366" s="44"/>
      <c r="Q366" s="44"/>
      <c r="R366" s="44"/>
      <c r="S366" s="44"/>
      <c r="T366" s="80"/>
      <c r="AT366" s="25" t="s">
        <v>208</v>
      </c>
      <c r="AU366" s="25" t="s">
        <v>93</v>
      </c>
    </row>
    <row r="367" spans="2:65" s="1" customFormat="1" ht="94.5">
      <c r="B367" s="43"/>
      <c r="C367" s="65"/>
      <c r="D367" s="219" t="s">
        <v>210</v>
      </c>
      <c r="E367" s="65"/>
      <c r="F367" s="222" t="s">
        <v>686</v>
      </c>
      <c r="G367" s="65"/>
      <c r="H367" s="65"/>
      <c r="I367" s="175"/>
      <c r="J367" s="65"/>
      <c r="K367" s="65"/>
      <c r="L367" s="63"/>
      <c r="M367" s="221"/>
      <c r="N367" s="44"/>
      <c r="O367" s="44"/>
      <c r="P367" s="44"/>
      <c r="Q367" s="44"/>
      <c r="R367" s="44"/>
      <c r="S367" s="44"/>
      <c r="T367" s="80"/>
      <c r="AT367" s="25" t="s">
        <v>210</v>
      </c>
      <c r="AU367" s="25" t="s">
        <v>93</v>
      </c>
    </row>
    <row r="368" spans="2:65" s="12" customFormat="1" ht="13.5">
      <c r="B368" s="223"/>
      <c r="C368" s="224"/>
      <c r="D368" s="219" t="s">
        <v>212</v>
      </c>
      <c r="E368" s="225" t="s">
        <v>50</v>
      </c>
      <c r="F368" s="226" t="s">
        <v>700</v>
      </c>
      <c r="G368" s="224"/>
      <c r="H368" s="227" t="s">
        <v>50</v>
      </c>
      <c r="I368" s="228"/>
      <c r="J368" s="224"/>
      <c r="K368" s="224"/>
      <c r="L368" s="229"/>
      <c r="M368" s="230"/>
      <c r="N368" s="231"/>
      <c r="O368" s="231"/>
      <c r="P368" s="231"/>
      <c r="Q368" s="231"/>
      <c r="R368" s="231"/>
      <c r="S368" s="231"/>
      <c r="T368" s="232"/>
      <c r="AT368" s="233" t="s">
        <v>212</v>
      </c>
      <c r="AU368" s="233" t="s">
        <v>93</v>
      </c>
      <c r="AV368" s="12" t="s">
        <v>25</v>
      </c>
      <c r="AW368" s="12" t="s">
        <v>48</v>
      </c>
      <c r="AX368" s="12" t="s">
        <v>85</v>
      </c>
      <c r="AY368" s="233" t="s">
        <v>199</v>
      </c>
    </row>
    <row r="369" spans="2:65" s="12" customFormat="1" ht="13.5">
      <c r="B369" s="223"/>
      <c r="C369" s="224"/>
      <c r="D369" s="219" t="s">
        <v>212</v>
      </c>
      <c r="E369" s="225" t="s">
        <v>50</v>
      </c>
      <c r="F369" s="226" t="s">
        <v>639</v>
      </c>
      <c r="G369" s="224"/>
      <c r="H369" s="227" t="s">
        <v>50</v>
      </c>
      <c r="I369" s="228"/>
      <c r="J369" s="224"/>
      <c r="K369" s="224"/>
      <c r="L369" s="229"/>
      <c r="M369" s="230"/>
      <c r="N369" s="231"/>
      <c r="O369" s="231"/>
      <c r="P369" s="231"/>
      <c r="Q369" s="231"/>
      <c r="R369" s="231"/>
      <c r="S369" s="231"/>
      <c r="T369" s="232"/>
      <c r="AT369" s="233" t="s">
        <v>212</v>
      </c>
      <c r="AU369" s="233" t="s">
        <v>93</v>
      </c>
      <c r="AV369" s="12" t="s">
        <v>25</v>
      </c>
      <c r="AW369" s="12" t="s">
        <v>48</v>
      </c>
      <c r="AX369" s="12" t="s">
        <v>85</v>
      </c>
      <c r="AY369" s="233" t="s">
        <v>199</v>
      </c>
    </row>
    <row r="370" spans="2:65" s="12" customFormat="1" ht="13.5">
      <c r="B370" s="223"/>
      <c r="C370" s="224"/>
      <c r="D370" s="219" t="s">
        <v>212</v>
      </c>
      <c r="E370" s="225" t="s">
        <v>50</v>
      </c>
      <c r="F370" s="226" t="s">
        <v>721</v>
      </c>
      <c r="G370" s="224"/>
      <c r="H370" s="227" t="s">
        <v>50</v>
      </c>
      <c r="I370" s="228"/>
      <c r="J370" s="224"/>
      <c r="K370" s="224"/>
      <c r="L370" s="229"/>
      <c r="M370" s="230"/>
      <c r="N370" s="231"/>
      <c r="O370" s="231"/>
      <c r="P370" s="231"/>
      <c r="Q370" s="231"/>
      <c r="R370" s="231"/>
      <c r="S370" s="231"/>
      <c r="T370" s="232"/>
      <c r="AT370" s="233" t="s">
        <v>212</v>
      </c>
      <c r="AU370" s="233" t="s">
        <v>93</v>
      </c>
      <c r="AV370" s="12" t="s">
        <v>25</v>
      </c>
      <c r="AW370" s="12" t="s">
        <v>48</v>
      </c>
      <c r="AX370" s="12" t="s">
        <v>85</v>
      </c>
      <c r="AY370" s="233" t="s">
        <v>199</v>
      </c>
    </row>
    <row r="371" spans="2:65" s="12" customFormat="1" ht="13.5">
      <c r="B371" s="223"/>
      <c r="C371" s="224"/>
      <c r="D371" s="219" t="s">
        <v>212</v>
      </c>
      <c r="E371" s="225" t="s">
        <v>50</v>
      </c>
      <c r="F371" s="226" t="s">
        <v>727</v>
      </c>
      <c r="G371" s="224"/>
      <c r="H371" s="227" t="s">
        <v>50</v>
      </c>
      <c r="I371" s="228"/>
      <c r="J371" s="224"/>
      <c r="K371" s="224"/>
      <c r="L371" s="229"/>
      <c r="M371" s="230"/>
      <c r="N371" s="231"/>
      <c r="O371" s="231"/>
      <c r="P371" s="231"/>
      <c r="Q371" s="231"/>
      <c r="R371" s="231"/>
      <c r="S371" s="231"/>
      <c r="T371" s="232"/>
      <c r="AT371" s="233" t="s">
        <v>212</v>
      </c>
      <c r="AU371" s="233" t="s">
        <v>93</v>
      </c>
      <c r="AV371" s="12" t="s">
        <v>25</v>
      </c>
      <c r="AW371" s="12" t="s">
        <v>48</v>
      </c>
      <c r="AX371" s="12" t="s">
        <v>85</v>
      </c>
      <c r="AY371" s="233" t="s">
        <v>199</v>
      </c>
    </row>
    <row r="372" spans="2:65" s="12" customFormat="1" ht="13.5">
      <c r="B372" s="223"/>
      <c r="C372" s="224"/>
      <c r="D372" s="219" t="s">
        <v>212</v>
      </c>
      <c r="E372" s="225" t="s">
        <v>50</v>
      </c>
      <c r="F372" s="226" t="s">
        <v>962</v>
      </c>
      <c r="G372" s="224"/>
      <c r="H372" s="227" t="s">
        <v>50</v>
      </c>
      <c r="I372" s="228"/>
      <c r="J372" s="224"/>
      <c r="K372" s="224"/>
      <c r="L372" s="229"/>
      <c r="M372" s="230"/>
      <c r="N372" s="231"/>
      <c r="O372" s="231"/>
      <c r="P372" s="231"/>
      <c r="Q372" s="231"/>
      <c r="R372" s="231"/>
      <c r="S372" s="231"/>
      <c r="T372" s="232"/>
      <c r="AT372" s="233" t="s">
        <v>212</v>
      </c>
      <c r="AU372" s="233" t="s">
        <v>93</v>
      </c>
      <c r="AV372" s="12" t="s">
        <v>25</v>
      </c>
      <c r="AW372" s="12" t="s">
        <v>48</v>
      </c>
      <c r="AX372" s="12" t="s">
        <v>85</v>
      </c>
      <c r="AY372" s="233" t="s">
        <v>199</v>
      </c>
    </row>
    <row r="373" spans="2:65" s="13" customFormat="1" ht="13.5">
      <c r="B373" s="234"/>
      <c r="C373" s="235"/>
      <c r="D373" s="236" t="s">
        <v>212</v>
      </c>
      <c r="E373" s="237" t="s">
        <v>50</v>
      </c>
      <c r="F373" s="238" t="s">
        <v>977</v>
      </c>
      <c r="G373" s="235"/>
      <c r="H373" s="239">
        <v>468.98700000000002</v>
      </c>
      <c r="I373" s="240"/>
      <c r="J373" s="235"/>
      <c r="K373" s="235"/>
      <c r="L373" s="241"/>
      <c r="M373" s="242"/>
      <c r="N373" s="243"/>
      <c r="O373" s="243"/>
      <c r="P373" s="243"/>
      <c r="Q373" s="243"/>
      <c r="R373" s="243"/>
      <c r="S373" s="243"/>
      <c r="T373" s="244"/>
      <c r="AT373" s="245" t="s">
        <v>212</v>
      </c>
      <c r="AU373" s="245" t="s">
        <v>93</v>
      </c>
      <c r="AV373" s="13" t="s">
        <v>93</v>
      </c>
      <c r="AW373" s="13" t="s">
        <v>48</v>
      </c>
      <c r="AX373" s="13" t="s">
        <v>85</v>
      </c>
      <c r="AY373" s="245" t="s">
        <v>199</v>
      </c>
    </row>
    <row r="374" spans="2:65" s="1" customFormat="1" ht="22.5" customHeight="1">
      <c r="B374" s="43"/>
      <c r="C374" s="207" t="s">
        <v>548</v>
      </c>
      <c r="D374" s="207" t="s">
        <v>202</v>
      </c>
      <c r="E374" s="208" t="s">
        <v>830</v>
      </c>
      <c r="F374" s="209" t="s">
        <v>831</v>
      </c>
      <c r="G374" s="210" t="s">
        <v>256</v>
      </c>
      <c r="H374" s="211">
        <v>167.547</v>
      </c>
      <c r="I374" s="212"/>
      <c r="J374" s="213">
        <f>ROUND(I374*H374,2)</f>
        <v>0</v>
      </c>
      <c r="K374" s="209" t="s">
        <v>206</v>
      </c>
      <c r="L374" s="63"/>
      <c r="M374" s="214" t="s">
        <v>50</v>
      </c>
      <c r="N374" s="215" t="s">
        <v>56</v>
      </c>
      <c r="O374" s="44"/>
      <c r="P374" s="216">
        <f>O374*H374</f>
        <v>0</v>
      </c>
      <c r="Q374" s="216">
        <v>0</v>
      </c>
      <c r="R374" s="216">
        <f>Q374*H374</f>
        <v>0</v>
      </c>
      <c r="S374" s="216">
        <v>0</v>
      </c>
      <c r="T374" s="217">
        <f>S374*H374</f>
        <v>0</v>
      </c>
      <c r="AR374" s="25" t="s">
        <v>105</v>
      </c>
      <c r="AT374" s="25" t="s">
        <v>202</v>
      </c>
      <c r="AU374" s="25" t="s">
        <v>93</v>
      </c>
      <c r="AY374" s="25" t="s">
        <v>199</v>
      </c>
      <c r="BE374" s="218">
        <f>IF(N374="základní",J374,0)</f>
        <v>0</v>
      </c>
      <c r="BF374" s="218">
        <f>IF(N374="snížená",J374,0)</f>
        <v>0</v>
      </c>
      <c r="BG374" s="218">
        <f>IF(N374="zákl. přenesená",J374,0)</f>
        <v>0</v>
      </c>
      <c r="BH374" s="218">
        <f>IF(N374="sníž. přenesená",J374,0)</f>
        <v>0</v>
      </c>
      <c r="BI374" s="218">
        <f>IF(N374="nulová",J374,0)</f>
        <v>0</v>
      </c>
      <c r="BJ374" s="25" t="s">
        <v>25</v>
      </c>
      <c r="BK374" s="218">
        <f>ROUND(I374*H374,2)</f>
        <v>0</v>
      </c>
      <c r="BL374" s="25" t="s">
        <v>105</v>
      </c>
      <c r="BM374" s="25" t="s">
        <v>978</v>
      </c>
    </row>
    <row r="375" spans="2:65" s="1" customFormat="1" ht="13.5">
      <c r="B375" s="43"/>
      <c r="C375" s="65"/>
      <c r="D375" s="219" t="s">
        <v>208</v>
      </c>
      <c r="E375" s="65"/>
      <c r="F375" s="220" t="s">
        <v>833</v>
      </c>
      <c r="G375" s="65"/>
      <c r="H375" s="65"/>
      <c r="I375" s="175"/>
      <c r="J375" s="65"/>
      <c r="K375" s="65"/>
      <c r="L375" s="63"/>
      <c r="M375" s="221"/>
      <c r="N375" s="44"/>
      <c r="O375" s="44"/>
      <c r="P375" s="44"/>
      <c r="Q375" s="44"/>
      <c r="R375" s="44"/>
      <c r="S375" s="44"/>
      <c r="T375" s="80"/>
      <c r="AT375" s="25" t="s">
        <v>208</v>
      </c>
      <c r="AU375" s="25" t="s">
        <v>93</v>
      </c>
    </row>
    <row r="376" spans="2:65" s="1" customFormat="1" ht="67.5">
      <c r="B376" s="43"/>
      <c r="C376" s="65"/>
      <c r="D376" s="219" t="s">
        <v>210</v>
      </c>
      <c r="E376" s="65"/>
      <c r="F376" s="222" t="s">
        <v>834</v>
      </c>
      <c r="G376" s="65"/>
      <c r="H376" s="65"/>
      <c r="I376" s="175"/>
      <c r="J376" s="65"/>
      <c r="K376" s="65"/>
      <c r="L376" s="63"/>
      <c r="M376" s="221"/>
      <c r="N376" s="44"/>
      <c r="O376" s="44"/>
      <c r="P376" s="44"/>
      <c r="Q376" s="44"/>
      <c r="R376" s="44"/>
      <c r="S376" s="44"/>
      <c r="T376" s="80"/>
      <c r="AT376" s="25" t="s">
        <v>210</v>
      </c>
      <c r="AU376" s="25" t="s">
        <v>93</v>
      </c>
    </row>
    <row r="377" spans="2:65" s="12" customFormat="1" ht="13.5">
      <c r="B377" s="223"/>
      <c r="C377" s="224"/>
      <c r="D377" s="219" t="s">
        <v>212</v>
      </c>
      <c r="E377" s="225" t="s">
        <v>50</v>
      </c>
      <c r="F377" s="226" t="s">
        <v>638</v>
      </c>
      <c r="G377" s="224"/>
      <c r="H377" s="227" t="s">
        <v>50</v>
      </c>
      <c r="I377" s="228"/>
      <c r="J377" s="224"/>
      <c r="K377" s="224"/>
      <c r="L377" s="229"/>
      <c r="M377" s="230"/>
      <c r="N377" s="231"/>
      <c r="O377" s="231"/>
      <c r="P377" s="231"/>
      <c r="Q377" s="231"/>
      <c r="R377" s="231"/>
      <c r="S377" s="231"/>
      <c r="T377" s="232"/>
      <c r="AT377" s="233" t="s">
        <v>212</v>
      </c>
      <c r="AU377" s="233" t="s">
        <v>93</v>
      </c>
      <c r="AV377" s="12" t="s">
        <v>25</v>
      </c>
      <c r="AW377" s="12" t="s">
        <v>48</v>
      </c>
      <c r="AX377" s="12" t="s">
        <v>85</v>
      </c>
      <c r="AY377" s="233" t="s">
        <v>199</v>
      </c>
    </row>
    <row r="378" spans="2:65" s="13" customFormat="1" ht="13.5">
      <c r="B378" s="234"/>
      <c r="C378" s="235"/>
      <c r="D378" s="219" t="s">
        <v>212</v>
      </c>
      <c r="E378" s="246" t="s">
        <v>50</v>
      </c>
      <c r="F378" s="247" t="s">
        <v>979</v>
      </c>
      <c r="G378" s="235"/>
      <c r="H378" s="248">
        <v>11.218</v>
      </c>
      <c r="I378" s="240"/>
      <c r="J378" s="235"/>
      <c r="K378" s="235"/>
      <c r="L378" s="241"/>
      <c r="M378" s="242"/>
      <c r="N378" s="243"/>
      <c r="O378" s="243"/>
      <c r="P378" s="243"/>
      <c r="Q378" s="243"/>
      <c r="R378" s="243"/>
      <c r="S378" s="243"/>
      <c r="T378" s="244"/>
      <c r="AT378" s="245" t="s">
        <v>212</v>
      </c>
      <c r="AU378" s="245" t="s">
        <v>93</v>
      </c>
      <c r="AV378" s="13" t="s">
        <v>93</v>
      </c>
      <c r="AW378" s="13" t="s">
        <v>48</v>
      </c>
      <c r="AX378" s="13" t="s">
        <v>85</v>
      </c>
      <c r="AY378" s="245" t="s">
        <v>199</v>
      </c>
    </row>
    <row r="379" spans="2:65" s="12" customFormat="1" ht="13.5">
      <c r="B379" s="223"/>
      <c r="C379" s="224"/>
      <c r="D379" s="219" t="s">
        <v>212</v>
      </c>
      <c r="E379" s="225" t="s">
        <v>50</v>
      </c>
      <c r="F379" s="226" t="s">
        <v>639</v>
      </c>
      <c r="G379" s="224"/>
      <c r="H379" s="227" t="s">
        <v>50</v>
      </c>
      <c r="I379" s="228"/>
      <c r="J379" s="224"/>
      <c r="K379" s="224"/>
      <c r="L379" s="229"/>
      <c r="M379" s="230"/>
      <c r="N379" s="231"/>
      <c r="O379" s="231"/>
      <c r="P379" s="231"/>
      <c r="Q379" s="231"/>
      <c r="R379" s="231"/>
      <c r="S379" s="231"/>
      <c r="T379" s="232"/>
      <c r="AT379" s="233" t="s">
        <v>212</v>
      </c>
      <c r="AU379" s="233" t="s">
        <v>93</v>
      </c>
      <c r="AV379" s="12" t="s">
        <v>25</v>
      </c>
      <c r="AW379" s="12" t="s">
        <v>48</v>
      </c>
      <c r="AX379" s="12" t="s">
        <v>85</v>
      </c>
      <c r="AY379" s="233" t="s">
        <v>199</v>
      </c>
    </row>
    <row r="380" spans="2:65" s="13" customFormat="1" ht="13.5">
      <c r="B380" s="234"/>
      <c r="C380" s="235"/>
      <c r="D380" s="219" t="s">
        <v>212</v>
      </c>
      <c r="E380" s="246" t="s">
        <v>50</v>
      </c>
      <c r="F380" s="247" t="s">
        <v>970</v>
      </c>
      <c r="G380" s="235"/>
      <c r="H380" s="248">
        <v>50.030999999999999</v>
      </c>
      <c r="I380" s="240"/>
      <c r="J380" s="235"/>
      <c r="K380" s="235"/>
      <c r="L380" s="241"/>
      <c r="M380" s="242"/>
      <c r="N380" s="243"/>
      <c r="O380" s="243"/>
      <c r="P380" s="243"/>
      <c r="Q380" s="243"/>
      <c r="R380" s="243"/>
      <c r="S380" s="243"/>
      <c r="T380" s="244"/>
      <c r="AT380" s="245" t="s">
        <v>212</v>
      </c>
      <c r="AU380" s="245" t="s">
        <v>93</v>
      </c>
      <c r="AV380" s="13" t="s">
        <v>93</v>
      </c>
      <c r="AW380" s="13" t="s">
        <v>48</v>
      </c>
      <c r="AX380" s="13" t="s">
        <v>85</v>
      </c>
      <c r="AY380" s="245" t="s">
        <v>199</v>
      </c>
    </row>
    <row r="381" spans="2:65" s="12" customFormat="1" ht="13.5">
      <c r="B381" s="223"/>
      <c r="C381" s="224"/>
      <c r="D381" s="219" t="s">
        <v>212</v>
      </c>
      <c r="E381" s="225" t="s">
        <v>50</v>
      </c>
      <c r="F381" s="226" t="s">
        <v>721</v>
      </c>
      <c r="G381" s="224"/>
      <c r="H381" s="227" t="s">
        <v>50</v>
      </c>
      <c r="I381" s="228"/>
      <c r="J381" s="224"/>
      <c r="K381" s="224"/>
      <c r="L381" s="229"/>
      <c r="M381" s="230"/>
      <c r="N381" s="231"/>
      <c r="O381" s="231"/>
      <c r="P381" s="231"/>
      <c r="Q381" s="231"/>
      <c r="R381" s="231"/>
      <c r="S381" s="231"/>
      <c r="T381" s="232"/>
      <c r="AT381" s="233" t="s">
        <v>212</v>
      </c>
      <c r="AU381" s="233" t="s">
        <v>93</v>
      </c>
      <c r="AV381" s="12" t="s">
        <v>25</v>
      </c>
      <c r="AW381" s="12" t="s">
        <v>48</v>
      </c>
      <c r="AX381" s="12" t="s">
        <v>85</v>
      </c>
      <c r="AY381" s="233" t="s">
        <v>199</v>
      </c>
    </row>
    <row r="382" spans="2:65" s="13" customFormat="1" ht="13.5">
      <c r="B382" s="234"/>
      <c r="C382" s="235"/>
      <c r="D382" s="219" t="s">
        <v>212</v>
      </c>
      <c r="E382" s="246" t="s">
        <v>50</v>
      </c>
      <c r="F382" s="247" t="s">
        <v>971</v>
      </c>
      <c r="G382" s="235"/>
      <c r="H382" s="248">
        <v>3.3980000000000001</v>
      </c>
      <c r="I382" s="240"/>
      <c r="J382" s="235"/>
      <c r="K382" s="235"/>
      <c r="L382" s="241"/>
      <c r="M382" s="242"/>
      <c r="N382" s="243"/>
      <c r="O382" s="243"/>
      <c r="P382" s="243"/>
      <c r="Q382" s="243"/>
      <c r="R382" s="243"/>
      <c r="S382" s="243"/>
      <c r="T382" s="244"/>
      <c r="AT382" s="245" t="s">
        <v>212</v>
      </c>
      <c r="AU382" s="245" t="s">
        <v>93</v>
      </c>
      <c r="AV382" s="13" t="s">
        <v>93</v>
      </c>
      <c r="AW382" s="13" t="s">
        <v>48</v>
      </c>
      <c r="AX382" s="13" t="s">
        <v>85</v>
      </c>
      <c r="AY382" s="245" t="s">
        <v>199</v>
      </c>
    </row>
    <row r="383" spans="2:65" s="12" customFormat="1" ht="13.5">
      <c r="B383" s="223"/>
      <c r="C383" s="224"/>
      <c r="D383" s="219" t="s">
        <v>212</v>
      </c>
      <c r="E383" s="225" t="s">
        <v>50</v>
      </c>
      <c r="F383" s="226" t="s">
        <v>727</v>
      </c>
      <c r="G383" s="224"/>
      <c r="H383" s="227" t="s">
        <v>50</v>
      </c>
      <c r="I383" s="228"/>
      <c r="J383" s="224"/>
      <c r="K383" s="224"/>
      <c r="L383" s="229"/>
      <c r="M383" s="230"/>
      <c r="N383" s="231"/>
      <c r="O383" s="231"/>
      <c r="P383" s="231"/>
      <c r="Q383" s="231"/>
      <c r="R383" s="231"/>
      <c r="S383" s="231"/>
      <c r="T383" s="232"/>
      <c r="AT383" s="233" t="s">
        <v>212</v>
      </c>
      <c r="AU383" s="233" t="s">
        <v>93</v>
      </c>
      <c r="AV383" s="12" t="s">
        <v>25</v>
      </c>
      <c r="AW383" s="12" t="s">
        <v>48</v>
      </c>
      <c r="AX383" s="12" t="s">
        <v>85</v>
      </c>
      <c r="AY383" s="233" t="s">
        <v>199</v>
      </c>
    </row>
    <row r="384" spans="2:65" s="13" customFormat="1" ht="13.5">
      <c r="B384" s="234"/>
      <c r="C384" s="235"/>
      <c r="D384" s="219" t="s">
        <v>212</v>
      </c>
      <c r="E384" s="246" t="s">
        <v>50</v>
      </c>
      <c r="F384" s="247" t="s">
        <v>972</v>
      </c>
      <c r="G384" s="235"/>
      <c r="H384" s="248">
        <v>11.84</v>
      </c>
      <c r="I384" s="240"/>
      <c r="J384" s="235"/>
      <c r="K384" s="235"/>
      <c r="L384" s="241"/>
      <c r="M384" s="242"/>
      <c r="N384" s="243"/>
      <c r="O384" s="243"/>
      <c r="P384" s="243"/>
      <c r="Q384" s="243"/>
      <c r="R384" s="243"/>
      <c r="S384" s="243"/>
      <c r="T384" s="244"/>
      <c r="AT384" s="245" t="s">
        <v>212</v>
      </c>
      <c r="AU384" s="245" t="s">
        <v>93</v>
      </c>
      <c r="AV384" s="13" t="s">
        <v>93</v>
      </c>
      <c r="AW384" s="13" t="s">
        <v>48</v>
      </c>
      <c r="AX384" s="13" t="s">
        <v>85</v>
      </c>
      <c r="AY384" s="245" t="s">
        <v>199</v>
      </c>
    </row>
    <row r="385" spans="2:65" s="13" customFormat="1" ht="13.5">
      <c r="B385" s="234"/>
      <c r="C385" s="235"/>
      <c r="D385" s="219" t="s">
        <v>212</v>
      </c>
      <c r="E385" s="246" t="s">
        <v>50</v>
      </c>
      <c r="F385" s="247" t="s">
        <v>973</v>
      </c>
      <c r="G385" s="235"/>
      <c r="H385" s="248">
        <v>26.24</v>
      </c>
      <c r="I385" s="240"/>
      <c r="J385" s="235"/>
      <c r="K385" s="235"/>
      <c r="L385" s="241"/>
      <c r="M385" s="242"/>
      <c r="N385" s="243"/>
      <c r="O385" s="243"/>
      <c r="P385" s="243"/>
      <c r="Q385" s="243"/>
      <c r="R385" s="243"/>
      <c r="S385" s="243"/>
      <c r="T385" s="244"/>
      <c r="AT385" s="245" t="s">
        <v>212</v>
      </c>
      <c r="AU385" s="245" t="s">
        <v>93</v>
      </c>
      <c r="AV385" s="13" t="s">
        <v>93</v>
      </c>
      <c r="AW385" s="13" t="s">
        <v>48</v>
      </c>
      <c r="AX385" s="13" t="s">
        <v>85</v>
      </c>
      <c r="AY385" s="245" t="s">
        <v>199</v>
      </c>
    </row>
    <row r="386" spans="2:65" s="13" customFormat="1" ht="13.5">
      <c r="B386" s="234"/>
      <c r="C386" s="235"/>
      <c r="D386" s="219" t="s">
        <v>212</v>
      </c>
      <c r="E386" s="246" t="s">
        <v>50</v>
      </c>
      <c r="F386" s="247" t="s">
        <v>974</v>
      </c>
      <c r="G386" s="235"/>
      <c r="H386" s="248">
        <v>64.64</v>
      </c>
      <c r="I386" s="240"/>
      <c r="J386" s="235"/>
      <c r="K386" s="235"/>
      <c r="L386" s="241"/>
      <c r="M386" s="242"/>
      <c r="N386" s="243"/>
      <c r="O386" s="243"/>
      <c r="P386" s="243"/>
      <c r="Q386" s="243"/>
      <c r="R386" s="243"/>
      <c r="S386" s="243"/>
      <c r="T386" s="244"/>
      <c r="AT386" s="245" t="s">
        <v>212</v>
      </c>
      <c r="AU386" s="245" t="s">
        <v>93</v>
      </c>
      <c r="AV386" s="13" t="s">
        <v>93</v>
      </c>
      <c r="AW386" s="13" t="s">
        <v>48</v>
      </c>
      <c r="AX386" s="13" t="s">
        <v>85</v>
      </c>
      <c r="AY386" s="245" t="s">
        <v>199</v>
      </c>
    </row>
    <row r="387" spans="2:65" s="12" customFormat="1" ht="13.5">
      <c r="B387" s="223"/>
      <c r="C387" s="224"/>
      <c r="D387" s="219" t="s">
        <v>212</v>
      </c>
      <c r="E387" s="225" t="s">
        <v>50</v>
      </c>
      <c r="F387" s="226" t="s">
        <v>962</v>
      </c>
      <c r="G387" s="224"/>
      <c r="H387" s="227" t="s">
        <v>50</v>
      </c>
      <c r="I387" s="228"/>
      <c r="J387" s="224"/>
      <c r="K387" s="224"/>
      <c r="L387" s="229"/>
      <c r="M387" s="230"/>
      <c r="N387" s="231"/>
      <c r="O387" s="231"/>
      <c r="P387" s="231"/>
      <c r="Q387" s="231"/>
      <c r="R387" s="231"/>
      <c r="S387" s="231"/>
      <c r="T387" s="232"/>
      <c r="AT387" s="233" t="s">
        <v>212</v>
      </c>
      <c r="AU387" s="233" t="s">
        <v>93</v>
      </c>
      <c r="AV387" s="12" t="s">
        <v>25</v>
      </c>
      <c r="AW387" s="12" t="s">
        <v>48</v>
      </c>
      <c r="AX387" s="12" t="s">
        <v>85</v>
      </c>
      <c r="AY387" s="233" t="s">
        <v>199</v>
      </c>
    </row>
    <row r="388" spans="2:65" s="13" customFormat="1" ht="13.5">
      <c r="B388" s="234"/>
      <c r="C388" s="235"/>
      <c r="D388" s="236" t="s">
        <v>212</v>
      </c>
      <c r="E388" s="237" t="s">
        <v>50</v>
      </c>
      <c r="F388" s="238" t="s">
        <v>963</v>
      </c>
      <c r="G388" s="235"/>
      <c r="H388" s="239">
        <v>0.18</v>
      </c>
      <c r="I388" s="240"/>
      <c r="J388" s="235"/>
      <c r="K388" s="235"/>
      <c r="L388" s="241"/>
      <c r="M388" s="242"/>
      <c r="N388" s="243"/>
      <c r="O388" s="243"/>
      <c r="P388" s="243"/>
      <c r="Q388" s="243"/>
      <c r="R388" s="243"/>
      <c r="S388" s="243"/>
      <c r="T388" s="244"/>
      <c r="AT388" s="245" t="s">
        <v>212</v>
      </c>
      <c r="AU388" s="245" t="s">
        <v>93</v>
      </c>
      <c r="AV388" s="13" t="s">
        <v>93</v>
      </c>
      <c r="AW388" s="13" t="s">
        <v>48</v>
      </c>
      <c r="AX388" s="13" t="s">
        <v>85</v>
      </c>
      <c r="AY388" s="245" t="s">
        <v>199</v>
      </c>
    </row>
    <row r="389" spans="2:65" s="1" customFormat="1" ht="22.5" customHeight="1">
      <c r="B389" s="43"/>
      <c r="C389" s="207" t="s">
        <v>555</v>
      </c>
      <c r="D389" s="207" t="s">
        <v>202</v>
      </c>
      <c r="E389" s="208" t="s">
        <v>836</v>
      </c>
      <c r="F389" s="209" t="s">
        <v>837</v>
      </c>
      <c r="G389" s="210" t="s">
        <v>256</v>
      </c>
      <c r="H389" s="211">
        <v>30.015999999999998</v>
      </c>
      <c r="I389" s="212"/>
      <c r="J389" s="213">
        <f>ROUND(I389*H389,2)</f>
        <v>0</v>
      </c>
      <c r="K389" s="209" t="s">
        <v>206</v>
      </c>
      <c r="L389" s="63"/>
      <c r="M389" s="214" t="s">
        <v>50</v>
      </c>
      <c r="N389" s="215" t="s">
        <v>56</v>
      </c>
      <c r="O389" s="44"/>
      <c r="P389" s="216">
        <f>O389*H389</f>
        <v>0</v>
      </c>
      <c r="Q389" s="216">
        <v>0</v>
      </c>
      <c r="R389" s="216">
        <f>Q389*H389</f>
        <v>0</v>
      </c>
      <c r="S389" s="216">
        <v>0</v>
      </c>
      <c r="T389" s="217">
        <f>S389*H389</f>
        <v>0</v>
      </c>
      <c r="AR389" s="25" t="s">
        <v>105</v>
      </c>
      <c r="AT389" s="25" t="s">
        <v>202</v>
      </c>
      <c r="AU389" s="25" t="s">
        <v>93</v>
      </c>
      <c r="AY389" s="25" t="s">
        <v>199</v>
      </c>
      <c r="BE389" s="218">
        <f>IF(N389="základní",J389,0)</f>
        <v>0</v>
      </c>
      <c r="BF389" s="218">
        <f>IF(N389="snížená",J389,0)</f>
        <v>0</v>
      </c>
      <c r="BG389" s="218">
        <f>IF(N389="zákl. přenesená",J389,0)</f>
        <v>0</v>
      </c>
      <c r="BH389" s="218">
        <f>IF(N389="sníž. přenesená",J389,0)</f>
        <v>0</v>
      </c>
      <c r="BI389" s="218">
        <f>IF(N389="nulová",J389,0)</f>
        <v>0</v>
      </c>
      <c r="BJ389" s="25" t="s">
        <v>25</v>
      </c>
      <c r="BK389" s="218">
        <f>ROUND(I389*H389,2)</f>
        <v>0</v>
      </c>
      <c r="BL389" s="25" t="s">
        <v>105</v>
      </c>
      <c r="BM389" s="25" t="s">
        <v>980</v>
      </c>
    </row>
    <row r="390" spans="2:65" s="1" customFormat="1" ht="13.5">
      <c r="B390" s="43"/>
      <c r="C390" s="65"/>
      <c r="D390" s="219" t="s">
        <v>208</v>
      </c>
      <c r="E390" s="65"/>
      <c r="F390" s="220" t="s">
        <v>839</v>
      </c>
      <c r="G390" s="65"/>
      <c r="H390" s="65"/>
      <c r="I390" s="175"/>
      <c r="J390" s="65"/>
      <c r="K390" s="65"/>
      <c r="L390" s="63"/>
      <c r="M390" s="221"/>
      <c r="N390" s="44"/>
      <c r="O390" s="44"/>
      <c r="P390" s="44"/>
      <c r="Q390" s="44"/>
      <c r="R390" s="44"/>
      <c r="S390" s="44"/>
      <c r="T390" s="80"/>
      <c r="AT390" s="25" t="s">
        <v>208</v>
      </c>
      <c r="AU390" s="25" t="s">
        <v>93</v>
      </c>
    </row>
    <row r="391" spans="2:65" s="1" customFormat="1" ht="67.5">
      <c r="B391" s="43"/>
      <c r="C391" s="65"/>
      <c r="D391" s="219" t="s">
        <v>210</v>
      </c>
      <c r="E391" s="65"/>
      <c r="F391" s="222" t="s">
        <v>834</v>
      </c>
      <c r="G391" s="65"/>
      <c r="H391" s="65"/>
      <c r="I391" s="175"/>
      <c r="J391" s="65"/>
      <c r="K391" s="65"/>
      <c r="L391" s="63"/>
      <c r="M391" s="221"/>
      <c r="N391" s="44"/>
      <c r="O391" s="44"/>
      <c r="P391" s="44"/>
      <c r="Q391" s="44"/>
      <c r="R391" s="44"/>
      <c r="S391" s="44"/>
      <c r="T391" s="80"/>
      <c r="AT391" s="25" t="s">
        <v>210</v>
      </c>
      <c r="AU391" s="25" t="s">
        <v>93</v>
      </c>
    </row>
    <row r="392" spans="2:65" s="12" customFormat="1" ht="13.5">
      <c r="B392" s="223"/>
      <c r="C392" s="224"/>
      <c r="D392" s="219" t="s">
        <v>212</v>
      </c>
      <c r="E392" s="225" t="s">
        <v>50</v>
      </c>
      <c r="F392" s="226" t="s">
        <v>700</v>
      </c>
      <c r="G392" s="224"/>
      <c r="H392" s="227" t="s">
        <v>50</v>
      </c>
      <c r="I392" s="228"/>
      <c r="J392" s="224"/>
      <c r="K392" s="224"/>
      <c r="L392" s="229"/>
      <c r="M392" s="230"/>
      <c r="N392" s="231"/>
      <c r="O392" s="231"/>
      <c r="P392" s="231"/>
      <c r="Q392" s="231"/>
      <c r="R392" s="231"/>
      <c r="S392" s="231"/>
      <c r="T392" s="232"/>
      <c r="AT392" s="233" t="s">
        <v>212</v>
      </c>
      <c r="AU392" s="233" t="s">
        <v>93</v>
      </c>
      <c r="AV392" s="12" t="s">
        <v>25</v>
      </c>
      <c r="AW392" s="12" t="s">
        <v>48</v>
      </c>
      <c r="AX392" s="12" t="s">
        <v>85</v>
      </c>
      <c r="AY392" s="233" t="s">
        <v>199</v>
      </c>
    </row>
    <row r="393" spans="2:65" s="12" customFormat="1" ht="13.5">
      <c r="B393" s="223"/>
      <c r="C393" s="224"/>
      <c r="D393" s="219" t="s">
        <v>212</v>
      </c>
      <c r="E393" s="225" t="s">
        <v>50</v>
      </c>
      <c r="F393" s="226" t="s">
        <v>314</v>
      </c>
      <c r="G393" s="224"/>
      <c r="H393" s="227" t="s">
        <v>50</v>
      </c>
      <c r="I393" s="228"/>
      <c r="J393" s="224"/>
      <c r="K393" s="224"/>
      <c r="L393" s="229"/>
      <c r="M393" s="230"/>
      <c r="N393" s="231"/>
      <c r="O393" s="231"/>
      <c r="P393" s="231"/>
      <c r="Q393" s="231"/>
      <c r="R393" s="231"/>
      <c r="S393" s="231"/>
      <c r="T393" s="232"/>
      <c r="AT393" s="233" t="s">
        <v>212</v>
      </c>
      <c r="AU393" s="233" t="s">
        <v>93</v>
      </c>
      <c r="AV393" s="12" t="s">
        <v>25</v>
      </c>
      <c r="AW393" s="12" t="s">
        <v>48</v>
      </c>
      <c r="AX393" s="12" t="s">
        <v>85</v>
      </c>
      <c r="AY393" s="233" t="s">
        <v>199</v>
      </c>
    </row>
    <row r="394" spans="2:65" s="13" customFormat="1" ht="13.5">
      <c r="B394" s="234"/>
      <c r="C394" s="235"/>
      <c r="D394" s="219" t="s">
        <v>212</v>
      </c>
      <c r="E394" s="246" t="s">
        <v>50</v>
      </c>
      <c r="F394" s="247" t="s">
        <v>951</v>
      </c>
      <c r="G394" s="235"/>
      <c r="H394" s="248">
        <v>25.728000000000002</v>
      </c>
      <c r="I394" s="240"/>
      <c r="J394" s="235"/>
      <c r="K394" s="235"/>
      <c r="L394" s="241"/>
      <c r="M394" s="242"/>
      <c r="N394" s="243"/>
      <c r="O394" s="243"/>
      <c r="P394" s="243"/>
      <c r="Q394" s="243"/>
      <c r="R394" s="243"/>
      <c r="S394" s="243"/>
      <c r="T394" s="244"/>
      <c r="AT394" s="245" t="s">
        <v>212</v>
      </c>
      <c r="AU394" s="245" t="s">
        <v>93</v>
      </c>
      <c r="AV394" s="13" t="s">
        <v>93</v>
      </c>
      <c r="AW394" s="13" t="s">
        <v>48</v>
      </c>
      <c r="AX394" s="13" t="s">
        <v>85</v>
      </c>
      <c r="AY394" s="245" t="s">
        <v>199</v>
      </c>
    </row>
    <row r="395" spans="2:65" s="13" customFormat="1" ht="13.5">
      <c r="B395" s="234"/>
      <c r="C395" s="235"/>
      <c r="D395" s="236" t="s">
        <v>212</v>
      </c>
      <c r="E395" s="237" t="s">
        <v>50</v>
      </c>
      <c r="F395" s="238" t="s">
        <v>952</v>
      </c>
      <c r="G395" s="235"/>
      <c r="H395" s="239">
        <v>4.2880000000000003</v>
      </c>
      <c r="I395" s="240"/>
      <c r="J395" s="235"/>
      <c r="K395" s="235"/>
      <c r="L395" s="241"/>
      <c r="M395" s="242"/>
      <c r="N395" s="243"/>
      <c r="O395" s="243"/>
      <c r="P395" s="243"/>
      <c r="Q395" s="243"/>
      <c r="R395" s="243"/>
      <c r="S395" s="243"/>
      <c r="T395" s="244"/>
      <c r="AT395" s="245" t="s">
        <v>212</v>
      </c>
      <c r="AU395" s="245" t="s">
        <v>93</v>
      </c>
      <c r="AV395" s="13" t="s">
        <v>93</v>
      </c>
      <c r="AW395" s="13" t="s">
        <v>48</v>
      </c>
      <c r="AX395" s="13" t="s">
        <v>85</v>
      </c>
      <c r="AY395" s="245" t="s">
        <v>199</v>
      </c>
    </row>
    <row r="396" spans="2:65" s="1" customFormat="1" ht="22.5" customHeight="1">
      <c r="B396" s="43"/>
      <c r="C396" s="207" t="s">
        <v>564</v>
      </c>
      <c r="D396" s="207" t="s">
        <v>202</v>
      </c>
      <c r="E396" s="208" t="s">
        <v>841</v>
      </c>
      <c r="F396" s="209" t="s">
        <v>842</v>
      </c>
      <c r="G396" s="210" t="s">
        <v>256</v>
      </c>
      <c r="H396" s="211">
        <v>122.815</v>
      </c>
      <c r="I396" s="212"/>
      <c r="J396" s="213">
        <f>ROUND(I396*H396,2)</f>
        <v>0</v>
      </c>
      <c r="K396" s="209" t="s">
        <v>206</v>
      </c>
      <c r="L396" s="63"/>
      <c r="M396" s="214" t="s">
        <v>50</v>
      </c>
      <c r="N396" s="215" t="s">
        <v>56</v>
      </c>
      <c r="O396" s="44"/>
      <c r="P396" s="216">
        <f>O396*H396</f>
        <v>0</v>
      </c>
      <c r="Q396" s="216">
        <v>0</v>
      </c>
      <c r="R396" s="216">
        <f>Q396*H396</f>
        <v>0</v>
      </c>
      <c r="S396" s="216">
        <v>0</v>
      </c>
      <c r="T396" s="217">
        <f>S396*H396</f>
        <v>0</v>
      </c>
      <c r="AR396" s="25" t="s">
        <v>105</v>
      </c>
      <c r="AT396" s="25" t="s">
        <v>202</v>
      </c>
      <c r="AU396" s="25" t="s">
        <v>93</v>
      </c>
      <c r="AY396" s="25" t="s">
        <v>199</v>
      </c>
      <c r="BE396" s="218">
        <f>IF(N396="základní",J396,0)</f>
        <v>0</v>
      </c>
      <c r="BF396" s="218">
        <f>IF(N396="snížená",J396,0)</f>
        <v>0</v>
      </c>
      <c r="BG396" s="218">
        <f>IF(N396="zákl. přenesená",J396,0)</f>
        <v>0</v>
      </c>
      <c r="BH396" s="218">
        <f>IF(N396="sníž. přenesená",J396,0)</f>
        <v>0</v>
      </c>
      <c r="BI396" s="218">
        <f>IF(N396="nulová",J396,0)</f>
        <v>0</v>
      </c>
      <c r="BJ396" s="25" t="s">
        <v>25</v>
      </c>
      <c r="BK396" s="218">
        <f>ROUND(I396*H396,2)</f>
        <v>0</v>
      </c>
      <c r="BL396" s="25" t="s">
        <v>105</v>
      </c>
      <c r="BM396" s="25" t="s">
        <v>981</v>
      </c>
    </row>
    <row r="397" spans="2:65" s="1" customFormat="1" ht="13.5">
      <c r="B397" s="43"/>
      <c r="C397" s="65"/>
      <c r="D397" s="219" t="s">
        <v>208</v>
      </c>
      <c r="E397" s="65"/>
      <c r="F397" s="220" t="s">
        <v>844</v>
      </c>
      <c r="G397" s="65"/>
      <c r="H397" s="65"/>
      <c r="I397" s="175"/>
      <c r="J397" s="65"/>
      <c r="K397" s="65"/>
      <c r="L397" s="63"/>
      <c r="M397" s="221"/>
      <c r="N397" s="44"/>
      <c r="O397" s="44"/>
      <c r="P397" s="44"/>
      <c r="Q397" s="44"/>
      <c r="R397" s="44"/>
      <c r="S397" s="44"/>
      <c r="T397" s="80"/>
      <c r="AT397" s="25" t="s">
        <v>208</v>
      </c>
      <c r="AU397" s="25" t="s">
        <v>93</v>
      </c>
    </row>
    <row r="398" spans="2:65" s="1" customFormat="1" ht="67.5">
      <c r="B398" s="43"/>
      <c r="C398" s="65"/>
      <c r="D398" s="219" t="s">
        <v>210</v>
      </c>
      <c r="E398" s="65"/>
      <c r="F398" s="222" t="s">
        <v>834</v>
      </c>
      <c r="G398" s="65"/>
      <c r="H398" s="65"/>
      <c r="I398" s="175"/>
      <c r="J398" s="65"/>
      <c r="K398" s="65"/>
      <c r="L398" s="63"/>
      <c r="M398" s="221"/>
      <c r="N398" s="44"/>
      <c r="O398" s="44"/>
      <c r="P398" s="44"/>
      <c r="Q398" s="44"/>
      <c r="R398" s="44"/>
      <c r="S398" s="44"/>
      <c r="T398" s="80"/>
      <c r="AT398" s="25" t="s">
        <v>210</v>
      </c>
      <c r="AU398" s="25" t="s">
        <v>93</v>
      </c>
    </row>
    <row r="399" spans="2:65" s="12" customFormat="1" ht="13.5">
      <c r="B399" s="223"/>
      <c r="C399" s="224"/>
      <c r="D399" s="219" t="s">
        <v>212</v>
      </c>
      <c r="E399" s="225" t="s">
        <v>50</v>
      </c>
      <c r="F399" s="226" t="s">
        <v>638</v>
      </c>
      <c r="G399" s="224"/>
      <c r="H399" s="227" t="s">
        <v>50</v>
      </c>
      <c r="I399" s="228"/>
      <c r="J399" s="224"/>
      <c r="K399" s="224"/>
      <c r="L399" s="229"/>
      <c r="M399" s="230"/>
      <c r="N399" s="231"/>
      <c r="O399" s="231"/>
      <c r="P399" s="231"/>
      <c r="Q399" s="231"/>
      <c r="R399" s="231"/>
      <c r="S399" s="231"/>
      <c r="T399" s="232"/>
      <c r="AT399" s="233" t="s">
        <v>212</v>
      </c>
      <c r="AU399" s="233" t="s">
        <v>93</v>
      </c>
      <c r="AV399" s="12" t="s">
        <v>25</v>
      </c>
      <c r="AW399" s="12" t="s">
        <v>48</v>
      </c>
      <c r="AX399" s="12" t="s">
        <v>85</v>
      </c>
      <c r="AY399" s="233" t="s">
        <v>199</v>
      </c>
    </row>
    <row r="400" spans="2:65" s="13" customFormat="1" ht="13.5">
      <c r="B400" s="234"/>
      <c r="C400" s="235"/>
      <c r="D400" s="219" t="s">
        <v>212</v>
      </c>
      <c r="E400" s="246" t="s">
        <v>50</v>
      </c>
      <c r="F400" s="247" t="s">
        <v>953</v>
      </c>
      <c r="G400" s="235"/>
      <c r="H400" s="248">
        <v>8.343</v>
      </c>
      <c r="I400" s="240"/>
      <c r="J400" s="235"/>
      <c r="K400" s="235"/>
      <c r="L400" s="241"/>
      <c r="M400" s="242"/>
      <c r="N400" s="243"/>
      <c r="O400" s="243"/>
      <c r="P400" s="243"/>
      <c r="Q400" s="243"/>
      <c r="R400" s="243"/>
      <c r="S400" s="243"/>
      <c r="T400" s="244"/>
      <c r="AT400" s="245" t="s">
        <v>212</v>
      </c>
      <c r="AU400" s="245" t="s">
        <v>93</v>
      </c>
      <c r="AV400" s="13" t="s">
        <v>93</v>
      </c>
      <c r="AW400" s="13" t="s">
        <v>48</v>
      </c>
      <c r="AX400" s="13" t="s">
        <v>85</v>
      </c>
      <c r="AY400" s="245" t="s">
        <v>199</v>
      </c>
    </row>
    <row r="401" spans="2:51" s="12" customFormat="1" ht="13.5">
      <c r="B401" s="223"/>
      <c r="C401" s="224"/>
      <c r="D401" s="219" t="s">
        <v>212</v>
      </c>
      <c r="E401" s="225" t="s">
        <v>50</v>
      </c>
      <c r="F401" s="226" t="s">
        <v>660</v>
      </c>
      <c r="G401" s="224"/>
      <c r="H401" s="227" t="s">
        <v>50</v>
      </c>
      <c r="I401" s="228"/>
      <c r="J401" s="224"/>
      <c r="K401" s="224"/>
      <c r="L401" s="229"/>
      <c r="M401" s="230"/>
      <c r="N401" s="231"/>
      <c r="O401" s="231"/>
      <c r="P401" s="231"/>
      <c r="Q401" s="231"/>
      <c r="R401" s="231"/>
      <c r="S401" s="231"/>
      <c r="T401" s="232"/>
      <c r="AT401" s="233" t="s">
        <v>212</v>
      </c>
      <c r="AU401" s="233" t="s">
        <v>93</v>
      </c>
      <c r="AV401" s="12" t="s">
        <v>25</v>
      </c>
      <c r="AW401" s="12" t="s">
        <v>48</v>
      </c>
      <c r="AX401" s="12" t="s">
        <v>85</v>
      </c>
      <c r="AY401" s="233" t="s">
        <v>199</v>
      </c>
    </row>
    <row r="402" spans="2:51" s="13" customFormat="1" ht="13.5">
      <c r="B402" s="234"/>
      <c r="C402" s="235"/>
      <c r="D402" s="219" t="s">
        <v>212</v>
      </c>
      <c r="E402" s="246" t="s">
        <v>50</v>
      </c>
      <c r="F402" s="247" t="s">
        <v>954</v>
      </c>
      <c r="G402" s="235"/>
      <c r="H402" s="248">
        <v>109.872</v>
      </c>
      <c r="I402" s="240"/>
      <c r="J402" s="235"/>
      <c r="K402" s="235"/>
      <c r="L402" s="241"/>
      <c r="M402" s="242"/>
      <c r="N402" s="243"/>
      <c r="O402" s="243"/>
      <c r="P402" s="243"/>
      <c r="Q402" s="243"/>
      <c r="R402" s="243"/>
      <c r="S402" s="243"/>
      <c r="T402" s="244"/>
      <c r="AT402" s="245" t="s">
        <v>212</v>
      </c>
      <c r="AU402" s="245" t="s">
        <v>93</v>
      </c>
      <c r="AV402" s="13" t="s">
        <v>93</v>
      </c>
      <c r="AW402" s="13" t="s">
        <v>48</v>
      </c>
      <c r="AX402" s="13" t="s">
        <v>85</v>
      </c>
      <c r="AY402" s="245" t="s">
        <v>199</v>
      </c>
    </row>
    <row r="403" spans="2:51" s="12" customFormat="1" ht="13.5">
      <c r="B403" s="223"/>
      <c r="C403" s="224"/>
      <c r="D403" s="219" t="s">
        <v>212</v>
      </c>
      <c r="E403" s="225" t="s">
        <v>50</v>
      </c>
      <c r="F403" s="226" t="s">
        <v>679</v>
      </c>
      <c r="G403" s="224"/>
      <c r="H403" s="227" t="s">
        <v>50</v>
      </c>
      <c r="I403" s="228"/>
      <c r="J403" s="224"/>
      <c r="K403" s="224"/>
      <c r="L403" s="229"/>
      <c r="M403" s="230"/>
      <c r="N403" s="231"/>
      <c r="O403" s="231"/>
      <c r="P403" s="231"/>
      <c r="Q403" s="231"/>
      <c r="R403" s="231"/>
      <c r="S403" s="231"/>
      <c r="T403" s="232"/>
      <c r="AT403" s="233" t="s">
        <v>212</v>
      </c>
      <c r="AU403" s="233" t="s">
        <v>93</v>
      </c>
      <c r="AV403" s="12" t="s">
        <v>25</v>
      </c>
      <c r="AW403" s="12" t="s">
        <v>48</v>
      </c>
      <c r="AX403" s="12" t="s">
        <v>85</v>
      </c>
      <c r="AY403" s="233" t="s">
        <v>199</v>
      </c>
    </row>
    <row r="404" spans="2:51" s="13" customFormat="1" ht="13.5">
      <c r="B404" s="234"/>
      <c r="C404" s="235"/>
      <c r="D404" s="219" t="s">
        <v>212</v>
      </c>
      <c r="E404" s="246" t="s">
        <v>50</v>
      </c>
      <c r="F404" s="247" t="s">
        <v>955</v>
      </c>
      <c r="G404" s="235"/>
      <c r="H404" s="248">
        <v>4.5999999999999996</v>
      </c>
      <c r="I404" s="240"/>
      <c r="J404" s="235"/>
      <c r="K404" s="235"/>
      <c r="L404" s="241"/>
      <c r="M404" s="273"/>
      <c r="N404" s="274"/>
      <c r="O404" s="274"/>
      <c r="P404" s="274"/>
      <c r="Q404" s="274"/>
      <c r="R404" s="274"/>
      <c r="S404" s="274"/>
      <c r="T404" s="275"/>
      <c r="AT404" s="245" t="s">
        <v>212</v>
      </c>
      <c r="AU404" s="245" t="s">
        <v>93</v>
      </c>
      <c r="AV404" s="13" t="s">
        <v>93</v>
      </c>
      <c r="AW404" s="13" t="s">
        <v>48</v>
      </c>
      <c r="AX404" s="13" t="s">
        <v>85</v>
      </c>
      <c r="AY404" s="245" t="s">
        <v>199</v>
      </c>
    </row>
    <row r="405" spans="2:51" s="1" customFormat="1" ht="6.95" customHeight="1">
      <c r="B405" s="58"/>
      <c r="C405" s="59"/>
      <c r="D405" s="59"/>
      <c r="E405" s="59"/>
      <c r="F405" s="59"/>
      <c r="G405" s="59"/>
      <c r="H405" s="59"/>
      <c r="I405" s="151"/>
      <c r="J405" s="59"/>
      <c r="K405" s="59"/>
      <c r="L405" s="63"/>
    </row>
  </sheetData>
  <sheetProtection password="CC35" sheet="1" objects="1" scenarios="1" formatCells="0" formatColumns="0" formatRows="0" sort="0" autoFilter="0"/>
  <autoFilter ref="C93:K404"/>
  <mergeCells count="15">
    <mergeCell ref="E84:H84"/>
    <mergeCell ref="E82:H82"/>
    <mergeCell ref="E86:H86"/>
    <mergeCell ref="G1:H1"/>
    <mergeCell ref="L2:V2"/>
    <mergeCell ref="E49:H49"/>
    <mergeCell ref="E53:H53"/>
    <mergeCell ref="E51:H51"/>
    <mergeCell ref="E55:H55"/>
    <mergeCell ref="E80:H8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116</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166</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168</v>
      </c>
      <c r="F11" s="415"/>
      <c r="G11" s="415"/>
      <c r="H11" s="415"/>
      <c r="I11" s="129"/>
      <c r="J11" s="44"/>
      <c r="K11" s="47"/>
    </row>
    <row r="12" spans="1:70" s="1" customFormat="1">
      <c r="B12" s="43"/>
      <c r="C12" s="44"/>
      <c r="D12" s="38" t="s">
        <v>169</v>
      </c>
      <c r="E12" s="44"/>
      <c r="F12" s="44"/>
      <c r="G12" s="44"/>
      <c r="H12" s="44"/>
      <c r="I12" s="129"/>
      <c r="J12" s="44"/>
      <c r="K12" s="47"/>
    </row>
    <row r="13" spans="1:70" s="1" customFormat="1" ht="36.950000000000003" customHeight="1">
      <c r="B13" s="43"/>
      <c r="C13" s="44"/>
      <c r="D13" s="44"/>
      <c r="E13" s="416" t="s">
        <v>982</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101</v>
      </c>
      <c r="G15" s="44"/>
      <c r="H15" s="44"/>
      <c r="I15" s="130" t="s">
        <v>23</v>
      </c>
      <c r="J15" s="36" t="s">
        <v>24</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35" t="s">
        <v>31</v>
      </c>
      <c r="E17" s="44"/>
      <c r="F17" s="40" t="s">
        <v>846</v>
      </c>
      <c r="G17" s="44"/>
      <c r="H17" s="44"/>
      <c r="I17" s="132" t="s">
        <v>33</v>
      </c>
      <c r="J17" s="40" t="s">
        <v>34</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ROUND(J95,2)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ROUND(SUM(BE95:BE419), 2)</f>
        <v>0</v>
      </c>
      <c r="G34" s="44"/>
      <c r="H34" s="44"/>
      <c r="I34" s="143">
        <v>0.21</v>
      </c>
      <c r="J34" s="142">
        <f>ROUND(ROUND((SUM(BE95:BE419)), 2)*I34, 2)</f>
        <v>0</v>
      </c>
      <c r="K34" s="47"/>
    </row>
    <row r="35" spans="2:11" s="1" customFormat="1" ht="14.45" customHeight="1">
      <c r="B35" s="43"/>
      <c r="C35" s="44"/>
      <c r="D35" s="44"/>
      <c r="E35" s="51" t="s">
        <v>57</v>
      </c>
      <c r="F35" s="142">
        <f>ROUND(SUM(BF95:BF419), 2)</f>
        <v>0</v>
      </c>
      <c r="G35" s="44"/>
      <c r="H35" s="44"/>
      <c r="I35" s="143">
        <v>0.15</v>
      </c>
      <c r="J35" s="142">
        <f>ROUND(ROUND((SUM(BF95:BF419)), 2)*I35, 2)</f>
        <v>0</v>
      </c>
      <c r="K35" s="47"/>
    </row>
    <row r="36" spans="2:11" s="1" customFormat="1" ht="14.45" hidden="1" customHeight="1">
      <c r="B36" s="43"/>
      <c r="C36" s="44"/>
      <c r="D36" s="44"/>
      <c r="E36" s="51" t="s">
        <v>58</v>
      </c>
      <c r="F36" s="142">
        <f>ROUND(SUM(BG95:BG419), 2)</f>
        <v>0</v>
      </c>
      <c r="G36" s="44"/>
      <c r="H36" s="44"/>
      <c r="I36" s="143">
        <v>0.21</v>
      </c>
      <c r="J36" s="142">
        <v>0</v>
      </c>
      <c r="K36" s="47"/>
    </row>
    <row r="37" spans="2:11" s="1" customFormat="1" ht="14.45" hidden="1" customHeight="1">
      <c r="B37" s="43"/>
      <c r="C37" s="44"/>
      <c r="D37" s="44"/>
      <c r="E37" s="51" t="s">
        <v>59</v>
      </c>
      <c r="F37" s="142">
        <f>ROUND(SUM(BH95:BH419), 2)</f>
        <v>0</v>
      </c>
      <c r="G37" s="44"/>
      <c r="H37" s="44"/>
      <c r="I37" s="143">
        <v>0.15</v>
      </c>
      <c r="J37" s="142">
        <v>0</v>
      </c>
      <c r="K37" s="47"/>
    </row>
    <row r="38" spans="2:11" s="1" customFormat="1" ht="14.45" hidden="1" customHeight="1">
      <c r="B38" s="43"/>
      <c r="C38" s="44"/>
      <c r="D38" s="44"/>
      <c r="E38" s="51" t="s">
        <v>60</v>
      </c>
      <c r="F38" s="142">
        <f>ROUND(SUM(BI95:BI419),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166</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168</v>
      </c>
      <c r="F53" s="415"/>
      <c r="G53" s="415"/>
      <c r="H53" s="415"/>
      <c r="I53" s="129"/>
      <c r="J53" s="44"/>
      <c r="K53" s="47"/>
    </row>
    <row r="54" spans="2:47" s="1" customFormat="1" ht="14.45" customHeight="1">
      <c r="B54" s="43"/>
      <c r="C54" s="38" t="s">
        <v>169</v>
      </c>
      <c r="D54" s="44"/>
      <c r="E54" s="44"/>
      <c r="F54" s="44"/>
      <c r="G54" s="44"/>
      <c r="H54" s="44"/>
      <c r="I54" s="129"/>
      <c r="J54" s="44"/>
      <c r="K54" s="47"/>
    </row>
    <row r="55" spans="2:47" s="1" customFormat="1" ht="23.25" customHeight="1">
      <c r="B55" s="43"/>
      <c r="C55" s="44"/>
      <c r="D55" s="44"/>
      <c r="E55" s="416" t="str">
        <f>E13</f>
        <v>3-1 - Cyklostezka vedená mimo HDP - 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J95</f>
        <v>0</v>
      </c>
      <c r="K64" s="47"/>
      <c r="AU64" s="25" t="s">
        <v>175</v>
      </c>
    </row>
    <row r="65" spans="2:12" s="8" customFormat="1" ht="24.95" customHeight="1">
      <c r="B65" s="161"/>
      <c r="C65" s="162"/>
      <c r="D65" s="163" t="s">
        <v>176</v>
      </c>
      <c r="E65" s="164"/>
      <c r="F65" s="164"/>
      <c r="G65" s="164"/>
      <c r="H65" s="164"/>
      <c r="I65" s="165"/>
      <c r="J65" s="166">
        <f>J96</f>
        <v>0</v>
      </c>
      <c r="K65" s="167"/>
    </row>
    <row r="66" spans="2:12" s="9" customFormat="1" ht="19.899999999999999" customHeight="1">
      <c r="B66" s="168"/>
      <c r="C66" s="169"/>
      <c r="D66" s="170" t="s">
        <v>847</v>
      </c>
      <c r="E66" s="171"/>
      <c r="F66" s="171"/>
      <c r="G66" s="171"/>
      <c r="H66" s="171"/>
      <c r="I66" s="172"/>
      <c r="J66" s="173">
        <f>J97</f>
        <v>0</v>
      </c>
      <c r="K66" s="174"/>
    </row>
    <row r="67" spans="2:12" s="9" customFormat="1" ht="19.899999999999999" customHeight="1">
      <c r="B67" s="168"/>
      <c r="C67" s="169"/>
      <c r="D67" s="170" t="s">
        <v>178</v>
      </c>
      <c r="E67" s="171"/>
      <c r="F67" s="171"/>
      <c r="G67" s="171"/>
      <c r="H67" s="171"/>
      <c r="I67" s="172"/>
      <c r="J67" s="173">
        <f>J140</f>
        <v>0</v>
      </c>
      <c r="K67" s="174"/>
    </row>
    <row r="68" spans="2:12" s="9" customFormat="1" ht="19.899999999999999" customHeight="1">
      <c r="B68" s="168"/>
      <c r="C68" s="169"/>
      <c r="D68" s="170" t="s">
        <v>848</v>
      </c>
      <c r="E68" s="171"/>
      <c r="F68" s="171"/>
      <c r="G68" s="171"/>
      <c r="H68" s="171"/>
      <c r="I68" s="172"/>
      <c r="J68" s="173">
        <f>J145</f>
        <v>0</v>
      </c>
      <c r="K68" s="174"/>
    </row>
    <row r="69" spans="2:12" s="9" customFormat="1" ht="19.899999999999999" customHeight="1">
      <c r="B69" s="168"/>
      <c r="C69" s="169"/>
      <c r="D69" s="170" t="s">
        <v>983</v>
      </c>
      <c r="E69" s="171"/>
      <c r="F69" s="171"/>
      <c r="G69" s="171"/>
      <c r="H69" s="171"/>
      <c r="I69" s="172"/>
      <c r="J69" s="173">
        <f>J207</f>
        <v>0</v>
      </c>
      <c r="K69" s="174"/>
    </row>
    <row r="70" spans="2:12" s="9" customFormat="1" ht="19.899999999999999" customHeight="1">
      <c r="B70" s="168"/>
      <c r="C70" s="169"/>
      <c r="D70" s="170" t="s">
        <v>181</v>
      </c>
      <c r="E70" s="171"/>
      <c r="F70" s="171"/>
      <c r="G70" s="171"/>
      <c r="H70" s="171"/>
      <c r="I70" s="172"/>
      <c r="J70" s="173">
        <f>J231</f>
        <v>0</v>
      </c>
      <c r="K70" s="174"/>
    </row>
    <row r="71" spans="2:12" s="9" customFormat="1" ht="19.899999999999999" customHeight="1">
      <c r="B71" s="168"/>
      <c r="C71" s="169"/>
      <c r="D71" s="170" t="s">
        <v>849</v>
      </c>
      <c r="E71" s="171"/>
      <c r="F71" s="171"/>
      <c r="G71" s="171"/>
      <c r="H71" s="171"/>
      <c r="I71" s="172"/>
      <c r="J71" s="173">
        <f>J310</f>
        <v>0</v>
      </c>
      <c r="K71" s="174"/>
    </row>
    <row r="72" spans="2:12" s="1" customFormat="1" ht="21.75" customHeight="1">
      <c r="B72" s="43"/>
      <c r="C72" s="44"/>
      <c r="D72" s="44"/>
      <c r="E72" s="44"/>
      <c r="F72" s="44"/>
      <c r="G72" s="44"/>
      <c r="H72" s="44"/>
      <c r="I72" s="129"/>
      <c r="J72" s="44"/>
      <c r="K72" s="47"/>
    </row>
    <row r="73" spans="2:12" s="1" customFormat="1" ht="6.95" customHeight="1">
      <c r="B73" s="58"/>
      <c r="C73" s="59"/>
      <c r="D73" s="59"/>
      <c r="E73" s="59"/>
      <c r="F73" s="59"/>
      <c r="G73" s="59"/>
      <c r="H73" s="59"/>
      <c r="I73" s="151"/>
      <c r="J73" s="59"/>
      <c r="K73" s="60"/>
    </row>
    <row r="77" spans="2:12" s="1" customFormat="1" ht="6.95" customHeight="1">
      <c r="B77" s="61"/>
      <c r="C77" s="62"/>
      <c r="D77" s="62"/>
      <c r="E77" s="62"/>
      <c r="F77" s="62"/>
      <c r="G77" s="62"/>
      <c r="H77" s="62"/>
      <c r="I77" s="154"/>
      <c r="J77" s="62"/>
      <c r="K77" s="62"/>
      <c r="L77" s="63"/>
    </row>
    <row r="78" spans="2:12" s="1" customFormat="1" ht="36.950000000000003" customHeight="1">
      <c r="B78" s="43"/>
      <c r="C78" s="64" t="s">
        <v>183</v>
      </c>
      <c r="D78" s="65"/>
      <c r="E78" s="65"/>
      <c r="F78" s="65"/>
      <c r="G78" s="65"/>
      <c r="H78" s="65"/>
      <c r="I78" s="175"/>
      <c r="J78" s="65"/>
      <c r="K78" s="65"/>
      <c r="L78" s="63"/>
    </row>
    <row r="79" spans="2:12" s="1" customFormat="1" ht="6.95" customHeight="1">
      <c r="B79" s="43"/>
      <c r="C79" s="65"/>
      <c r="D79" s="65"/>
      <c r="E79" s="65"/>
      <c r="F79" s="65"/>
      <c r="G79" s="65"/>
      <c r="H79" s="65"/>
      <c r="I79" s="175"/>
      <c r="J79" s="65"/>
      <c r="K79" s="65"/>
      <c r="L79" s="63"/>
    </row>
    <row r="80" spans="2:12" s="1" customFormat="1" ht="14.45" customHeight="1">
      <c r="B80" s="43"/>
      <c r="C80" s="67" t="s">
        <v>18</v>
      </c>
      <c r="D80" s="65"/>
      <c r="E80" s="65"/>
      <c r="F80" s="65"/>
      <c r="G80" s="65"/>
      <c r="H80" s="65"/>
      <c r="I80" s="175"/>
      <c r="J80" s="65"/>
      <c r="K80" s="65"/>
      <c r="L80" s="63"/>
    </row>
    <row r="81" spans="2:63" s="1" customFormat="1" ht="22.5" customHeight="1">
      <c r="B81" s="43"/>
      <c r="C81" s="65"/>
      <c r="D81" s="65"/>
      <c r="E81" s="417" t="str">
        <f>E7</f>
        <v>Bezbariérové úpravy komunikací olomouc - trasa M</v>
      </c>
      <c r="F81" s="418"/>
      <c r="G81" s="418"/>
      <c r="H81" s="418"/>
      <c r="I81" s="175"/>
      <c r="J81" s="65"/>
      <c r="K81" s="65"/>
      <c r="L81" s="63"/>
    </row>
    <row r="82" spans="2:63">
      <c r="B82" s="29"/>
      <c r="C82" s="67" t="s">
        <v>165</v>
      </c>
      <c r="D82" s="176"/>
      <c r="E82" s="176"/>
      <c r="F82" s="176"/>
      <c r="G82" s="176"/>
      <c r="H82" s="176"/>
      <c r="J82" s="176"/>
      <c r="K82" s="176"/>
      <c r="L82" s="177"/>
    </row>
    <row r="83" spans="2:63" ht="22.5" customHeight="1">
      <c r="B83" s="29"/>
      <c r="C83" s="176"/>
      <c r="D83" s="176"/>
      <c r="E83" s="417" t="s">
        <v>166</v>
      </c>
      <c r="F83" s="421"/>
      <c r="G83" s="421"/>
      <c r="H83" s="421"/>
      <c r="J83" s="176"/>
      <c r="K83" s="176"/>
      <c r="L83" s="177"/>
    </row>
    <row r="84" spans="2:63">
      <c r="B84" s="29"/>
      <c r="C84" s="67" t="s">
        <v>167</v>
      </c>
      <c r="D84" s="176"/>
      <c r="E84" s="176"/>
      <c r="F84" s="176"/>
      <c r="G84" s="176"/>
      <c r="H84" s="176"/>
      <c r="J84" s="176"/>
      <c r="K84" s="176"/>
      <c r="L84" s="177"/>
    </row>
    <row r="85" spans="2:63" s="1" customFormat="1" ht="22.5" customHeight="1">
      <c r="B85" s="43"/>
      <c r="C85" s="65"/>
      <c r="D85" s="65"/>
      <c r="E85" s="419" t="s">
        <v>168</v>
      </c>
      <c r="F85" s="420"/>
      <c r="G85" s="420"/>
      <c r="H85" s="420"/>
      <c r="I85" s="175"/>
      <c r="J85" s="65"/>
      <c r="K85" s="65"/>
      <c r="L85" s="63"/>
    </row>
    <row r="86" spans="2:63" s="1" customFormat="1" ht="14.45" customHeight="1">
      <c r="B86" s="43"/>
      <c r="C86" s="67" t="s">
        <v>169</v>
      </c>
      <c r="D86" s="65"/>
      <c r="E86" s="65"/>
      <c r="F86" s="65"/>
      <c r="G86" s="65"/>
      <c r="H86" s="65"/>
      <c r="I86" s="175"/>
      <c r="J86" s="65"/>
      <c r="K86" s="65"/>
      <c r="L86" s="63"/>
    </row>
    <row r="87" spans="2:63" s="1" customFormat="1" ht="23.25" customHeight="1">
      <c r="B87" s="43"/>
      <c r="C87" s="65"/>
      <c r="D87" s="65"/>
      <c r="E87" s="388" t="str">
        <f>E13</f>
        <v>3-1 - Cyklostezka vedená mimo HDP - soupis prací</v>
      </c>
      <c r="F87" s="420"/>
      <c r="G87" s="420"/>
      <c r="H87" s="420"/>
      <c r="I87" s="175"/>
      <c r="J87" s="65"/>
      <c r="K87" s="65"/>
      <c r="L87" s="63"/>
    </row>
    <row r="88" spans="2:63" s="1" customFormat="1" ht="6.95" customHeight="1">
      <c r="B88" s="43"/>
      <c r="C88" s="65"/>
      <c r="D88" s="65"/>
      <c r="E88" s="65"/>
      <c r="F88" s="65"/>
      <c r="G88" s="65"/>
      <c r="H88" s="65"/>
      <c r="I88" s="175"/>
      <c r="J88" s="65"/>
      <c r="K88" s="65"/>
      <c r="L88" s="63"/>
    </row>
    <row r="89" spans="2:63" s="1" customFormat="1" ht="18" customHeight="1">
      <c r="B89" s="43"/>
      <c r="C89" s="67" t="s">
        <v>26</v>
      </c>
      <c r="D89" s="65"/>
      <c r="E89" s="65"/>
      <c r="F89" s="178" t="str">
        <f>F16</f>
        <v>Olomouc</v>
      </c>
      <c r="G89" s="65"/>
      <c r="H89" s="65"/>
      <c r="I89" s="179" t="s">
        <v>28</v>
      </c>
      <c r="J89" s="75" t="str">
        <f>IF(J16="","",J16)</f>
        <v>22.2.2017</v>
      </c>
      <c r="K89" s="65"/>
      <c r="L89" s="63"/>
    </row>
    <row r="90" spans="2:63" s="1" customFormat="1" ht="6.95" customHeight="1">
      <c r="B90" s="43"/>
      <c r="C90" s="65"/>
      <c r="D90" s="65"/>
      <c r="E90" s="65"/>
      <c r="F90" s="65"/>
      <c r="G90" s="65"/>
      <c r="H90" s="65"/>
      <c r="I90" s="175"/>
      <c r="J90" s="65"/>
      <c r="K90" s="65"/>
      <c r="L90" s="63"/>
    </row>
    <row r="91" spans="2:63" s="1" customFormat="1">
      <c r="B91" s="43"/>
      <c r="C91" s="67" t="s">
        <v>36</v>
      </c>
      <c r="D91" s="65"/>
      <c r="E91" s="65"/>
      <c r="F91" s="178" t="str">
        <f>E19</f>
        <v>Statutární město Olomouc</v>
      </c>
      <c r="G91" s="65"/>
      <c r="H91" s="65"/>
      <c r="I91" s="179" t="s">
        <v>44</v>
      </c>
      <c r="J91" s="178" t="str">
        <f>E25</f>
        <v>ing.Petr Doležel</v>
      </c>
      <c r="K91" s="65"/>
      <c r="L91" s="63"/>
    </row>
    <row r="92" spans="2:63" s="1" customFormat="1" ht="14.45" customHeight="1">
      <c r="B92" s="43"/>
      <c r="C92" s="67" t="s">
        <v>42</v>
      </c>
      <c r="D92" s="65"/>
      <c r="E92" s="65"/>
      <c r="F92" s="178" t="str">
        <f>IF(E22="","",E22)</f>
        <v/>
      </c>
      <c r="G92" s="65"/>
      <c r="H92" s="65"/>
      <c r="I92" s="175"/>
      <c r="J92" s="65"/>
      <c r="K92" s="65"/>
      <c r="L92" s="63"/>
    </row>
    <row r="93" spans="2:63" s="1" customFormat="1" ht="10.35" customHeight="1">
      <c r="B93" s="43"/>
      <c r="C93" s="65"/>
      <c r="D93" s="65"/>
      <c r="E93" s="65"/>
      <c r="F93" s="65"/>
      <c r="G93" s="65"/>
      <c r="H93" s="65"/>
      <c r="I93" s="175"/>
      <c r="J93" s="65"/>
      <c r="K93" s="65"/>
      <c r="L93" s="63"/>
    </row>
    <row r="94" spans="2:63" s="10" customFormat="1" ht="29.25" customHeight="1">
      <c r="B94" s="180"/>
      <c r="C94" s="181" t="s">
        <v>184</v>
      </c>
      <c r="D94" s="182" t="s">
        <v>70</v>
      </c>
      <c r="E94" s="182" t="s">
        <v>66</v>
      </c>
      <c r="F94" s="182" t="s">
        <v>185</v>
      </c>
      <c r="G94" s="182" t="s">
        <v>186</v>
      </c>
      <c r="H94" s="182" t="s">
        <v>187</v>
      </c>
      <c r="I94" s="183" t="s">
        <v>188</v>
      </c>
      <c r="J94" s="182" t="s">
        <v>173</v>
      </c>
      <c r="K94" s="184" t="s">
        <v>189</v>
      </c>
      <c r="L94" s="185"/>
      <c r="M94" s="83" t="s">
        <v>190</v>
      </c>
      <c r="N94" s="84" t="s">
        <v>55</v>
      </c>
      <c r="O94" s="84" t="s">
        <v>191</v>
      </c>
      <c r="P94" s="84" t="s">
        <v>192</v>
      </c>
      <c r="Q94" s="84" t="s">
        <v>193</v>
      </c>
      <c r="R94" s="84" t="s">
        <v>194</v>
      </c>
      <c r="S94" s="84" t="s">
        <v>195</v>
      </c>
      <c r="T94" s="85" t="s">
        <v>196</v>
      </c>
    </row>
    <row r="95" spans="2:63" s="1" customFormat="1" ht="29.25" customHeight="1">
      <c r="B95" s="43"/>
      <c r="C95" s="89" t="s">
        <v>174</v>
      </c>
      <c r="D95" s="65"/>
      <c r="E95" s="65"/>
      <c r="F95" s="65"/>
      <c r="G95" s="65"/>
      <c r="H95" s="65"/>
      <c r="I95" s="175"/>
      <c r="J95" s="186">
        <f>BK95</f>
        <v>0</v>
      </c>
      <c r="K95" s="65"/>
      <c r="L95" s="63"/>
      <c r="M95" s="86"/>
      <c r="N95" s="87"/>
      <c r="O95" s="87"/>
      <c r="P95" s="187">
        <f>P96</f>
        <v>0</v>
      </c>
      <c r="Q95" s="87"/>
      <c r="R95" s="187">
        <f>R96</f>
        <v>169.62635094000004</v>
      </c>
      <c r="S95" s="87"/>
      <c r="T95" s="188">
        <f>T96</f>
        <v>125.53099999999999</v>
      </c>
      <c r="AT95" s="25" t="s">
        <v>84</v>
      </c>
      <c r="AU95" s="25" t="s">
        <v>175</v>
      </c>
      <c r="BK95" s="189">
        <f>BK96</f>
        <v>0</v>
      </c>
    </row>
    <row r="96" spans="2:63" s="11" customFormat="1" ht="37.35" customHeight="1">
      <c r="B96" s="190"/>
      <c r="C96" s="191"/>
      <c r="D96" s="192" t="s">
        <v>84</v>
      </c>
      <c r="E96" s="193" t="s">
        <v>197</v>
      </c>
      <c r="F96" s="193" t="s">
        <v>198</v>
      </c>
      <c r="G96" s="191"/>
      <c r="H96" s="191"/>
      <c r="I96" s="194"/>
      <c r="J96" s="195">
        <f>BK96</f>
        <v>0</v>
      </c>
      <c r="K96" s="191"/>
      <c r="L96" s="196"/>
      <c r="M96" s="197"/>
      <c r="N96" s="198"/>
      <c r="O96" s="198"/>
      <c r="P96" s="199">
        <f>P97+P140+P145+P207+P231+P310</f>
        <v>0</v>
      </c>
      <c r="Q96" s="198"/>
      <c r="R96" s="199">
        <f>R97+R140+R145+R207+R231+R310</f>
        <v>169.62635094000004</v>
      </c>
      <c r="S96" s="198"/>
      <c r="T96" s="200">
        <f>T97+T140+T145+T207+T231+T310</f>
        <v>125.53099999999999</v>
      </c>
      <c r="AR96" s="201" t="s">
        <v>25</v>
      </c>
      <c r="AT96" s="202" t="s">
        <v>84</v>
      </c>
      <c r="AU96" s="202" t="s">
        <v>85</v>
      </c>
      <c r="AY96" s="201" t="s">
        <v>199</v>
      </c>
      <c r="BK96" s="203">
        <f>BK97+BK140+BK145+BK207+BK231+BK310</f>
        <v>0</v>
      </c>
    </row>
    <row r="97" spans="2:65" s="11" customFormat="1" ht="19.899999999999999" customHeight="1">
      <c r="B97" s="190"/>
      <c r="C97" s="191"/>
      <c r="D97" s="204" t="s">
        <v>84</v>
      </c>
      <c r="E97" s="205" t="s">
        <v>200</v>
      </c>
      <c r="F97" s="205" t="s">
        <v>850</v>
      </c>
      <c r="G97" s="191"/>
      <c r="H97" s="191"/>
      <c r="I97" s="194"/>
      <c r="J97" s="206">
        <f>BK97</f>
        <v>0</v>
      </c>
      <c r="K97" s="191"/>
      <c r="L97" s="196"/>
      <c r="M97" s="197"/>
      <c r="N97" s="198"/>
      <c r="O97" s="198"/>
      <c r="P97" s="199">
        <f>SUM(P98:P139)</f>
        <v>0</v>
      </c>
      <c r="Q97" s="198"/>
      <c r="R97" s="199">
        <f>SUM(R98:R139)</f>
        <v>12.656000000000001</v>
      </c>
      <c r="S97" s="198"/>
      <c r="T97" s="200">
        <f>SUM(T98:T139)</f>
        <v>0</v>
      </c>
      <c r="AR97" s="201" t="s">
        <v>25</v>
      </c>
      <c r="AT97" s="202" t="s">
        <v>84</v>
      </c>
      <c r="AU97" s="202" t="s">
        <v>25</v>
      </c>
      <c r="AY97" s="201" t="s">
        <v>199</v>
      </c>
      <c r="BK97" s="203">
        <f>SUM(BK98:BK139)</f>
        <v>0</v>
      </c>
    </row>
    <row r="98" spans="2:65" s="1" customFormat="1" ht="22.5" customHeight="1">
      <c r="B98" s="43"/>
      <c r="C98" s="207" t="s">
        <v>25</v>
      </c>
      <c r="D98" s="207" t="s">
        <v>202</v>
      </c>
      <c r="E98" s="208" t="s">
        <v>203</v>
      </c>
      <c r="F98" s="209" t="s">
        <v>204</v>
      </c>
      <c r="G98" s="210" t="s">
        <v>205</v>
      </c>
      <c r="H98" s="211">
        <v>50.22</v>
      </c>
      <c r="I98" s="212"/>
      <c r="J98" s="213">
        <f>ROUND(I98*H98,2)</f>
        <v>0</v>
      </c>
      <c r="K98" s="209" t="s">
        <v>206</v>
      </c>
      <c r="L98" s="63"/>
      <c r="M98" s="214" t="s">
        <v>50</v>
      </c>
      <c r="N98" s="215" t="s">
        <v>56</v>
      </c>
      <c r="O98" s="44"/>
      <c r="P98" s="216">
        <f>O98*H98</f>
        <v>0</v>
      </c>
      <c r="Q98" s="216">
        <v>0</v>
      </c>
      <c r="R98" s="216">
        <f>Q98*H98</f>
        <v>0</v>
      </c>
      <c r="S98" s="216">
        <v>0</v>
      </c>
      <c r="T98" s="217">
        <f>S98*H98</f>
        <v>0</v>
      </c>
      <c r="AR98" s="25" t="s">
        <v>105</v>
      </c>
      <c r="AT98" s="25" t="s">
        <v>202</v>
      </c>
      <c r="AU98" s="25" t="s">
        <v>93</v>
      </c>
      <c r="AY98" s="25" t="s">
        <v>199</v>
      </c>
      <c r="BE98" s="218">
        <f>IF(N98="základní",J98,0)</f>
        <v>0</v>
      </c>
      <c r="BF98" s="218">
        <f>IF(N98="snížená",J98,0)</f>
        <v>0</v>
      </c>
      <c r="BG98" s="218">
        <f>IF(N98="zákl. přenesená",J98,0)</f>
        <v>0</v>
      </c>
      <c r="BH98" s="218">
        <f>IF(N98="sníž. přenesená",J98,0)</f>
        <v>0</v>
      </c>
      <c r="BI98" s="218">
        <f>IF(N98="nulová",J98,0)</f>
        <v>0</v>
      </c>
      <c r="BJ98" s="25" t="s">
        <v>25</v>
      </c>
      <c r="BK98" s="218">
        <f>ROUND(I98*H98,2)</f>
        <v>0</v>
      </c>
      <c r="BL98" s="25" t="s">
        <v>105</v>
      </c>
      <c r="BM98" s="25" t="s">
        <v>851</v>
      </c>
    </row>
    <row r="99" spans="2:65" s="1" customFormat="1" ht="27">
      <c r="B99" s="43"/>
      <c r="C99" s="65"/>
      <c r="D99" s="219" t="s">
        <v>208</v>
      </c>
      <c r="E99" s="65"/>
      <c r="F99" s="220" t="s">
        <v>209</v>
      </c>
      <c r="G99" s="65"/>
      <c r="H99" s="65"/>
      <c r="I99" s="175"/>
      <c r="J99" s="65"/>
      <c r="K99" s="65"/>
      <c r="L99" s="63"/>
      <c r="M99" s="221"/>
      <c r="N99" s="44"/>
      <c r="O99" s="44"/>
      <c r="P99" s="44"/>
      <c r="Q99" s="44"/>
      <c r="R99" s="44"/>
      <c r="S99" s="44"/>
      <c r="T99" s="80"/>
      <c r="AT99" s="25" t="s">
        <v>208</v>
      </c>
      <c r="AU99" s="25" t="s">
        <v>93</v>
      </c>
    </row>
    <row r="100" spans="2:65" s="1" customFormat="1" ht="229.5">
      <c r="B100" s="43"/>
      <c r="C100" s="65"/>
      <c r="D100" s="219" t="s">
        <v>210</v>
      </c>
      <c r="E100" s="65"/>
      <c r="F100" s="222" t="s">
        <v>211</v>
      </c>
      <c r="G100" s="65"/>
      <c r="H100" s="65"/>
      <c r="I100" s="175"/>
      <c r="J100" s="65"/>
      <c r="K100" s="65"/>
      <c r="L100" s="63"/>
      <c r="M100" s="221"/>
      <c r="N100" s="44"/>
      <c r="O100" s="44"/>
      <c r="P100" s="44"/>
      <c r="Q100" s="44"/>
      <c r="R100" s="44"/>
      <c r="S100" s="44"/>
      <c r="T100" s="80"/>
      <c r="AT100" s="25" t="s">
        <v>210</v>
      </c>
      <c r="AU100" s="25" t="s">
        <v>93</v>
      </c>
    </row>
    <row r="101" spans="2:65" s="12" customFormat="1" ht="13.5">
      <c r="B101" s="223"/>
      <c r="C101" s="224"/>
      <c r="D101" s="219" t="s">
        <v>212</v>
      </c>
      <c r="E101" s="225" t="s">
        <v>50</v>
      </c>
      <c r="F101" s="226" t="s">
        <v>679</v>
      </c>
      <c r="G101" s="224"/>
      <c r="H101" s="227" t="s">
        <v>50</v>
      </c>
      <c r="I101" s="228"/>
      <c r="J101" s="224"/>
      <c r="K101" s="224"/>
      <c r="L101" s="229"/>
      <c r="M101" s="230"/>
      <c r="N101" s="231"/>
      <c r="O101" s="231"/>
      <c r="P101" s="231"/>
      <c r="Q101" s="231"/>
      <c r="R101" s="231"/>
      <c r="S101" s="231"/>
      <c r="T101" s="232"/>
      <c r="AT101" s="233" t="s">
        <v>212</v>
      </c>
      <c r="AU101" s="233" t="s">
        <v>93</v>
      </c>
      <c r="AV101" s="12" t="s">
        <v>25</v>
      </c>
      <c r="AW101" s="12" t="s">
        <v>48</v>
      </c>
      <c r="AX101" s="12" t="s">
        <v>85</v>
      </c>
      <c r="AY101" s="233" t="s">
        <v>199</v>
      </c>
    </row>
    <row r="102" spans="2:65" s="13" customFormat="1" ht="13.5">
      <c r="B102" s="234"/>
      <c r="C102" s="235"/>
      <c r="D102" s="236" t="s">
        <v>212</v>
      </c>
      <c r="E102" s="237" t="s">
        <v>50</v>
      </c>
      <c r="F102" s="238" t="s">
        <v>984</v>
      </c>
      <c r="G102" s="235"/>
      <c r="H102" s="239">
        <v>50.22</v>
      </c>
      <c r="I102" s="240"/>
      <c r="J102" s="235"/>
      <c r="K102" s="235"/>
      <c r="L102" s="241"/>
      <c r="M102" s="242"/>
      <c r="N102" s="243"/>
      <c r="O102" s="243"/>
      <c r="P102" s="243"/>
      <c r="Q102" s="243"/>
      <c r="R102" s="243"/>
      <c r="S102" s="243"/>
      <c r="T102" s="244"/>
      <c r="AT102" s="245" t="s">
        <v>212</v>
      </c>
      <c r="AU102" s="245" t="s">
        <v>93</v>
      </c>
      <c r="AV102" s="13" t="s">
        <v>93</v>
      </c>
      <c r="AW102" s="13" t="s">
        <v>48</v>
      </c>
      <c r="AX102" s="13" t="s">
        <v>85</v>
      </c>
      <c r="AY102" s="245" t="s">
        <v>199</v>
      </c>
    </row>
    <row r="103" spans="2:65" s="1" customFormat="1" ht="22.5" customHeight="1">
      <c r="B103" s="43"/>
      <c r="C103" s="207" t="s">
        <v>93</v>
      </c>
      <c r="D103" s="207" t="s">
        <v>202</v>
      </c>
      <c r="E103" s="208" t="s">
        <v>985</v>
      </c>
      <c r="F103" s="209" t="s">
        <v>986</v>
      </c>
      <c r="G103" s="210" t="s">
        <v>205</v>
      </c>
      <c r="H103" s="211">
        <v>150.66</v>
      </c>
      <c r="I103" s="212"/>
      <c r="J103" s="213">
        <f>ROUND(I103*H103,2)</f>
        <v>0</v>
      </c>
      <c r="K103" s="209" t="s">
        <v>206</v>
      </c>
      <c r="L103" s="63"/>
      <c r="M103" s="214" t="s">
        <v>50</v>
      </c>
      <c r="N103" s="215" t="s">
        <v>56</v>
      </c>
      <c r="O103" s="44"/>
      <c r="P103" s="216">
        <f>O103*H103</f>
        <v>0</v>
      </c>
      <c r="Q103" s="216">
        <v>0</v>
      </c>
      <c r="R103" s="216">
        <f>Q103*H103</f>
        <v>0</v>
      </c>
      <c r="S103" s="216">
        <v>0</v>
      </c>
      <c r="T103" s="217">
        <f>S103*H103</f>
        <v>0</v>
      </c>
      <c r="AR103" s="25" t="s">
        <v>105</v>
      </c>
      <c r="AT103" s="25" t="s">
        <v>202</v>
      </c>
      <c r="AU103" s="25" t="s">
        <v>93</v>
      </c>
      <c r="AY103" s="25" t="s">
        <v>199</v>
      </c>
      <c r="BE103" s="218">
        <f>IF(N103="základní",J103,0)</f>
        <v>0</v>
      </c>
      <c r="BF103" s="218">
        <f>IF(N103="snížená",J103,0)</f>
        <v>0</v>
      </c>
      <c r="BG103" s="218">
        <f>IF(N103="zákl. přenesená",J103,0)</f>
        <v>0</v>
      </c>
      <c r="BH103" s="218">
        <f>IF(N103="sníž. přenesená",J103,0)</f>
        <v>0</v>
      </c>
      <c r="BI103" s="218">
        <f>IF(N103="nulová",J103,0)</f>
        <v>0</v>
      </c>
      <c r="BJ103" s="25" t="s">
        <v>25</v>
      </c>
      <c r="BK103" s="218">
        <f>ROUND(I103*H103,2)</f>
        <v>0</v>
      </c>
      <c r="BL103" s="25" t="s">
        <v>105</v>
      </c>
      <c r="BM103" s="25" t="s">
        <v>987</v>
      </c>
    </row>
    <row r="104" spans="2:65" s="1" customFormat="1" ht="40.5">
      <c r="B104" s="43"/>
      <c r="C104" s="65"/>
      <c r="D104" s="219" t="s">
        <v>208</v>
      </c>
      <c r="E104" s="65"/>
      <c r="F104" s="220" t="s">
        <v>988</v>
      </c>
      <c r="G104" s="65"/>
      <c r="H104" s="65"/>
      <c r="I104" s="175"/>
      <c r="J104" s="65"/>
      <c r="K104" s="65"/>
      <c r="L104" s="63"/>
      <c r="M104" s="221"/>
      <c r="N104" s="44"/>
      <c r="O104" s="44"/>
      <c r="P104" s="44"/>
      <c r="Q104" s="44"/>
      <c r="R104" s="44"/>
      <c r="S104" s="44"/>
      <c r="T104" s="80"/>
      <c r="AT104" s="25" t="s">
        <v>208</v>
      </c>
      <c r="AU104" s="25" t="s">
        <v>93</v>
      </c>
    </row>
    <row r="105" spans="2:65" s="1" customFormat="1" ht="270">
      <c r="B105" s="43"/>
      <c r="C105" s="65"/>
      <c r="D105" s="219" t="s">
        <v>210</v>
      </c>
      <c r="E105" s="65"/>
      <c r="F105" s="222" t="s">
        <v>219</v>
      </c>
      <c r="G105" s="65"/>
      <c r="H105" s="65"/>
      <c r="I105" s="175"/>
      <c r="J105" s="65"/>
      <c r="K105" s="65"/>
      <c r="L105" s="63"/>
      <c r="M105" s="221"/>
      <c r="N105" s="44"/>
      <c r="O105" s="44"/>
      <c r="P105" s="44"/>
      <c r="Q105" s="44"/>
      <c r="R105" s="44"/>
      <c r="S105" s="44"/>
      <c r="T105" s="80"/>
      <c r="AT105" s="25" t="s">
        <v>210</v>
      </c>
      <c r="AU105" s="25" t="s">
        <v>93</v>
      </c>
    </row>
    <row r="106" spans="2:65" s="12" customFormat="1" ht="13.5">
      <c r="B106" s="223"/>
      <c r="C106" s="224"/>
      <c r="D106" s="219" t="s">
        <v>212</v>
      </c>
      <c r="E106" s="225" t="s">
        <v>50</v>
      </c>
      <c r="F106" s="226" t="s">
        <v>660</v>
      </c>
      <c r="G106" s="224"/>
      <c r="H106" s="227" t="s">
        <v>50</v>
      </c>
      <c r="I106" s="228"/>
      <c r="J106" s="224"/>
      <c r="K106" s="224"/>
      <c r="L106" s="229"/>
      <c r="M106" s="230"/>
      <c r="N106" s="231"/>
      <c r="O106" s="231"/>
      <c r="P106" s="231"/>
      <c r="Q106" s="231"/>
      <c r="R106" s="231"/>
      <c r="S106" s="231"/>
      <c r="T106" s="232"/>
      <c r="AT106" s="233" t="s">
        <v>212</v>
      </c>
      <c r="AU106" s="233" t="s">
        <v>93</v>
      </c>
      <c r="AV106" s="12" t="s">
        <v>25</v>
      </c>
      <c r="AW106" s="12" t="s">
        <v>48</v>
      </c>
      <c r="AX106" s="12" t="s">
        <v>85</v>
      </c>
      <c r="AY106" s="233" t="s">
        <v>199</v>
      </c>
    </row>
    <row r="107" spans="2:65" s="13" customFormat="1" ht="13.5">
      <c r="B107" s="234"/>
      <c r="C107" s="235"/>
      <c r="D107" s="236" t="s">
        <v>212</v>
      </c>
      <c r="E107" s="237" t="s">
        <v>50</v>
      </c>
      <c r="F107" s="238" t="s">
        <v>989</v>
      </c>
      <c r="G107" s="235"/>
      <c r="H107" s="239">
        <v>150.66</v>
      </c>
      <c r="I107" s="240"/>
      <c r="J107" s="235"/>
      <c r="K107" s="235"/>
      <c r="L107" s="241"/>
      <c r="M107" s="242"/>
      <c r="N107" s="243"/>
      <c r="O107" s="243"/>
      <c r="P107" s="243"/>
      <c r="Q107" s="243"/>
      <c r="R107" s="243"/>
      <c r="S107" s="243"/>
      <c r="T107" s="244"/>
      <c r="AT107" s="245" t="s">
        <v>212</v>
      </c>
      <c r="AU107" s="245" t="s">
        <v>93</v>
      </c>
      <c r="AV107" s="13" t="s">
        <v>93</v>
      </c>
      <c r="AW107" s="13" t="s">
        <v>48</v>
      </c>
      <c r="AX107" s="13" t="s">
        <v>85</v>
      </c>
      <c r="AY107" s="245" t="s">
        <v>199</v>
      </c>
    </row>
    <row r="108" spans="2:65" s="1" customFormat="1" ht="22.5" customHeight="1">
      <c r="B108" s="43"/>
      <c r="C108" s="207" t="s">
        <v>99</v>
      </c>
      <c r="D108" s="207" t="s">
        <v>202</v>
      </c>
      <c r="E108" s="208" t="s">
        <v>222</v>
      </c>
      <c r="F108" s="209" t="s">
        <v>223</v>
      </c>
      <c r="G108" s="210" t="s">
        <v>205</v>
      </c>
      <c r="H108" s="211">
        <v>8.58</v>
      </c>
      <c r="I108" s="212"/>
      <c r="J108" s="213">
        <f>ROUND(I108*H108,2)</f>
        <v>0</v>
      </c>
      <c r="K108" s="209" t="s">
        <v>206</v>
      </c>
      <c r="L108" s="63"/>
      <c r="M108" s="214" t="s">
        <v>50</v>
      </c>
      <c r="N108" s="215" t="s">
        <v>56</v>
      </c>
      <c r="O108" s="44"/>
      <c r="P108" s="216">
        <f>O108*H108</f>
        <v>0</v>
      </c>
      <c r="Q108" s="216">
        <v>0</v>
      </c>
      <c r="R108" s="216">
        <f>Q108*H108</f>
        <v>0</v>
      </c>
      <c r="S108" s="216">
        <v>0</v>
      </c>
      <c r="T108" s="217">
        <f>S108*H108</f>
        <v>0</v>
      </c>
      <c r="AR108" s="25" t="s">
        <v>105</v>
      </c>
      <c r="AT108" s="25" t="s">
        <v>202</v>
      </c>
      <c r="AU108" s="25" t="s">
        <v>93</v>
      </c>
      <c r="AY108" s="25" t="s">
        <v>199</v>
      </c>
      <c r="BE108" s="218">
        <f>IF(N108="základní",J108,0)</f>
        <v>0</v>
      </c>
      <c r="BF108" s="218">
        <f>IF(N108="snížená",J108,0)</f>
        <v>0</v>
      </c>
      <c r="BG108" s="218">
        <f>IF(N108="zákl. přenesená",J108,0)</f>
        <v>0</v>
      </c>
      <c r="BH108" s="218">
        <f>IF(N108="sníž. přenesená",J108,0)</f>
        <v>0</v>
      </c>
      <c r="BI108" s="218">
        <f>IF(N108="nulová",J108,0)</f>
        <v>0</v>
      </c>
      <c r="BJ108" s="25" t="s">
        <v>25</v>
      </c>
      <c r="BK108" s="218">
        <f>ROUND(I108*H108,2)</f>
        <v>0</v>
      </c>
      <c r="BL108" s="25" t="s">
        <v>105</v>
      </c>
      <c r="BM108" s="25" t="s">
        <v>855</v>
      </c>
    </row>
    <row r="109" spans="2:65" s="1" customFormat="1" ht="40.5">
      <c r="B109" s="43"/>
      <c r="C109" s="65"/>
      <c r="D109" s="219" t="s">
        <v>208</v>
      </c>
      <c r="E109" s="65"/>
      <c r="F109" s="220" t="s">
        <v>225</v>
      </c>
      <c r="G109" s="65"/>
      <c r="H109" s="65"/>
      <c r="I109" s="175"/>
      <c r="J109" s="65"/>
      <c r="K109" s="65"/>
      <c r="L109" s="63"/>
      <c r="M109" s="221"/>
      <c r="N109" s="44"/>
      <c r="O109" s="44"/>
      <c r="P109" s="44"/>
      <c r="Q109" s="44"/>
      <c r="R109" s="44"/>
      <c r="S109" s="44"/>
      <c r="T109" s="80"/>
      <c r="AT109" s="25" t="s">
        <v>208</v>
      </c>
      <c r="AU109" s="25" t="s">
        <v>93</v>
      </c>
    </row>
    <row r="110" spans="2:65" s="1" customFormat="1" ht="189">
      <c r="B110" s="43"/>
      <c r="C110" s="65"/>
      <c r="D110" s="219" t="s">
        <v>210</v>
      </c>
      <c r="E110" s="65"/>
      <c r="F110" s="222" t="s">
        <v>226</v>
      </c>
      <c r="G110" s="65"/>
      <c r="H110" s="65"/>
      <c r="I110" s="175"/>
      <c r="J110" s="65"/>
      <c r="K110" s="65"/>
      <c r="L110" s="63"/>
      <c r="M110" s="221"/>
      <c r="N110" s="44"/>
      <c r="O110" s="44"/>
      <c r="P110" s="44"/>
      <c r="Q110" s="44"/>
      <c r="R110" s="44"/>
      <c r="S110" s="44"/>
      <c r="T110" s="80"/>
      <c r="AT110" s="25" t="s">
        <v>210</v>
      </c>
      <c r="AU110" s="25" t="s">
        <v>93</v>
      </c>
    </row>
    <row r="111" spans="2:65" s="12" customFormat="1" ht="13.5">
      <c r="B111" s="223"/>
      <c r="C111" s="224"/>
      <c r="D111" s="219" t="s">
        <v>212</v>
      </c>
      <c r="E111" s="225" t="s">
        <v>50</v>
      </c>
      <c r="F111" s="226" t="s">
        <v>714</v>
      </c>
      <c r="G111" s="224"/>
      <c r="H111" s="227" t="s">
        <v>50</v>
      </c>
      <c r="I111" s="228"/>
      <c r="J111" s="224"/>
      <c r="K111" s="224"/>
      <c r="L111" s="229"/>
      <c r="M111" s="230"/>
      <c r="N111" s="231"/>
      <c r="O111" s="231"/>
      <c r="P111" s="231"/>
      <c r="Q111" s="231"/>
      <c r="R111" s="231"/>
      <c r="S111" s="231"/>
      <c r="T111" s="232"/>
      <c r="AT111" s="233" t="s">
        <v>212</v>
      </c>
      <c r="AU111" s="233" t="s">
        <v>93</v>
      </c>
      <c r="AV111" s="12" t="s">
        <v>25</v>
      </c>
      <c r="AW111" s="12" t="s">
        <v>48</v>
      </c>
      <c r="AX111" s="12" t="s">
        <v>85</v>
      </c>
      <c r="AY111" s="233" t="s">
        <v>199</v>
      </c>
    </row>
    <row r="112" spans="2:65" s="13" customFormat="1" ht="13.5">
      <c r="B112" s="234"/>
      <c r="C112" s="235"/>
      <c r="D112" s="219" t="s">
        <v>212</v>
      </c>
      <c r="E112" s="246" t="s">
        <v>50</v>
      </c>
      <c r="F112" s="247" t="s">
        <v>990</v>
      </c>
      <c r="G112" s="235"/>
      <c r="H112" s="248">
        <v>6.6</v>
      </c>
      <c r="I112" s="240"/>
      <c r="J112" s="235"/>
      <c r="K112" s="235"/>
      <c r="L112" s="241"/>
      <c r="M112" s="242"/>
      <c r="N112" s="243"/>
      <c r="O112" s="243"/>
      <c r="P112" s="243"/>
      <c r="Q112" s="243"/>
      <c r="R112" s="243"/>
      <c r="S112" s="243"/>
      <c r="T112" s="244"/>
      <c r="AT112" s="245" t="s">
        <v>212</v>
      </c>
      <c r="AU112" s="245" t="s">
        <v>93</v>
      </c>
      <c r="AV112" s="13" t="s">
        <v>93</v>
      </c>
      <c r="AW112" s="13" t="s">
        <v>48</v>
      </c>
      <c r="AX112" s="13" t="s">
        <v>85</v>
      </c>
      <c r="AY112" s="245" t="s">
        <v>199</v>
      </c>
    </row>
    <row r="113" spans="2:65" s="13" customFormat="1" ht="13.5">
      <c r="B113" s="234"/>
      <c r="C113" s="235"/>
      <c r="D113" s="236" t="s">
        <v>212</v>
      </c>
      <c r="E113" s="237" t="s">
        <v>50</v>
      </c>
      <c r="F113" s="238" t="s">
        <v>991</v>
      </c>
      <c r="G113" s="235"/>
      <c r="H113" s="239">
        <v>1.98</v>
      </c>
      <c r="I113" s="240"/>
      <c r="J113" s="235"/>
      <c r="K113" s="235"/>
      <c r="L113" s="241"/>
      <c r="M113" s="242"/>
      <c r="N113" s="243"/>
      <c r="O113" s="243"/>
      <c r="P113" s="243"/>
      <c r="Q113" s="243"/>
      <c r="R113" s="243"/>
      <c r="S113" s="243"/>
      <c r="T113" s="244"/>
      <c r="AT113" s="245" t="s">
        <v>212</v>
      </c>
      <c r="AU113" s="245" t="s">
        <v>93</v>
      </c>
      <c r="AV113" s="13" t="s">
        <v>93</v>
      </c>
      <c r="AW113" s="13" t="s">
        <v>48</v>
      </c>
      <c r="AX113" s="13" t="s">
        <v>85</v>
      </c>
      <c r="AY113" s="245" t="s">
        <v>199</v>
      </c>
    </row>
    <row r="114" spans="2:65" s="1" customFormat="1" ht="22.5" customHeight="1">
      <c r="B114" s="43"/>
      <c r="C114" s="207" t="s">
        <v>105</v>
      </c>
      <c r="D114" s="207" t="s">
        <v>202</v>
      </c>
      <c r="E114" s="208" t="s">
        <v>992</v>
      </c>
      <c r="F114" s="209" t="s">
        <v>993</v>
      </c>
      <c r="G114" s="210" t="s">
        <v>205</v>
      </c>
      <c r="H114" s="211">
        <v>13.2</v>
      </c>
      <c r="I114" s="212"/>
      <c r="J114" s="213">
        <f>ROUND(I114*H114,2)</f>
        <v>0</v>
      </c>
      <c r="K114" s="209" t="s">
        <v>206</v>
      </c>
      <c r="L114" s="63"/>
      <c r="M114" s="214" t="s">
        <v>50</v>
      </c>
      <c r="N114" s="215" t="s">
        <v>56</v>
      </c>
      <c r="O114" s="44"/>
      <c r="P114" s="216">
        <f>O114*H114</f>
        <v>0</v>
      </c>
      <c r="Q114" s="216">
        <v>0</v>
      </c>
      <c r="R114" s="216">
        <f>Q114*H114</f>
        <v>0</v>
      </c>
      <c r="S114" s="216">
        <v>0</v>
      </c>
      <c r="T114" s="217">
        <f>S114*H114</f>
        <v>0</v>
      </c>
      <c r="AR114" s="25" t="s">
        <v>105</v>
      </c>
      <c r="AT114" s="25" t="s">
        <v>202</v>
      </c>
      <c r="AU114" s="25" t="s">
        <v>93</v>
      </c>
      <c r="AY114" s="25" t="s">
        <v>199</v>
      </c>
      <c r="BE114" s="218">
        <f>IF(N114="základní",J114,0)</f>
        <v>0</v>
      </c>
      <c r="BF114" s="218">
        <f>IF(N114="snížená",J114,0)</f>
        <v>0</v>
      </c>
      <c r="BG114" s="218">
        <f>IF(N114="zákl. přenesená",J114,0)</f>
        <v>0</v>
      </c>
      <c r="BH114" s="218">
        <f>IF(N114="sníž. přenesená",J114,0)</f>
        <v>0</v>
      </c>
      <c r="BI114" s="218">
        <f>IF(N114="nulová",J114,0)</f>
        <v>0</v>
      </c>
      <c r="BJ114" s="25" t="s">
        <v>25</v>
      </c>
      <c r="BK114" s="218">
        <f>ROUND(I114*H114,2)</f>
        <v>0</v>
      </c>
      <c r="BL114" s="25" t="s">
        <v>105</v>
      </c>
      <c r="BM114" s="25" t="s">
        <v>994</v>
      </c>
    </row>
    <row r="115" spans="2:65" s="1" customFormat="1" ht="27">
      <c r="B115" s="43"/>
      <c r="C115" s="65"/>
      <c r="D115" s="219" t="s">
        <v>208</v>
      </c>
      <c r="E115" s="65"/>
      <c r="F115" s="220" t="s">
        <v>995</v>
      </c>
      <c r="G115" s="65"/>
      <c r="H115" s="65"/>
      <c r="I115" s="175"/>
      <c r="J115" s="65"/>
      <c r="K115" s="65"/>
      <c r="L115" s="63"/>
      <c r="M115" s="221"/>
      <c r="N115" s="44"/>
      <c r="O115" s="44"/>
      <c r="P115" s="44"/>
      <c r="Q115" s="44"/>
      <c r="R115" s="44"/>
      <c r="S115" s="44"/>
      <c r="T115" s="80"/>
      <c r="AT115" s="25" t="s">
        <v>208</v>
      </c>
      <c r="AU115" s="25" t="s">
        <v>93</v>
      </c>
    </row>
    <row r="116" spans="2:65" s="1" customFormat="1" ht="202.5">
      <c r="B116" s="43"/>
      <c r="C116" s="65"/>
      <c r="D116" s="219" t="s">
        <v>210</v>
      </c>
      <c r="E116" s="65"/>
      <c r="F116" s="222" t="s">
        <v>996</v>
      </c>
      <c r="G116" s="65"/>
      <c r="H116" s="65"/>
      <c r="I116" s="175"/>
      <c r="J116" s="65"/>
      <c r="K116" s="65"/>
      <c r="L116" s="63"/>
      <c r="M116" s="221"/>
      <c r="N116" s="44"/>
      <c r="O116" s="44"/>
      <c r="P116" s="44"/>
      <c r="Q116" s="44"/>
      <c r="R116" s="44"/>
      <c r="S116" s="44"/>
      <c r="T116" s="80"/>
      <c r="AT116" s="25" t="s">
        <v>210</v>
      </c>
      <c r="AU116" s="25" t="s">
        <v>93</v>
      </c>
    </row>
    <row r="117" spans="2:65" s="12" customFormat="1" ht="13.5">
      <c r="B117" s="223"/>
      <c r="C117" s="224"/>
      <c r="D117" s="219" t="s">
        <v>212</v>
      </c>
      <c r="E117" s="225" t="s">
        <v>50</v>
      </c>
      <c r="F117" s="226" t="s">
        <v>714</v>
      </c>
      <c r="G117" s="224"/>
      <c r="H117" s="227" t="s">
        <v>50</v>
      </c>
      <c r="I117" s="228"/>
      <c r="J117" s="224"/>
      <c r="K117" s="224"/>
      <c r="L117" s="229"/>
      <c r="M117" s="230"/>
      <c r="N117" s="231"/>
      <c r="O117" s="231"/>
      <c r="P117" s="231"/>
      <c r="Q117" s="231"/>
      <c r="R117" s="231"/>
      <c r="S117" s="231"/>
      <c r="T117" s="232"/>
      <c r="AT117" s="233" t="s">
        <v>212</v>
      </c>
      <c r="AU117" s="233" t="s">
        <v>93</v>
      </c>
      <c r="AV117" s="12" t="s">
        <v>25</v>
      </c>
      <c r="AW117" s="12" t="s">
        <v>48</v>
      </c>
      <c r="AX117" s="12" t="s">
        <v>85</v>
      </c>
      <c r="AY117" s="233" t="s">
        <v>199</v>
      </c>
    </row>
    <row r="118" spans="2:65" s="13" customFormat="1" ht="13.5">
      <c r="B118" s="234"/>
      <c r="C118" s="235"/>
      <c r="D118" s="236" t="s">
        <v>212</v>
      </c>
      <c r="E118" s="237" t="s">
        <v>50</v>
      </c>
      <c r="F118" s="238" t="s">
        <v>997</v>
      </c>
      <c r="G118" s="235"/>
      <c r="H118" s="239">
        <v>13.2</v>
      </c>
      <c r="I118" s="240"/>
      <c r="J118" s="235"/>
      <c r="K118" s="235"/>
      <c r="L118" s="241"/>
      <c r="M118" s="242"/>
      <c r="N118" s="243"/>
      <c r="O118" s="243"/>
      <c r="P118" s="243"/>
      <c r="Q118" s="243"/>
      <c r="R118" s="243"/>
      <c r="S118" s="243"/>
      <c r="T118" s="244"/>
      <c r="AT118" s="245" t="s">
        <v>212</v>
      </c>
      <c r="AU118" s="245" t="s">
        <v>93</v>
      </c>
      <c r="AV118" s="13" t="s">
        <v>93</v>
      </c>
      <c r="AW118" s="13" t="s">
        <v>48</v>
      </c>
      <c r="AX118" s="13" t="s">
        <v>85</v>
      </c>
      <c r="AY118" s="245" t="s">
        <v>199</v>
      </c>
    </row>
    <row r="119" spans="2:65" s="1" customFormat="1" ht="22.5" customHeight="1">
      <c r="B119" s="43"/>
      <c r="C119" s="207" t="s">
        <v>141</v>
      </c>
      <c r="D119" s="207" t="s">
        <v>202</v>
      </c>
      <c r="E119" s="208" t="s">
        <v>998</v>
      </c>
      <c r="F119" s="209" t="s">
        <v>999</v>
      </c>
      <c r="G119" s="210" t="s">
        <v>205</v>
      </c>
      <c r="H119" s="211">
        <v>4.62</v>
      </c>
      <c r="I119" s="212"/>
      <c r="J119" s="213">
        <f>ROUND(I119*H119,2)</f>
        <v>0</v>
      </c>
      <c r="K119" s="209" t="s">
        <v>206</v>
      </c>
      <c r="L119" s="63"/>
      <c r="M119" s="214" t="s">
        <v>50</v>
      </c>
      <c r="N119" s="215" t="s">
        <v>56</v>
      </c>
      <c r="O119" s="44"/>
      <c r="P119" s="216">
        <f>O119*H119</f>
        <v>0</v>
      </c>
      <c r="Q119" s="216">
        <v>0</v>
      </c>
      <c r="R119" s="216">
        <f>Q119*H119</f>
        <v>0</v>
      </c>
      <c r="S119" s="216">
        <v>0</v>
      </c>
      <c r="T119" s="217">
        <f>S119*H119</f>
        <v>0</v>
      </c>
      <c r="AR119" s="25" t="s">
        <v>105</v>
      </c>
      <c r="AT119" s="25" t="s">
        <v>202</v>
      </c>
      <c r="AU119" s="25" t="s">
        <v>93</v>
      </c>
      <c r="AY119" s="25" t="s">
        <v>199</v>
      </c>
      <c r="BE119" s="218">
        <f>IF(N119="základní",J119,0)</f>
        <v>0</v>
      </c>
      <c r="BF119" s="218">
        <f>IF(N119="snížená",J119,0)</f>
        <v>0</v>
      </c>
      <c r="BG119" s="218">
        <f>IF(N119="zákl. přenesená",J119,0)</f>
        <v>0</v>
      </c>
      <c r="BH119" s="218">
        <f>IF(N119="sníž. přenesená",J119,0)</f>
        <v>0</v>
      </c>
      <c r="BI119" s="218">
        <f>IF(N119="nulová",J119,0)</f>
        <v>0</v>
      </c>
      <c r="BJ119" s="25" t="s">
        <v>25</v>
      </c>
      <c r="BK119" s="218">
        <f>ROUND(I119*H119,2)</f>
        <v>0</v>
      </c>
      <c r="BL119" s="25" t="s">
        <v>105</v>
      </c>
      <c r="BM119" s="25" t="s">
        <v>1000</v>
      </c>
    </row>
    <row r="120" spans="2:65" s="1" customFormat="1" ht="27">
      <c r="B120" s="43"/>
      <c r="C120" s="65"/>
      <c r="D120" s="219" t="s">
        <v>208</v>
      </c>
      <c r="E120" s="65"/>
      <c r="F120" s="220" t="s">
        <v>1001</v>
      </c>
      <c r="G120" s="65"/>
      <c r="H120" s="65"/>
      <c r="I120" s="175"/>
      <c r="J120" s="65"/>
      <c r="K120" s="65"/>
      <c r="L120" s="63"/>
      <c r="M120" s="221"/>
      <c r="N120" s="44"/>
      <c r="O120" s="44"/>
      <c r="P120" s="44"/>
      <c r="Q120" s="44"/>
      <c r="R120" s="44"/>
      <c r="S120" s="44"/>
      <c r="T120" s="80"/>
      <c r="AT120" s="25" t="s">
        <v>208</v>
      </c>
      <c r="AU120" s="25" t="s">
        <v>93</v>
      </c>
    </row>
    <row r="121" spans="2:65" s="1" customFormat="1" ht="409.5">
      <c r="B121" s="43"/>
      <c r="C121" s="65"/>
      <c r="D121" s="219" t="s">
        <v>210</v>
      </c>
      <c r="E121" s="65"/>
      <c r="F121" s="222" t="s">
        <v>1002</v>
      </c>
      <c r="G121" s="65"/>
      <c r="H121" s="65"/>
      <c r="I121" s="175"/>
      <c r="J121" s="65"/>
      <c r="K121" s="65"/>
      <c r="L121" s="63"/>
      <c r="M121" s="221"/>
      <c r="N121" s="44"/>
      <c r="O121" s="44"/>
      <c r="P121" s="44"/>
      <c r="Q121" s="44"/>
      <c r="R121" s="44"/>
      <c r="S121" s="44"/>
      <c r="T121" s="80"/>
      <c r="AT121" s="25" t="s">
        <v>210</v>
      </c>
      <c r="AU121" s="25" t="s">
        <v>93</v>
      </c>
    </row>
    <row r="122" spans="2:65" s="12" customFormat="1" ht="13.5">
      <c r="B122" s="223"/>
      <c r="C122" s="224"/>
      <c r="D122" s="219" t="s">
        <v>212</v>
      </c>
      <c r="E122" s="225" t="s">
        <v>50</v>
      </c>
      <c r="F122" s="226" t="s">
        <v>714</v>
      </c>
      <c r="G122" s="224"/>
      <c r="H122" s="227" t="s">
        <v>50</v>
      </c>
      <c r="I122" s="228"/>
      <c r="J122" s="224"/>
      <c r="K122" s="224"/>
      <c r="L122" s="229"/>
      <c r="M122" s="230"/>
      <c r="N122" s="231"/>
      <c r="O122" s="231"/>
      <c r="P122" s="231"/>
      <c r="Q122" s="231"/>
      <c r="R122" s="231"/>
      <c r="S122" s="231"/>
      <c r="T122" s="232"/>
      <c r="AT122" s="233" t="s">
        <v>212</v>
      </c>
      <c r="AU122" s="233" t="s">
        <v>93</v>
      </c>
      <c r="AV122" s="12" t="s">
        <v>25</v>
      </c>
      <c r="AW122" s="12" t="s">
        <v>48</v>
      </c>
      <c r="AX122" s="12" t="s">
        <v>85</v>
      </c>
      <c r="AY122" s="233" t="s">
        <v>199</v>
      </c>
    </row>
    <row r="123" spans="2:65" s="13" customFormat="1" ht="13.5">
      <c r="B123" s="234"/>
      <c r="C123" s="235"/>
      <c r="D123" s="219" t="s">
        <v>212</v>
      </c>
      <c r="E123" s="246" t="s">
        <v>50</v>
      </c>
      <c r="F123" s="247" t="s">
        <v>997</v>
      </c>
      <c r="G123" s="235"/>
      <c r="H123" s="248">
        <v>13.2</v>
      </c>
      <c r="I123" s="240"/>
      <c r="J123" s="235"/>
      <c r="K123" s="235"/>
      <c r="L123" s="241"/>
      <c r="M123" s="242"/>
      <c r="N123" s="243"/>
      <c r="O123" s="243"/>
      <c r="P123" s="243"/>
      <c r="Q123" s="243"/>
      <c r="R123" s="243"/>
      <c r="S123" s="243"/>
      <c r="T123" s="244"/>
      <c r="AT123" s="245" t="s">
        <v>212</v>
      </c>
      <c r="AU123" s="245" t="s">
        <v>93</v>
      </c>
      <c r="AV123" s="13" t="s">
        <v>93</v>
      </c>
      <c r="AW123" s="13" t="s">
        <v>48</v>
      </c>
      <c r="AX123" s="13" t="s">
        <v>85</v>
      </c>
      <c r="AY123" s="245" t="s">
        <v>199</v>
      </c>
    </row>
    <row r="124" spans="2:65" s="13" customFormat="1" ht="13.5">
      <c r="B124" s="234"/>
      <c r="C124" s="235"/>
      <c r="D124" s="219" t="s">
        <v>212</v>
      </c>
      <c r="E124" s="246" t="s">
        <v>50</v>
      </c>
      <c r="F124" s="247" t="s">
        <v>1003</v>
      </c>
      <c r="G124" s="235"/>
      <c r="H124" s="248">
        <v>-1.98</v>
      </c>
      <c r="I124" s="240"/>
      <c r="J124" s="235"/>
      <c r="K124" s="235"/>
      <c r="L124" s="241"/>
      <c r="M124" s="242"/>
      <c r="N124" s="243"/>
      <c r="O124" s="243"/>
      <c r="P124" s="243"/>
      <c r="Q124" s="243"/>
      <c r="R124" s="243"/>
      <c r="S124" s="243"/>
      <c r="T124" s="244"/>
      <c r="AT124" s="245" t="s">
        <v>212</v>
      </c>
      <c r="AU124" s="245" t="s">
        <v>93</v>
      </c>
      <c r="AV124" s="13" t="s">
        <v>93</v>
      </c>
      <c r="AW124" s="13" t="s">
        <v>48</v>
      </c>
      <c r="AX124" s="13" t="s">
        <v>85</v>
      </c>
      <c r="AY124" s="245" t="s">
        <v>199</v>
      </c>
    </row>
    <row r="125" spans="2:65" s="13" customFormat="1" ht="13.5">
      <c r="B125" s="234"/>
      <c r="C125" s="235"/>
      <c r="D125" s="236" t="s">
        <v>212</v>
      </c>
      <c r="E125" s="237" t="s">
        <v>50</v>
      </c>
      <c r="F125" s="238" t="s">
        <v>1004</v>
      </c>
      <c r="G125" s="235"/>
      <c r="H125" s="239">
        <v>-6.6</v>
      </c>
      <c r="I125" s="240"/>
      <c r="J125" s="235"/>
      <c r="K125" s="235"/>
      <c r="L125" s="241"/>
      <c r="M125" s="242"/>
      <c r="N125" s="243"/>
      <c r="O125" s="243"/>
      <c r="P125" s="243"/>
      <c r="Q125" s="243"/>
      <c r="R125" s="243"/>
      <c r="S125" s="243"/>
      <c r="T125" s="244"/>
      <c r="AT125" s="245" t="s">
        <v>212</v>
      </c>
      <c r="AU125" s="245" t="s">
        <v>93</v>
      </c>
      <c r="AV125" s="13" t="s">
        <v>93</v>
      </c>
      <c r="AW125" s="13" t="s">
        <v>48</v>
      </c>
      <c r="AX125" s="13" t="s">
        <v>85</v>
      </c>
      <c r="AY125" s="245" t="s">
        <v>199</v>
      </c>
    </row>
    <row r="126" spans="2:65" s="1" customFormat="1" ht="22.5" customHeight="1">
      <c r="B126" s="43"/>
      <c r="C126" s="207" t="s">
        <v>117</v>
      </c>
      <c r="D126" s="207" t="s">
        <v>202</v>
      </c>
      <c r="E126" s="208" t="s">
        <v>1005</v>
      </c>
      <c r="F126" s="209" t="s">
        <v>1006</v>
      </c>
      <c r="G126" s="210" t="s">
        <v>205</v>
      </c>
      <c r="H126" s="211">
        <v>6.3280000000000003</v>
      </c>
      <c r="I126" s="212"/>
      <c r="J126" s="213">
        <f>ROUND(I126*H126,2)</f>
        <v>0</v>
      </c>
      <c r="K126" s="209" t="s">
        <v>206</v>
      </c>
      <c r="L126" s="63"/>
      <c r="M126" s="214" t="s">
        <v>50</v>
      </c>
      <c r="N126" s="215" t="s">
        <v>56</v>
      </c>
      <c r="O126" s="44"/>
      <c r="P126" s="216">
        <f>O126*H126</f>
        <v>0</v>
      </c>
      <c r="Q126" s="216">
        <v>0</v>
      </c>
      <c r="R126" s="216">
        <f>Q126*H126</f>
        <v>0</v>
      </c>
      <c r="S126" s="216">
        <v>0</v>
      </c>
      <c r="T126" s="217">
        <f>S126*H126</f>
        <v>0</v>
      </c>
      <c r="AR126" s="25" t="s">
        <v>105</v>
      </c>
      <c r="AT126" s="25" t="s">
        <v>202</v>
      </c>
      <c r="AU126" s="25" t="s">
        <v>93</v>
      </c>
      <c r="AY126" s="25" t="s">
        <v>199</v>
      </c>
      <c r="BE126" s="218">
        <f>IF(N126="základní",J126,0)</f>
        <v>0</v>
      </c>
      <c r="BF126" s="218">
        <f>IF(N126="snížená",J126,0)</f>
        <v>0</v>
      </c>
      <c r="BG126" s="218">
        <f>IF(N126="zákl. přenesená",J126,0)</f>
        <v>0</v>
      </c>
      <c r="BH126" s="218">
        <f>IF(N126="sníž. přenesená",J126,0)</f>
        <v>0</v>
      </c>
      <c r="BI126" s="218">
        <f>IF(N126="nulová",J126,0)</f>
        <v>0</v>
      </c>
      <c r="BJ126" s="25" t="s">
        <v>25</v>
      </c>
      <c r="BK126" s="218">
        <f>ROUND(I126*H126,2)</f>
        <v>0</v>
      </c>
      <c r="BL126" s="25" t="s">
        <v>105</v>
      </c>
      <c r="BM126" s="25" t="s">
        <v>1007</v>
      </c>
    </row>
    <row r="127" spans="2:65" s="1" customFormat="1" ht="40.5">
      <c r="B127" s="43"/>
      <c r="C127" s="65"/>
      <c r="D127" s="219" t="s">
        <v>208</v>
      </c>
      <c r="E127" s="65"/>
      <c r="F127" s="220" t="s">
        <v>1008</v>
      </c>
      <c r="G127" s="65"/>
      <c r="H127" s="65"/>
      <c r="I127" s="175"/>
      <c r="J127" s="65"/>
      <c r="K127" s="65"/>
      <c r="L127" s="63"/>
      <c r="M127" s="221"/>
      <c r="N127" s="44"/>
      <c r="O127" s="44"/>
      <c r="P127" s="44"/>
      <c r="Q127" s="44"/>
      <c r="R127" s="44"/>
      <c r="S127" s="44"/>
      <c r="T127" s="80"/>
      <c r="AT127" s="25" t="s">
        <v>208</v>
      </c>
      <c r="AU127" s="25" t="s">
        <v>93</v>
      </c>
    </row>
    <row r="128" spans="2:65" s="1" customFormat="1" ht="94.5">
      <c r="B128" s="43"/>
      <c r="C128" s="65"/>
      <c r="D128" s="219" t="s">
        <v>210</v>
      </c>
      <c r="E128" s="65"/>
      <c r="F128" s="222" t="s">
        <v>1009</v>
      </c>
      <c r="G128" s="65"/>
      <c r="H128" s="65"/>
      <c r="I128" s="175"/>
      <c r="J128" s="65"/>
      <c r="K128" s="65"/>
      <c r="L128" s="63"/>
      <c r="M128" s="221"/>
      <c r="N128" s="44"/>
      <c r="O128" s="44"/>
      <c r="P128" s="44"/>
      <c r="Q128" s="44"/>
      <c r="R128" s="44"/>
      <c r="S128" s="44"/>
      <c r="T128" s="80"/>
      <c r="AT128" s="25" t="s">
        <v>210</v>
      </c>
      <c r="AU128" s="25" t="s">
        <v>93</v>
      </c>
    </row>
    <row r="129" spans="2:65" s="12" customFormat="1" ht="13.5">
      <c r="B129" s="223"/>
      <c r="C129" s="224"/>
      <c r="D129" s="219" t="s">
        <v>212</v>
      </c>
      <c r="E129" s="225" t="s">
        <v>50</v>
      </c>
      <c r="F129" s="226" t="s">
        <v>714</v>
      </c>
      <c r="G129" s="224"/>
      <c r="H129" s="227" t="s">
        <v>50</v>
      </c>
      <c r="I129" s="228"/>
      <c r="J129" s="224"/>
      <c r="K129" s="224"/>
      <c r="L129" s="229"/>
      <c r="M129" s="230"/>
      <c r="N129" s="231"/>
      <c r="O129" s="231"/>
      <c r="P129" s="231"/>
      <c r="Q129" s="231"/>
      <c r="R129" s="231"/>
      <c r="S129" s="231"/>
      <c r="T129" s="232"/>
      <c r="AT129" s="233" t="s">
        <v>212</v>
      </c>
      <c r="AU129" s="233" t="s">
        <v>93</v>
      </c>
      <c r="AV129" s="12" t="s">
        <v>25</v>
      </c>
      <c r="AW129" s="12" t="s">
        <v>48</v>
      </c>
      <c r="AX129" s="12" t="s">
        <v>85</v>
      </c>
      <c r="AY129" s="233" t="s">
        <v>199</v>
      </c>
    </row>
    <row r="130" spans="2:65" s="13" customFormat="1" ht="13.5">
      <c r="B130" s="234"/>
      <c r="C130" s="235"/>
      <c r="D130" s="236" t="s">
        <v>212</v>
      </c>
      <c r="E130" s="237" t="s">
        <v>50</v>
      </c>
      <c r="F130" s="238" t="s">
        <v>1010</v>
      </c>
      <c r="G130" s="235"/>
      <c r="H130" s="239">
        <v>6.3280000000000003</v>
      </c>
      <c r="I130" s="240"/>
      <c r="J130" s="235"/>
      <c r="K130" s="235"/>
      <c r="L130" s="241"/>
      <c r="M130" s="242"/>
      <c r="N130" s="243"/>
      <c r="O130" s="243"/>
      <c r="P130" s="243"/>
      <c r="Q130" s="243"/>
      <c r="R130" s="243"/>
      <c r="S130" s="243"/>
      <c r="T130" s="244"/>
      <c r="AT130" s="245" t="s">
        <v>212</v>
      </c>
      <c r="AU130" s="245" t="s">
        <v>93</v>
      </c>
      <c r="AV130" s="13" t="s">
        <v>93</v>
      </c>
      <c r="AW130" s="13" t="s">
        <v>48</v>
      </c>
      <c r="AX130" s="13" t="s">
        <v>85</v>
      </c>
      <c r="AY130" s="245" t="s">
        <v>199</v>
      </c>
    </row>
    <row r="131" spans="2:65" s="1" customFormat="1" ht="22.5" customHeight="1">
      <c r="B131" s="43"/>
      <c r="C131" s="249" t="s">
        <v>148</v>
      </c>
      <c r="D131" s="249" t="s">
        <v>334</v>
      </c>
      <c r="E131" s="250" t="s">
        <v>1011</v>
      </c>
      <c r="F131" s="251" t="s">
        <v>1012</v>
      </c>
      <c r="G131" s="252" t="s">
        <v>256</v>
      </c>
      <c r="H131" s="253">
        <v>12.656000000000001</v>
      </c>
      <c r="I131" s="254"/>
      <c r="J131" s="255">
        <f>ROUND(I131*H131,2)</f>
        <v>0</v>
      </c>
      <c r="K131" s="251" t="s">
        <v>206</v>
      </c>
      <c r="L131" s="256"/>
      <c r="M131" s="257" t="s">
        <v>50</v>
      </c>
      <c r="N131" s="258" t="s">
        <v>56</v>
      </c>
      <c r="O131" s="44"/>
      <c r="P131" s="216">
        <f>O131*H131</f>
        <v>0</v>
      </c>
      <c r="Q131" s="216">
        <v>1</v>
      </c>
      <c r="R131" s="216">
        <f>Q131*H131</f>
        <v>12.656000000000001</v>
      </c>
      <c r="S131" s="216">
        <v>0</v>
      </c>
      <c r="T131" s="217">
        <f>S131*H131</f>
        <v>0</v>
      </c>
      <c r="AR131" s="25" t="s">
        <v>247</v>
      </c>
      <c r="AT131" s="25" t="s">
        <v>334</v>
      </c>
      <c r="AU131" s="25" t="s">
        <v>93</v>
      </c>
      <c r="AY131" s="25" t="s">
        <v>199</v>
      </c>
      <c r="BE131" s="218">
        <f>IF(N131="základní",J131,0)</f>
        <v>0</v>
      </c>
      <c r="BF131" s="218">
        <f>IF(N131="snížená",J131,0)</f>
        <v>0</v>
      </c>
      <c r="BG131" s="218">
        <f>IF(N131="zákl. přenesená",J131,0)</f>
        <v>0</v>
      </c>
      <c r="BH131" s="218">
        <f>IF(N131="sníž. přenesená",J131,0)</f>
        <v>0</v>
      </c>
      <c r="BI131" s="218">
        <f>IF(N131="nulová",J131,0)</f>
        <v>0</v>
      </c>
      <c r="BJ131" s="25" t="s">
        <v>25</v>
      </c>
      <c r="BK131" s="218">
        <f>ROUND(I131*H131,2)</f>
        <v>0</v>
      </c>
      <c r="BL131" s="25" t="s">
        <v>105</v>
      </c>
      <c r="BM131" s="25" t="s">
        <v>1013</v>
      </c>
    </row>
    <row r="132" spans="2:65" s="1" customFormat="1" ht="27">
      <c r="B132" s="43"/>
      <c r="C132" s="65"/>
      <c r="D132" s="219" t="s">
        <v>208</v>
      </c>
      <c r="E132" s="65"/>
      <c r="F132" s="220" t="s">
        <v>1014</v>
      </c>
      <c r="G132" s="65"/>
      <c r="H132" s="65"/>
      <c r="I132" s="175"/>
      <c r="J132" s="65"/>
      <c r="K132" s="65"/>
      <c r="L132" s="63"/>
      <c r="M132" s="221"/>
      <c r="N132" s="44"/>
      <c r="O132" s="44"/>
      <c r="P132" s="44"/>
      <c r="Q132" s="44"/>
      <c r="R132" s="44"/>
      <c r="S132" s="44"/>
      <c r="T132" s="80"/>
      <c r="AT132" s="25" t="s">
        <v>208</v>
      </c>
      <c r="AU132" s="25" t="s">
        <v>93</v>
      </c>
    </row>
    <row r="133" spans="2:65" s="12" customFormat="1" ht="13.5">
      <c r="B133" s="223"/>
      <c r="C133" s="224"/>
      <c r="D133" s="219" t="s">
        <v>212</v>
      </c>
      <c r="E133" s="225" t="s">
        <v>50</v>
      </c>
      <c r="F133" s="226" t="s">
        <v>714</v>
      </c>
      <c r="G133" s="224"/>
      <c r="H133" s="227" t="s">
        <v>50</v>
      </c>
      <c r="I133" s="228"/>
      <c r="J133" s="224"/>
      <c r="K133" s="224"/>
      <c r="L133" s="229"/>
      <c r="M133" s="230"/>
      <c r="N133" s="231"/>
      <c r="O133" s="231"/>
      <c r="P133" s="231"/>
      <c r="Q133" s="231"/>
      <c r="R133" s="231"/>
      <c r="S133" s="231"/>
      <c r="T133" s="232"/>
      <c r="AT133" s="233" t="s">
        <v>212</v>
      </c>
      <c r="AU133" s="233" t="s">
        <v>93</v>
      </c>
      <c r="AV133" s="12" t="s">
        <v>25</v>
      </c>
      <c r="AW133" s="12" t="s">
        <v>48</v>
      </c>
      <c r="AX133" s="12" t="s">
        <v>85</v>
      </c>
      <c r="AY133" s="233" t="s">
        <v>199</v>
      </c>
    </row>
    <row r="134" spans="2:65" s="13" customFormat="1" ht="13.5">
      <c r="B134" s="234"/>
      <c r="C134" s="235"/>
      <c r="D134" s="236" t="s">
        <v>212</v>
      </c>
      <c r="E134" s="237" t="s">
        <v>50</v>
      </c>
      <c r="F134" s="238" t="s">
        <v>1015</v>
      </c>
      <c r="G134" s="235"/>
      <c r="H134" s="239">
        <v>12.656000000000001</v>
      </c>
      <c r="I134" s="240"/>
      <c r="J134" s="235"/>
      <c r="K134" s="235"/>
      <c r="L134" s="241"/>
      <c r="M134" s="242"/>
      <c r="N134" s="243"/>
      <c r="O134" s="243"/>
      <c r="P134" s="243"/>
      <c r="Q134" s="243"/>
      <c r="R134" s="243"/>
      <c r="S134" s="243"/>
      <c r="T134" s="244"/>
      <c r="AT134" s="245" t="s">
        <v>212</v>
      </c>
      <c r="AU134" s="245" t="s">
        <v>93</v>
      </c>
      <c r="AV134" s="13" t="s">
        <v>93</v>
      </c>
      <c r="AW134" s="13" t="s">
        <v>48</v>
      </c>
      <c r="AX134" s="13" t="s">
        <v>85</v>
      </c>
      <c r="AY134" s="245" t="s">
        <v>199</v>
      </c>
    </row>
    <row r="135" spans="2:65" s="1" customFormat="1" ht="22.5" customHeight="1">
      <c r="B135" s="43"/>
      <c r="C135" s="207" t="s">
        <v>247</v>
      </c>
      <c r="D135" s="207" t="s">
        <v>202</v>
      </c>
      <c r="E135" s="208" t="s">
        <v>261</v>
      </c>
      <c r="F135" s="209" t="s">
        <v>262</v>
      </c>
      <c r="G135" s="210" t="s">
        <v>263</v>
      </c>
      <c r="H135" s="211">
        <v>423.95</v>
      </c>
      <c r="I135" s="212"/>
      <c r="J135" s="213">
        <f>ROUND(I135*H135,2)</f>
        <v>0</v>
      </c>
      <c r="K135" s="209" t="s">
        <v>206</v>
      </c>
      <c r="L135" s="63"/>
      <c r="M135" s="214" t="s">
        <v>50</v>
      </c>
      <c r="N135" s="215" t="s">
        <v>56</v>
      </c>
      <c r="O135" s="44"/>
      <c r="P135" s="216">
        <f>O135*H135</f>
        <v>0</v>
      </c>
      <c r="Q135" s="216">
        <v>0</v>
      </c>
      <c r="R135" s="216">
        <f>Q135*H135</f>
        <v>0</v>
      </c>
      <c r="S135" s="216">
        <v>0</v>
      </c>
      <c r="T135" s="217">
        <f>S135*H135</f>
        <v>0</v>
      </c>
      <c r="AR135" s="25" t="s">
        <v>105</v>
      </c>
      <c r="AT135" s="25" t="s">
        <v>202</v>
      </c>
      <c r="AU135" s="25" t="s">
        <v>93</v>
      </c>
      <c r="AY135" s="25" t="s">
        <v>199</v>
      </c>
      <c r="BE135" s="218">
        <f>IF(N135="základní",J135,0)</f>
        <v>0</v>
      </c>
      <c r="BF135" s="218">
        <f>IF(N135="snížená",J135,0)</f>
        <v>0</v>
      </c>
      <c r="BG135" s="218">
        <f>IF(N135="zákl. přenesená",J135,0)</f>
        <v>0</v>
      </c>
      <c r="BH135" s="218">
        <f>IF(N135="sníž. přenesená",J135,0)</f>
        <v>0</v>
      </c>
      <c r="BI135" s="218">
        <f>IF(N135="nulová",J135,0)</f>
        <v>0</v>
      </c>
      <c r="BJ135" s="25" t="s">
        <v>25</v>
      </c>
      <c r="BK135" s="218">
        <f>ROUND(I135*H135,2)</f>
        <v>0</v>
      </c>
      <c r="BL135" s="25" t="s">
        <v>105</v>
      </c>
      <c r="BM135" s="25" t="s">
        <v>856</v>
      </c>
    </row>
    <row r="136" spans="2:65" s="1" customFormat="1" ht="13.5">
      <c r="B136" s="43"/>
      <c r="C136" s="65"/>
      <c r="D136" s="219" t="s">
        <v>208</v>
      </c>
      <c r="E136" s="65"/>
      <c r="F136" s="220" t="s">
        <v>265</v>
      </c>
      <c r="G136" s="65"/>
      <c r="H136" s="65"/>
      <c r="I136" s="175"/>
      <c r="J136" s="65"/>
      <c r="K136" s="65"/>
      <c r="L136" s="63"/>
      <c r="M136" s="221"/>
      <c r="N136" s="44"/>
      <c r="O136" s="44"/>
      <c r="P136" s="44"/>
      <c r="Q136" s="44"/>
      <c r="R136" s="44"/>
      <c r="S136" s="44"/>
      <c r="T136" s="80"/>
      <c r="AT136" s="25" t="s">
        <v>208</v>
      </c>
      <c r="AU136" s="25" t="s">
        <v>93</v>
      </c>
    </row>
    <row r="137" spans="2:65" s="1" customFormat="1" ht="175.5">
      <c r="B137" s="43"/>
      <c r="C137" s="65"/>
      <c r="D137" s="219" t="s">
        <v>210</v>
      </c>
      <c r="E137" s="65"/>
      <c r="F137" s="222" t="s">
        <v>266</v>
      </c>
      <c r="G137" s="65"/>
      <c r="H137" s="65"/>
      <c r="I137" s="175"/>
      <c r="J137" s="65"/>
      <c r="K137" s="65"/>
      <c r="L137" s="63"/>
      <c r="M137" s="221"/>
      <c r="N137" s="44"/>
      <c r="O137" s="44"/>
      <c r="P137" s="44"/>
      <c r="Q137" s="44"/>
      <c r="R137" s="44"/>
      <c r="S137" s="44"/>
      <c r="T137" s="80"/>
      <c r="AT137" s="25" t="s">
        <v>210</v>
      </c>
      <c r="AU137" s="25" t="s">
        <v>93</v>
      </c>
    </row>
    <row r="138" spans="2:65" s="12" customFormat="1" ht="13.5">
      <c r="B138" s="223"/>
      <c r="C138" s="224"/>
      <c r="D138" s="219" t="s">
        <v>212</v>
      </c>
      <c r="E138" s="225" t="s">
        <v>50</v>
      </c>
      <c r="F138" s="226" t="s">
        <v>814</v>
      </c>
      <c r="G138" s="224"/>
      <c r="H138" s="227" t="s">
        <v>50</v>
      </c>
      <c r="I138" s="228"/>
      <c r="J138" s="224"/>
      <c r="K138" s="224"/>
      <c r="L138" s="229"/>
      <c r="M138" s="230"/>
      <c r="N138" s="231"/>
      <c r="O138" s="231"/>
      <c r="P138" s="231"/>
      <c r="Q138" s="231"/>
      <c r="R138" s="231"/>
      <c r="S138" s="231"/>
      <c r="T138" s="232"/>
      <c r="AT138" s="233" t="s">
        <v>212</v>
      </c>
      <c r="AU138" s="233" t="s">
        <v>93</v>
      </c>
      <c r="AV138" s="12" t="s">
        <v>25</v>
      </c>
      <c r="AW138" s="12" t="s">
        <v>48</v>
      </c>
      <c r="AX138" s="12" t="s">
        <v>85</v>
      </c>
      <c r="AY138" s="233" t="s">
        <v>199</v>
      </c>
    </row>
    <row r="139" spans="2:65" s="13" customFormat="1" ht="13.5">
      <c r="B139" s="234"/>
      <c r="C139" s="235"/>
      <c r="D139" s="219" t="s">
        <v>212</v>
      </c>
      <c r="E139" s="246" t="s">
        <v>50</v>
      </c>
      <c r="F139" s="247" t="s">
        <v>1016</v>
      </c>
      <c r="G139" s="235"/>
      <c r="H139" s="248">
        <v>423.95</v>
      </c>
      <c r="I139" s="240"/>
      <c r="J139" s="235"/>
      <c r="K139" s="235"/>
      <c r="L139" s="241"/>
      <c r="M139" s="242"/>
      <c r="N139" s="243"/>
      <c r="O139" s="243"/>
      <c r="P139" s="243"/>
      <c r="Q139" s="243"/>
      <c r="R139" s="243"/>
      <c r="S139" s="243"/>
      <c r="T139" s="244"/>
      <c r="AT139" s="245" t="s">
        <v>212</v>
      </c>
      <c r="AU139" s="245" t="s">
        <v>93</v>
      </c>
      <c r="AV139" s="13" t="s">
        <v>93</v>
      </c>
      <c r="AW139" s="13" t="s">
        <v>48</v>
      </c>
      <c r="AX139" s="13" t="s">
        <v>85</v>
      </c>
      <c r="AY139" s="245" t="s">
        <v>199</v>
      </c>
    </row>
    <row r="140" spans="2:65" s="11" customFormat="1" ht="29.85" customHeight="1">
      <c r="B140" s="190"/>
      <c r="C140" s="191"/>
      <c r="D140" s="204" t="s">
        <v>84</v>
      </c>
      <c r="E140" s="205" t="s">
        <v>269</v>
      </c>
      <c r="F140" s="205" t="s">
        <v>270</v>
      </c>
      <c r="G140" s="191"/>
      <c r="H140" s="191"/>
      <c r="I140" s="194"/>
      <c r="J140" s="206">
        <f>BK140</f>
        <v>0</v>
      </c>
      <c r="K140" s="191"/>
      <c r="L140" s="196"/>
      <c r="M140" s="197"/>
      <c r="N140" s="198"/>
      <c r="O140" s="198"/>
      <c r="P140" s="199">
        <f>SUM(P141:P144)</f>
        <v>0</v>
      </c>
      <c r="Q140" s="198"/>
      <c r="R140" s="199">
        <f>SUM(R141:R144)</f>
        <v>0</v>
      </c>
      <c r="S140" s="198"/>
      <c r="T140" s="200">
        <f>SUM(T141:T144)</f>
        <v>0</v>
      </c>
      <c r="AR140" s="201" t="s">
        <v>25</v>
      </c>
      <c r="AT140" s="202" t="s">
        <v>84</v>
      </c>
      <c r="AU140" s="202" t="s">
        <v>25</v>
      </c>
      <c r="AY140" s="201" t="s">
        <v>199</v>
      </c>
      <c r="BK140" s="203">
        <f>SUM(BK141:BK144)</f>
        <v>0</v>
      </c>
    </row>
    <row r="141" spans="2:65" s="1" customFormat="1" ht="22.5" customHeight="1">
      <c r="B141" s="43"/>
      <c r="C141" s="207" t="s">
        <v>127</v>
      </c>
      <c r="D141" s="207" t="s">
        <v>202</v>
      </c>
      <c r="E141" s="208" t="s">
        <v>279</v>
      </c>
      <c r="F141" s="209" t="s">
        <v>280</v>
      </c>
      <c r="G141" s="210" t="s">
        <v>263</v>
      </c>
      <c r="H141" s="211">
        <v>423.95</v>
      </c>
      <c r="I141" s="212"/>
      <c r="J141" s="213">
        <f>ROUND(I141*H141,2)</f>
        <v>0</v>
      </c>
      <c r="K141" s="209" t="s">
        <v>206</v>
      </c>
      <c r="L141" s="63"/>
      <c r="M141" s="214" t="s">
        <v>50</v>
      </c>
      <c r="N141" s="215" t="s">
        <v>56</v>
      </c>
      <c r="O141" s="44"/>
      <c r="P141" s="216">
        <f>O141*H141</f>
        <v>0</v>
      </c>
      <c r="Q141" s="216">
        <v>0</v>
      </c>
      <c r="R141" s="216">
        <f>Q141*H141</f>
        <v>0</v>
      </c>
      <c r="S141" s="216">
        <v>0</v>
      </c>
      <c r="T141" s="217">
        <f>S141*H141</f>
        <v>0</v>
      </c>
      <c r="AR141" s="25" t="s">
        <v>105</v>
      </c>
      <c r="AT141" s="25" t="s">
        <v>202</v>
      </c>
      <c r="AU141" s="25" t="s">
        <v>93</v>
      </c>
      <c r="AY141" s="25" t="s">
        <v>199</v>
      </c>
      <c r="BE141" s="218">
        <f>IF(N141="základní",J141,0)</f>
        <v>0</v>
      </c>
      <c r="BF141" s="218">
        <f>IF(N141="snížená",J141,0)</f>
        <v>0</v>
      </c>
      <c r="BG141" s="218">
        <f>IF(N141="zákl. přenesená",J141,0)</f>
        <v>0</v>
      </c>
      <c r="BH141" s="218">
        <f>IF(N141="sníž. přenesená",J141,0)</f>
        <v>0</v>
      </c>
      <c r="BI141" s="218">
        <f>IF(N141="nulová",J141,0)</f>
        <v>0</v>
      </c>
      <c r="BJ141" s="25" t="s">
        <v>25</v>
      </c>
      <c r="BK141" s="218">
        <f>ROUND(I141*H141,2)</f>
        <v>0</v>
      </c>
      <c r="BL141" s="25" t="s">
        <v>105</v>
      </c>
      <c r="BM141" s="25" t="s">
        <v>858</v>
      </c>
    </row>
    <row r="142" spans="2:65" s="1" customFormat="1" ht="13.5">
      <c r="B142" s="43"/>
      <c r="C142" s="65"/>
      <c r="D142" s="219" t="s">
        <v>208</v>
      </c>
      <c r="E142" s="65"/>
      <c r="F142" s="220" t="s">
        <v>282</v>
      </c>
      <c r="G142" s="65"/>
      <c r="H142" s="65"/>
      <c r="I142" s="175"/>
      <c r="J142" s="65"/>
      <c r="K142" s="65"/>
      <c r="L142" s="63"/>
      <c r="M142" s="221"/>
      <c r="N142" s="44"/>
      <c r="O142" s="44"/>
      <c r="P142" s="44"/>
      <c r="Q142" s="44"/>
      <c r="R142" s="44"/>
      <c r="S142" s="44"/>
      <c r="T142" s="80"/>
      <c r="AT142" s="25" t="s">
        <v>208</v>
      </c>
      <c r="AU142" s="25" t="s">
        <v>93</v>
      </c>
    </row>
    <row r="143" spans="2:65" s="12" customFormat="1" ht="13.5">
      <c r="B143" s="223"/>
      <c r="C143" s="224"/>
      <c r="D143" s="219" t="s">
        <v>212</v>
      </c>
      <c r="E143" s="225" t="s">
        <v>50</v>
      </c>
      <c r="F143" s="226" t="s">
        <v>749</v>
      </c>
      <c r="G143" s="224"/>
      <c r="H143" s="227" t="s">
        <v>50</v>
      </c>
      <c r="I143" s="228"/>
      <c r="J143" s="224"/>
      <c r="K143" s="224"/>
      <c r="L143" s="229"/>
      <c r="M143" s="230"/>
      <c r="N143" s="231"/>
      <c r="O143" s="231"/>
      <c r="P143" s="231"/>
      <c r="Q143" s="231"/>
      <c r="R143" s="231"/>
      <c r="S143" s="231"/>
      <c r="T143" s="232"/>
      <c r="AT143" s="233" t="s">
        <v>212</v>
      </c>
      <c r="AU143" s="233" t="s">
        <v>93</v>
      </c>
      <c r="AV143" s="12" t="s">
        <v>25</v>
      </c>
      <c r="AW143" s="12" t="s">
        <v>48</v>
      </c>
      <c r="AX143" s="12" t="s">
        <v>85</v>
      </c>
      <c r="AY143" s="233" t="s">
        <v>199</v>
      </c>
    </row>
    <row r="144" spans="2:65" s="13" customFormat="1" ht="13.5">
      <c r="B144" s="234"/>
      <c r="C144" s="235"/>
      <c r="D144" s="219" t="s">
        <v>212</v>
      </c>
      <c r="E144" s="246" t="s">
        <v>50</v>
      </c>
      <c r="F144" s="247" t="s">
        <v>1016</v>
      </c>
      <c r="G144" s="235"/>
      <c r="H144" s="248">
        <v>423.95</v>
      </c>
      <c r="I144" s="240"/>
      <c r="J144" s="235"/>
      <c r="K144" s="235"/>
      <c r="L144" s="241"/>
      <c r="M144" s="242"/>
      <c r="N144" s="243"/>
      <c r="O144" s="243"/>
      <c r="P144" s="243"/>
      <c r="Q144" s="243"/>
      <c r="R144" s="243"/>
      <c r="S144" s="243"/>
      <c r="T144" s="244"/>
      <c r="AT144" s="245" t="s">
        <v>212</v>
      </c>
      <c r="AU144" s="245" t="s">
        <v>93</v>
      </c>
      <c r="AV144" s="13" t="s">
        <v>93</v>
      </c>
      <c r="AW144" s="13" t="s">
        <v>48</v>
      </c>
      <c r="AX144" s="13" t="s">
        <v>85</v>
      </c>
      <c r="AY144" s="245" t="s">
        <v>199</v>
      </c>
    </row>
    <row r="145" spans="2:65" s="11" customFormat="1" ht="29.85" customHeight="1">
      <c r="B145" s="190"/>
      <c r="C145" s="191"/>
      <c r="D145" s="204" t="s">
        <v>84</v>
      </c>
      <c r="E145" s="205" t="s">
        <v>859</v>
      </c>
      <c r="F145" s="205" t="s">
        <v>860</v>
      </c>
      <c r="G145" s="191"/>
      <c r="H145" s="191"/>
      <c r="I145" s="194"/>
      <c r="J145" s="206">
        <f>BK145</f>
        <v>0</v>
      </c>
      <c r="K145" s="191"/>
      <c r="L145" s="196"/>
      <c r="M145" s="197"/>
      <c r="N145" s="198"/>
      <c r="O145" s="198"/>
      <c r="P145" s="199">
        <f>SUM(P146:P206)</f>
        <v>0</v>
      </c>
      <c r="Q145" s="198"/>
      <c r="R145" s="199">
        <f>SUM(R146:R206)</f>
        <v>145.57528494000002</v>
      </c>
      <c r="S145" s="198"/>
      <c r="T145" s="200">
        <f>SUM(T146:T206)</f>
        <v>0</v>
      </c>
      <c r="AR145" s="201" t="s">
        <v>25</v>
      </c>
      <c r="AT145" s="202" t="s">
        <v>84</v>
      </c>
      <c r="AU145" s="202" t="s">
        <v>25</v>
      </c>
      <c r="AY145" s="201" t="s">
        <v>199</v>
      </c>
      <c r="BK145" s="203">
        <f>SUM(BK146:BK206)</f>
        <v>0</v>
      </c>
    </row>
    <row r="146" spans="2:65" s="1" customFormat="1" ht="22.5" customHeight="1">
      <c r="B146" s="43"/>
      <c r="C146" s="207" t="s">
        <v>30</v>
      </c>
      <c r="D146" s="207" t="s">
        <v>202</v>
      </c>
      <c r="E146" s="208" t="s">
        <v>1017</v>
      </c>
      <c r="F146" s="209" t="s">
        <v>1018</v>
      </c>
      <c r="G146" s="210" t="s">
        <v>263</v>
      </c>
      <c r="H146" s="211">
        <v>319.75</v>
      </c>
      <c r="I146" s="212"/>
      <c r="J146" s="213">
        <f>ROUND(I146*H146,2)</f>
        <v>0</v>
      </c>
      <c r="K146" s="209" t="s">
        <v>206</v>
      </c>
      <c r="L146" s="63"/>
      <c r="M146" s="214" t="s">
        <v>50</v>
      </c>
      <c r="N146" s="215" t="s">
        <v>56</v>
      </c>
      <c r="O146" s="44"/>
      <c r="P146" s="216">
        <f>O146*H146</f>
        <v>0</v>
      </c>
      <c r="Q146" s="216">
        <v>8.4250000000000005E-2</v>
      </c>
      <c r="R146" s="216">
        <f>Q146*H146</f>
        <v>26.938937500000002</v>
      </c>
      <c r="S146" s="216">
        <v>0</v>
      </c>
      <c r="T146" s="217">
        <f>S146*H146</f>
        <v>0</v>
      </c>
      <c r="AR146" s="25" t="s">
        <v>105</v>
      </c>
      <c r="AT146" s="25" t="s">
        <v>202</v>
      </c>
      <c r="AU146" s="25" t="s">
        <v>93</v>
      </c>
      <c r="AY146" s="25" t="s">
        <v>199</v>
      </c>
      <c r="BE146" s="218">
        <f>IF(N146="základní",J146,0)</f>
        <v>0</v>
      </c>
      <c r="BF146" s="218">
        <f>IF(N146="snížená",J146,0)</f>
        <v>0</v>
      </c>
      <c r="BG146" s="218">
        <f>IF(N146="zákl. přenesená",J146,0)</f>
        <v>0</v>
      </c>
      <c r="BH146" s="218">
        <f>IF(N146="sníž. přenesená",J146,0)</f>
        <v>0</v>
      </c>
      <c r="BI146" s="218">
        <f>IF(N146="nulová",J146,0)</f>
        <v>0</v>
      </c>
      <c r="BJ146" s="25" t="s">
        <v>25</v>
      </c>
      <c r="BK146" s="218">
        <f>ROUND(I146*H146,2)</f>
        <v>0</v>
      </c>
      <c r="BL146" s="25" t="s">
        <v>105</v>
      </c>
      <c r="BM146" s="25" t="s">
        <v>1019</v>
      </c>
    </row>
    <row r="147" spans="2:65" s="1" customFormat="1" ht="40.5">
      <c r="B147" s="43"/>
      <c r="C147" s="65"/>
      <c r="D147" s="219" t="s">
        <v>208</v>
      </c>
      <c r="E147" s="65"/>
      <c r="F147" s="220" t="s">
        <v>1020</v>
      </c>
      <c r="G147" s="65"/>
      <c r="H147" s="65"/>
      <c r="I147" s="175"/>
      <c r="J147" s="65"/>
      <c r="K147" s="65"/>
      <c r="L147" s="63"/>
      <c r="M147" s="221"/>
      <c r="N147" s="44"/>
      <c r="O147" s="44"/>
      <c r="P147" s="44"/>
      <c r="Q147" s="44"/>
      <c r="R147" s="44"/>
      <c r="S147" s="44"/>
      <c r="T147" s="80"/>
      <c r="AT147" s="25" t="s">
        <v>208</v>
      </c>
      <c r="AU147" s="25" t="s">
        <v>93</v>
      </c>
    </row>
    <row r="148" spans="2:65" s="1" customFormat="1" ht="121.5">
      <c r="B148" s="43"/>
      <c r="C148" s="65"/>
      <c r="D148" s="219" t="s">
        <v>210</v>
      </c>
      <c r="E148" s="65"/>
      <c r="F148" s="222" t="s">
        <v>356</v>
      </c>
      <c r="G148" s="65"/>
      <c r="H148" s="65"/>
      <c r="I148" s="175"/>
      <c r="J148" s="65"/>
      <c r="K148" s="65"/>
      <c r="L148" s="63"/>
      <c r="M148" s="221"/>
      <c r="N148" s="44"/>
      <c r="O148" s="44"/>
      <c r="P148" s="44"/>
      <c r="Q148" s="44"/>
      <c r="R148" s="44"/>
      <c r="S148" s="44"/>
      <c r="T148" s="80"/>
      <c r="AT148" s="25" t="s">
        <v>210</v>
      </c>
      <c r="AU148" s="25" t="s">
        <v>93</v>
      </c>
    </row>
    <row r="149" spans="2:65" s="12" customFormat="1" ht="13.5">
      <c r="B149" s="223"/>
      <c r="C149" s="224"/>
      <c r="D149" s="219" t="s">
        <v>212</v>
      </c>
      <c r="E149" s="225" t="s">
        <v>50</v>
      </c>
      <c r="F149" s="226" t="s">
        <v>865</v>
      </c>
      <c r="G149" s="224"/>
      <c r="H149" s="227" t="s">
        <v>50</v>
      </c>
      <c r="I149" s="228"/>
      <c r="J149" s="224"/>
      <c r="K149" s="224"/>
      <c r="L149" s="229"/>
      <c r="M149" s="230"/>
      <c r="N149" s="231"/>
      <c r="O149" s="231"/>
      <c r="P149" s="231"/>
      <c r="Q149" s="231"/>
      <c r="R149" s="231"/>
      <c r="S149" s="231"/>
      <c r="T149" s="232"/>
      <c r="AT149" s="233" t="s">
        <v>212</v>
      </c>
      <c r="AU149" s="233" t="s">
        <v>93</v>
      </c>
      <c r="AV149" s="12" t="s">
        <v>25</v>
      </c>
      <c r="AW149" s="12" t="s">
        <v>48</v>
      </c>
      <c r="AX149" s="12" t="s">
        <v>85</v>
      </c>
      <c r="AY149" s="233" t="s">
        <v>199</v>
      </c>
    </row>
    <row r="150" spans="2:65" s="13" customFormat="1" ht="13.5">
      <c r="B150" s="234"/>
      <c r="C150" s="235"/>
      <c r="D150" s="236" t="s">
        <v>212</v>
      </c>
      <c r="E150" s="237" t="s">
        <v>50</v>
      </c>
      <c r="F150" s="238" t="s">
        <v>1021</v>
      </c>
      <c r="G150" s="235"/>
      <c r="H150" s="239">
        <v>319.75</v>
      </c>
      <c r="I150" s="240"/>
      <c r="J150" s="235"/>
      <c r="K150" s="235"/>
      <c r="L150" s="241"/>
      <c r="M150" s="242"/>
      <c r="N150" s="243"/>
      <c r="O150" s="243"/>
      <c r="P150" s="243"/>
      <c r="Q150" s="243"/>
      <c r="R150" s="243"/>
      <c r="S150" s="243"/>
      <c r="T150" s="244"/>
      <c r="AT150" s="245" t="s">
        <v>212</v>
      </c>
      <c r="AU150" s="245" t="s">
        <v>93</v>
      </c>
      <c r="AV150" s="13" t="s">
        <v>93</v>
      </c>
      <c r="AW150" s="13" t="s">
        <v>48</v>
      </c>
      <c r="AX150" s="13" t="s">
        <v>85</v>
      </c>
      <c r="AY150" s="245" t="s">
        <v>199</v>
      </c>
    </row>
    <row r="151" spans="2:65" s="1" customFormat="1" ht="22.5" customHeight="1">
      <c r="B151" s="43"/>
      <c r="C151" s="249" t="s">
        <v>271</v>
      </c>
      <c r="D151" s="249" t="s">
        <v>334</v>
      </c>
      <c r="E151" s="250" t="s">
        <v>880</v>
      </c>
      <c r="F151" s="251" t="s">
        <v>1022</v>
      </c>
      <c r="G151" s="252" t="s">
        <v>263</v>
      </c>
      <c r="H151" s="253">
        <v>322.94799999999998</v>
      </c>
      <c r="I151" s="254"/>
      <c r="J151" s="255">
        <f>ROUND(I151*H151,2)</f>
        <v>0</v>
      </c>
      <c r="K151" s="251" t="s">
        <v>50</v>
      </c>
      <c r="L151" s="256"/>
      <c r="M151" s="257" t="s">
        <v>50</v>
      </c>
      <c r="N151" s="258" t="s">
        <v>56</v>
      </c>
      <c r="O151" s="44"/>
      <c r="P151" s="216">
        <f>O151*H151</f>
        <v>0</v>
      </c>
      <c r="Q151" s="216">
        <v>0.14599999999999999</v>
      </c>
      <c r="R151" s="216">
        <f>Q151*H151</f>
        <v>47.150407999999992</v>
      </c>
      <c r="S151" s="216">
        <v>0</v>
      </c>
      <c r="T151" s="217">
        <f>S151*H151</f>
        <v>0</v>
      </c>
      <c r="AR151" s="25" t="s">
        <v>247</v>
      </c>
      <c r="AT151" s="25" t="s">
        <v>334</v>
      </c>
      <c r="AU151" s="25" t="s">
        <v>93</v>
      </c>
      <c r="AY151" s="25" t="s">
        <v>199</v>
      </c>
      <c r="BE151" s="218">
        <f>IF(N151="základní",J151,0)</f>
        <v>0</v>
      </c>
      <c r="BF151" s="218">
        <f>IF(N151="snížená",J151,0)</f>
        <v>0</v>
      </c>
      <c r="BG151" s="218">
        <f>IF(N151="zákl. přenesená",J151,0)</f>
        <v>0</v>
      </c>
      <c r="BH151" s="218">
        <f>IF(N151="sníž. přenesená",J151,0)</f>
        <v>0</v>
      </c>
      <c r="BI151" s="218">
        <f>IF(N151="nulová",J151,0)</f>
        <v>0</v>
      </c>
      <c r="BJ151" s="25" t="s">
        <v>25</v>
      </c>
      <c r="BK151" s="218">
        <f>ROUND(I151*H151,2)</f>
        <v>0</v>
      </c>
      <c r="BL151" s="25" t="s">
        <v>105</v>
      </c>
      <c r="BM151" s="25" t="s">
        <v>1023</v>
      </c>
    </row>
    <row r="152" spans="2:65" s="1" customFormat="1" ht="27">
      <c r="B152" s="43"/>
      <c r="C152" s="65"/>
      <c r="D152" s="219" t="s">
        <v>208</v>
      </c>
      <c r="E152" s="65"/>
      <c r="F152" s="220" t="s">
        <v>1024</v>
      </c>
      <c r="G152" s="65"/>
      <c r="H152" s="65"/>
      <c r="I152" s="175"/>
      <c r="J152" s="65"/>
      <c r="K152" s="65"/>
      <c r="L152" s="63"/>
      <c r="M152" s="221"/>
      <c r="N152" s="44"/>
      <c r="O152" s="44"/>
      <c r="P152" s="44"/>
      <c r="Q152" s="44"/>
      <c r="R152" s="44"/>
      <c r="S152" s="44"/>
      <c r="T152" s="80"/>
      <c r="AT152" s="25" t="s">
        <v>208</v>
      </c>
      <c r="AU152" s="25" t="s">
        <v>93</v>
      </c>
    </row>
    <row r="153" spans="2:65" s="12" customFormat="1" ht="13.5">
      <c r="B153" s="223"/>
      <c r="C153" s="224"/>
      <c r="D153" s="219" t="s">
        <v>212</v>
      </c>
      <c r="E153" s="225" t="s">
        <v>50</v>
      </c>
      <c r="F153" s="226" t="s">
        <v>865</v>
      </c>
      <c r="G153" s="224"/>
      <c r="H153" s="227" t="s">
        <v>50</v>
      </c>
      <c r="I153" s="228"/>
      <c r="J153" s="224"/>
      <c r="K153" s="224"/>
      <c r="L153" s="229"/>
      <c r="M153" s="230"/>
      <c r="N153" s="231"/>
      <c r="O153" s="231"/>
      <c r="P153" s="231"/>
      <c r="Q153" s="231"/>
      <c r="R153" s="231"/>
      <c r="S153" s="231"/>
      <c r="T153" s="232"/>
      <c r="AT153" s="233" t="s">
        <v>212</v>
      </c>
      <c r="AU153" s="233" t="s">
        <v>93</v>
      </c>
      <c r="AV153" s="12" t="s">
        <v>25</v>
      </c>
      <c r="AW153" s="12" t="s">
        <v>48</v>
      </c>
      <c r="AX153" s="12" t="s">
        <v>85</v>
      </c>
      <c r="AY153" s="233" t="s">
        <v>199</v>
      </c>
    </row>
    <row r="154" spans="2:65" s="13" customFormat="1" ht="13.5">
      <c r="B154" s="234"/>
      <c r="C154" s="235"/>
      <c r="D154" s="219" t="s">
        <v>212</v>
      </c>
      <c r="E154" s="246" t="s">
        <v>50</v>
      </c>
      <c r="F154" s="247" t="s">
        <v>1025</v>
      </c>
      <c r="G154" s="235"/>
      <c r="H154" s="248">
        <v>322.94799999999998</v>
      </c>
      <c r="I154" s="240"/>
      <c r="J154" s="235"/>
      <c r="K154" s="235"/>
      <c r="L154" s="241"/>
      <c r="M154" s="242"/>
      <c r="N154" s="243"/>
      <c r="O154" s="243"/>
      <c r="P154" s="243"/>
      <c r="Q154" s="243"/>
      <c r="R154" s="243"/>
      <c r="S154" s="243"/>
      <c r="T154" s="244"/>
      <c r="AT154" s="245" t="s">
        <v>212</v>
      </c>
      <c r="AU154" s="245" t="s">
        <v>93</v>
      </c>
      <c r="AV154" s="13" t="s">
        <v>93</v>
      </c>
      <c r="AW154" s="13" t="s">
        <v>48</v>
      </c>
      <c r="AX154" s="13" t="s">
        <v>85</v>
      </c>
      <c r="AY154" s="245" t="s">
        <v>199</v>
      </c>
    </row>
    <row r="155" spans="2:65" s="12" customFormat="1" ht="27">
      <c r="B155" s="223"/>
      <c r="C155" s="224"/>
      <c r="D155" s="236" t="s">
        <v>212</v>
      </c>
      <c r="E155" s="259" t="s">
        <v>50</v>
      </c>
      <c r="F155" s="260" t="s">
        <v>867</v>
      </c>
      <c r="G155" s="224"/>
      <c r="H155" s="261" t="s">
        <v>50</v>
      </c>
      <c r="I155" s="228"/>
      <c r="J155" s="224"/>
      <c r="K155" s="224"/>
      <c r="L155" s="229"/>
      <c r="M155" s="230"/>
      <c r="N155" s="231"/>
      <c r="O155" s="231"/>
      <c r="P155" s="231"/>
      <c r="Q155" s="231"/>
      <c r="R155" s="231"/>
      <c r="S155" s="231"/>
      <c r="T155" s="232"/>
      <c r="AT155" s="233" t="s">
        <v>212</v>
      </c>
      <c r="AU155" s="233" t="s">
        <v>93</v>
      </c>
      <c r="AV155" s="12" t="s">
        <v>25</v>
      </c>
      <c r="AW155" s="12" t="s">
        <v>48</v>
      </c>
      <c r="AX155" s="12" t="s">
        <v>85</v>
      </c>
      <c r="AY155" s="233" t="s">
        <v>199</v>
      </c>
    </row>
    <row r="156" spans="2:65" s="1" customFormat="1" ht="22.5" customHeight="1">
      <c r="B156" s="43"/>
      <c r="C156" s="207" t="s">
        <v>278</v>
      </c>
      <c r="D156" s="207" t="s">
        <v>202</v>
      </c>
      <c r="E156" s="208" t="s">
        <v>379</v>
      </c>
      <c r="F156" s="209" t="s">
        <v>380</v>
      </c>
      <c r="G156" s="210" t="s">
        <v>263</v>
      </c>
      <c r="H156" s="211">
        <v>2</v>
      </c>
      <c r="I156" s="212"/>
      <c r="J156" s="213">
        <f>ROUND(I156*H156,2)</f>
        <v>0</v>
      </c>
      <c r="K156" s="209" t="s">
        <v>206</v>
      </c>
      <c r="L156" s="63"/>
      <c r="M156" s="214" t="s">
        <v>50</v>
      </c>
      <c r="N156" s="215" t="s">
        <v>56</v>
      </c>
      <c r="O156" s="44"/>
      <c r="P156" s="216">
        <f>O156*H156</f>
        <v>0</v>
      </c>
      <c r="Q156" s="216">
        <v>0.1837</v>
      </c>
      <c r="R156" s="216">
        <f>Q156*H156</f>
        <v>0.3674</v>
      </c>
      <c r="S156" s="216">
        <v>0</v>
      </c>
      <c r="T156" s="217">
        <f>S156*H156</f>
        <v>0</v>
      </c>
      <c r="AR156" s="25" t="s">
        <v>105</v>
      </c>
      <c r="AT156" s="25" t="s">
        <v>202</v>
      </c>
      <c r="AU156" s="25" t="s">
        <v>93</v>
      </c>
      <c r="AY156" s="25" t="s">
        <v>199</v>
      </c>
      <c r="BE156" s="218">
        <f>IF(N156="základní",J156,0)</f>
        <v>0</v>
      </c>
      <c r="BF156" s="218">
        <f>IF(N156="snížená",J156,0)</f>
        <v>0</v>
      </c>
      <c r="BG156" s="218">
        <f>IF(N156="zákl. přenesená",J156,0)</f>
        <v>0</v>
      </c>
      <c r="BH156" s="218">
        <f>IF(N156="sníž. přenesená",J156,0)</f>
        <v>0</v>
      </c>
      <c r="BI156" s="218">
        <f>IF(N156="nulová",J156,0)</f>
        <v>0</v>
      </c>
      <c r="BJ156" s="25" t="s">
        <v>25</v>
      </c>
      <c r="BK156" s="218">
        <f>ROUND(I156*H156,2)</f>
        <v>0</v>
      </c>
      <c r="BL156" s="25" t="s">
        <v>105</v>
      </c>
      <c r="BM156" s="25" t="s">
        <v>1026</v>
      </c>
    </row>
    <row r="157" spans="2:65" s="1" customFormat="1" ht="27">
      <c r="B157" s="43"/>
      <c r="C157" s="65"/>
      <c r="D157" s="219" t="s">
        <v>208</v>
      </c>
      <c r="E157" s="65"/>
      <c r="F157" s="220" t="s">
        <v>382</v>
      </c>
      <c r="G157" s="65"/>
      <c r="H157" s="65"/>
      <c r="I157" s="175"/>
      <c r="J157" s="65"/>
      <c r="K157" s="65"/>
      <c r="L157" s="63"/>
      <c r="M157" s="221"/>
      <c r="N157" s="44"/>
      <c r="O157" s="44"/>
      <c r="P157" s="44"/>
      <c r="Q157" s="44"/>
      <c r="R157" s="44"/>
      <c r="S157" s="44"/>
      <c r="T157" s="80"/>
      <c r="AT157" s="25" t="s">
        <v>208</v>
      </c>
      <c r="AU157" s="25" t="s">
        <v>93</v>
      </c>
    </row>
    <row r="158" spans="2:65" s="1" customFormat="1" ht="148.5">
      <c r="B158" s="43"/>
      <c r="C158" s="65"/>
      <c r="D158" s="219" t="s">
        <v>210</v>
      </c>
      <c r="E158" s="65"/>
      <c r="F158" s="222" t="s">
        <v>383</v>
      </c>
      <c r="G158" s="65"/>
      <c r="H158" s="65"/>
      <c r="I158" s="175"/>
      <c r="J158" s="65"/>
      <c r="K158" s="65"/>
      <c r="L158" s="63"/>
      <c r="M158" s="221"/>
      <c r="N158" s="44"/>
      <c r="O158" s="44"/>
      <c r="P158" s="44"/>
      <c r="Q158" s="44"/>
      <c r="R158" s="44"/>
      <c r="S158" s="44"/>
      <c r="T158" s="80"/>
      <c r="AT158" s="25" t="s">
        <v>210</v>
      </c>
      <c r="AU158" s="25" t="s">
        <v>93</v>
      </c>
    </row>
    <row r="159" spans="2:65" s="12" customFormat="1" ht="13.5">
      <c r="B159" s="223"/>
      <c r="C159" s="224"/>
      <c r="D159" s="219" t="s">
        <v>212</v>
      </c>
      <c r="E159" s="225" t="s">
        <v>50</v>
      </c>
      <c r="F159" s="226" t="s">
        <v>747</v>
      </c>
      <c r="G159" s="224"/>
      <c r="H159" s="227" t="s">
        <v>50</v>
      </c>
      <c r="I159" s="228"/>
      <c r="J159" s="224"/>
      <c r="K159" s="224"/>
      <c r="L159" s="229"/>
      <c r="M159" s="230"/>
      <c r="N159" s="231"/>
      <c r="O159" s="231"/>
      <c r="P159" s="231"/>
      <c r="Q159" s="231"/>
      <c r="R159" s="231"/>
      <c r="S159" s="231"/>
      <c r="T159" s="232"/>
      <c r="AT159" s="233" t="s">
        <v>212</v>
      </c>
      <c r="AU159" s="233" t="s">
        <v>93</v>
      </c>
      <c r="AV159" s="12" t="s">
        <v>25</v>
      </c>
      <c r="AW159" s="12" t="s">
        <v>48</v>
      </c>
      <c r="AX159" s="12" t="s">
        <v>85</v>
      </c>
      <c r="AY159" s="233" t="s">
        <v>199</v>
      </c>
    </row>
    <row r="160" spans="2:65" s="13" customFormat="1" ht="13.5">
      <c r="B160" s="234"/>
      <c r="C160" s="235"/>
      <c r="D160" s="236" t="s">
        <v>212</v>
      </c>
      <c r="E160" s="237" t="s">
        <v>50</v>
      </c>
      <c r="F160" s="238" t="s">
        <v>93</v>
      </c>
      <c r="G160" s="235"/>
      <c r="H160" s="239">
        <v>2</v>
      </c>
      <c r="I160" s="240"/>
      <c r="J160" s="235"/>
      <c r="K160" s="235"/>
      <c r="L160" s="241"/>
      <c r="M160" s="242"/>
      <c r="N160" s="243"/>
      <c r="O160" s="243"/>
      <c r="P160" s="243"/>
      <c r="Q160" s="243"/>
      <c r="R160" s="243"/>
      <c r="S160" s="243"/>
      <c r="T160" s="244"/>
      <c r="AT160" s="245" t="s">
        <v>212</v>
      </c>
      <c r="AU160" s="245" t="s">
        <v>93</v>
      </c>
      <c r="AV160" s="13" t="s">
        <v>93</v>
      </c>
      <c r="AW160" s="13" t="s">
        <v>48</v>
      </c>
      <c r="AX160" s="13" t="s">
        <v>85</v>
      </c>
      <c r="AY160" s="245" t="s">
        <v>199</v>
      </c>
    </row>
    <row r="161" spans="2:65" s="1" customFormat="1" ht="22.5" customHeight="1">
      <c r="B161" s="43"/>
      <c r="C161" s="249" t="s">
        <v>291</v>
      </c>
      <c r="D161" s="249" t="s">
        <v>334</v>
      </c>
      <c r="E161" s="250" t="s">
        <v>394</v>
      </c>
      <c r="F161" s="251" t="s">
        <v>395</v>
      </c>
      <c r="G161" s="252" t="s">
        <v>256</v>
      </c>
      <c r="H161" s="253">
        <v>0.38800000000000001</v>
      </c>
      <c r="I161" s="254"/>
      <c r="J161" s="255">
        <f>ROUND(I161*H161,2)</f>
        <v>0</v>
      </c>
      <c r="K161" s="251" t="s">
        <v>206</v>
      </c>
      <c r="L161" s="256"/>
      <c r="M161" s="257" t="s">
        <v>50</v>
      </c>
      <c r="N161" s="258" t="s">
        <v>56</v>
      </c>
      <c r="O161" s="44"/>
      <c r="P161" s="216">
        <f>O161*H161</f>
        <v>0</v>
      </c>
      <c r="Q161" s="216">
        <v>1</v>
      </c>
      <c r="R161" s="216">
        <f>Q161*H161</f>
        <v>0.38800000000000001</v>
      </c>
      <c r="S161" s="216">
        <v>0</v>
      </c>
      <c r="T161" s="217">
        <f>S161*H161</f>
        <v>0</v>
      </c>
      <c r="AR161" s="25" t="s">
        <v>247</v>
      </c>
      <c r="AT161" s="25" t="s">
        <v>334</v>
      </c>
      <c r="AU161" s="25" t="s">
        <v>93</v>
      </c>
      <c r="AY161" s="25" t="s">
        <v>199</v>
      </c>
      <c r="BE161" s="218">
        <f>IF(N161="základní",J161,0)</f>
        <v>0</v>
      </c>
      <c r="BF161" s="218">
        <f>IF(N161="snížená",J161,0)</f>
        <v>0</v>
      </c>
      <c r="BG161" s="218">
        <f>IF(N161="zákl. přenesená",J161,0)</f>
        <v>0</v>
      </c>
      <c r="BH161" s="218">
        <f>IF(N161="sníž. přenesená",J161,0)</f>
        <v>0</v>
      </c>
      <c r="BI161" s="218">
        <f>IF(N161="nulová",J161,0)</f>
        <v>0</v>
      </c>
      <c r="BJ161" s="25" t="s">
        <v>25</v>
      </c>
      <c r="BK161" s="218">
        <f>ROUND(I161*H161,2)</f>
        <v>0</v>
      </c>
      <c r="BL161" s="25" t="s">
        <v>105</v>
      </c>
      <c r="BM161" s="25" t="s">
        <v>1027</v>
      </c>
    </row>
    <row r="162" spans="2:65" s="1" customFormat="1" ht="27">
      <c r="B162" s="43"/>
      <c r="C162" s="65"/>
      <c r="D162" s="219" t="s">
        <v>208</v>
      </c>
      <c r="E162" s="65"/>
      <c r="F162" s="220" t="s">
        <v>397</v>
      </c>
      <c r="G162" s="65"/>
      <c r="H162" s="65"/>
      <c r="I162" s="175"/>
      <c r="J162" s="65"/>
      <c r="K162" s="65"/>
      <c r="L162" s="63"/>
      <c r="M162" s="221"/>
      <c r="N162" s="44"/>
      <c r="O162" s="44"/>
      <c r="P162" s="44"/>
      <c r="Q162" s="44"/>
      <c r="R162" s="44"/>
      <c r="S162" s="44"/>
      <c r="T162" s="80"/>
      <c r="AT162" s="25" t="s">
        <v>208</v>
      </c>
      <c r="AU162" s="25" t="s">
        <v>93</v>
      </c>
    </row>
    <row r="163" spans="2:65" s="12" customFormat="1" ht="13.5">
      <c r="B163" s="223"/>
      <c r="C163" s="224"/>
      <c r="D163" s="219" t="s">
        <v>212</v>
      </c>
      <c r="E163" s="225" t="s">
        <v>50</v>
      </c>
      <c r="F163" s="226" t="s">
        <v>747</v>
      </c>
      <c r="G163" s="224"/>
      <c r="H163" s="227" t="s">
        <v>50</v>
      </c>
      <c r="I163" s="228"/>
      <c r="J163" s="224"/>
      <c r="K163" s="224"/>
      <c r="L163" s="229"/>
      <c r="M163" s="230"/>
      <c r="N163" s="231"/>
      <c r="O163" s="231"/>
      <c r="P163" s="231"/>
      <c r="Q163" s="231"/>
      <c r="R163" s="231"/>
      <c r="S163" s="231"/>
      <c r="T163" s="232"/>
      <c r="AT163" s="233" t="s">
        <v>212</v>
      </c>
      <c r="AU163" s="233" t="s">
        <v>93</v>
      </c>
      <c r="AV163" s="12" t="s">
        <v>25</v>
      </c>
      <c r="AW163" s="12" t="s">
        <v>48</v>
      </c>
      <c r="AX163" s="12" t="s">
        <v>85</v>
      </c>
      <c r="AY163" s="233" t="s">
        <v>199</v>
      </c>
    </row>
    <row r="164" spans="2:65" s="13" customFormat="1" ht="13.5">
      <c r="B164" s="234"/>
      <c r="C164" s="235"/>
      <c r="D164" s="236" t="s">
        <v>212</v>
      </c>
      <c r="E164" s="237" t="s">
        <v>50</v>
      </c>
      <c r="F164" s="238" t="s">
        <v>1028</v>
      </c>
      <c r="G164" s="235"/>
      <c r="H164" s="239">
        <v>0.38800000000000001</v>
      </c>
      <c r="I164" s="240"/>
      <c r="J164" s="235"/>
      <c r="K164" s="235"/>
      <c r="L164" s="241"/>
      <c r="M164" s="242"/>
      <c r="N164" s="243"/>
      <c r="O164" s="243"/>
      <c r="P164" s="243"/>
      <c r="Q164" s="243"/>
      <c r="R164" s="243"/>
      <c r="S164" s="243"/>
      <c r="T164" s="244"/>
      <c r="AT164" s="245" t="s">
        <v>212</v>
      </c>
      <c r="AU164" s="245" t="s">
        <v>93</v>
      </c>
      <c r="AV164" s="13" t="s">
        <v>93</v>
      </c>
      <c r="AW164" s="13" t="s">
        <v>48</v>
      </c>
      <c r="AX164" s="13" t="s">
        <v>85</v>
      </c>
      <c r="AY164" s="245" t="s">
        <v>199</v>
      </c>
    </row>
    <row r="165" spans="2:65" s="1" customFormat="1" ht="31.5" customHeight="1">
      <c r="B165" s="43"/>
      <c r="C165" s="207" t="s">
        <v>300</v>
      </c>
      <c r="D165" s="207" t="s">
        <v>202</v>
      </c>
      <c r="E165" s="208" t="s">
        <v>400</v>
      </c>
      <c r="F165" s="209" t="s">
        <v>401</v>
      </c>
      <c r="G165" s="210" t="s">
        <v>310</v>
      </c>
      <c r="H165" s="211">
        <v>21</v>
      </c>
      <c r="I165" s="212"/>
      <c r="J165" s="213">
        <f>ROUND(I165*H165,2)</f>
        <v>0</v>
      </c>
      <c r="K165" s="209" t="s">
        <v>206</v>
      </c>
      <c r="L165" s="63"/>
      <c r="M165" s="214" t="s">
        <v>50</v>
      </c>
      <c r="N165" s="215" t="s">
        <v>56</v>
      </c>
      <c r="O165" s="44"/>
      <c r="P165" s="216">
        <f>O165*H165</f>
        <v>0</v>
      </c>
      <c r="Q165" s="216">
        <v>0.15540000000000001</v>
      </c>
      <c r="R165" s="216">
        <f>Q165*H165</f>
        <v>3.2634000000000003</v>
      </c>
      <c r="S165" s="216">
        <v>0</v>
      </c>
      <c r="T165" s="217">
        <f>S165*H165</f>
        <v>0</v>
      </c>
      <c r="AR165" s="25" t="s">
        <v>105</v>
      </c>
      <c r="AT165" s="25" t="s">
        <v>202</v>
      </c>
      <c r="AU165" s="25" t="s">
        <v>93</v>
      </c>
      <c r="AY165" s="25" t="s">
        <v>199</v>
      </c>
      <c r="BE165" s="218">
        <f>IF(N165="základní",J165,0)</f>
        <v>0</v>
      </c>
      <c r="BF165" s="218">
        <f>IF(N165="snížená",J165,0)</f>
        <v>0</v>
      </c>
      <c r="BG165" s="218">
        <f>IF(N165="zákl. přenesená",J165,0)</f>
        <v>0</v>
      </c>
      <c r="BH165" s="218">
        <f>IF(N165="sníž. přenesená",J165,0)</f>
        <v>0</v>
      </c>
      <c r="BI165" s="218">
        <f>IF(N165="nulová",J165,0)</f>
        <v>0</v>
      </c>
      <c r="BJ165" s="25" t="s">
        <v>25</v>
      </c>
      <c r="BK165" s="218">
        <f>ROUND(I165*H165,2)</f>
        <v>0</v>
      </c>
      <c r="BL165" s="25" t="s">
        <v>105</v>
      </c>
      <c r="BM165" s="25" t="s">
        <v>1029</v>
      </c>
    </row>
    <row r="166" spans="2:65" s="1" customFormat="1" ht="40.5">
      <c r="B166" s="43"/>
      <c r="C166" s="65"/>
      <c r="D166" s="219" t="s">
        <v>208</v>
      </c>
      <c r="E166" s="65"/>
      <c r="F166" s="220" t="s">
        <v>403</v>
      </c>
      <c r="G166" s="65"/>
      <c r="H166" s="65"/>
      <c r="I166" s="175"/>
      <c r="J166" s="65"/>
      <c r="K166" s="65"/>
      <c r="L166" s="63"/>
      <c r="M166" s="221"/>
      <c r="N166" s="44"/>
      <c r="O166" s="44"/>
      <c r="P166" s="44"/>
      <c r="Q166" s="44"/>
      <c r="R166" s="44"/>
      <c r="S166" s="44"/>
      <c r="T166" s="80"/>
      <c r="AT166" s="25" t="s">
        <v>208</v>
      </c>
      <c r="AU166" s="25" t="s">
        <v>93</v>
      </c>
    </row>
    <row r="167" spans="2:65" s="1" customFormat="1" ht="94.5">
      <c r="B167" s="43"/>
      <c r="C167" s="65"/>
      <c r="D167" s="219" t="s">
        <v>210</v>
      </c>
      <c r="E167" s="65"/>
      <c r="F167" s="222" t="s">
        <v>404</v>
      </c>
      <c r="G167" s="65"/>
      <c r="H167" s="65"/>
      <c r="I167" s="175"/>
      <c r="J167" s="65"/>
      <c r="K167" s="65"/>
      <c r="L167" s="63"/>
      <c r="M167" s="221"/>
      <c r="N167" s="44"/>
      <c r="O167" s="44"/>
      <c r="P167" s="44"/>
      <c r="Q167" s="44"/>
      <c r="R167" s="44"/>
      <c r="S167" s="44"/>
      <c r="T167" s="80"/>
      <c r="AT167" s="25" t="s">
        <v>210</v>
      </c>
      <c r="AU167" s="25" t="s">
        <v>93</v>
      </c>
    </row>
    <row r="168" spans="2:65" s="12" customFormat="1" ht="13.5">
      <c r="B168" s="223"/>
      <c r="C168" s="224"/>
      <c r="D168" s="219" t="s">
        <v>212</v>
      </c>
      <c r="E168" s="225" t="s">
        <v>50</v>
      </c>
      <c r="F168" s="226" t="s">
        <v>1030</v>
      </c>
      <c r="G168" s="224"/>
      <c r="H168" s="227" t="s">
        <v>50</v>
      </c>
      <c r="I168" s="228"/>
      <c r="J168" s="224"/>
      <c r="K168" s="224"/>
      <c r="L168" s="229"/>
      <c r="M168" s="230"/>
      <c r="N168" s="231"/>
      <c r="O168" s="231"/>
      <c r="P168" s="231"/>
      <c r="Q168" s="231"/>
      <c r="R168" s="231"/>
      <c r="S168" s="231"/>
      <c r="T168" s="232"/>
      <c r="AT168" s="233" t="s">
        <v>212</v>
      </c>
      <c r="AU168" s="233" t="s">
        <v>93</v>
      </c>
      <c r="AV168" s="12" t="s">
        <v>25</v>
      </c>
      <c r="AW168" s="12" t="s">
        <v>48</v>
      </c>
      <c r="AX168" s="12" t="s">
        <v>85</v>
      </c>
      <c r="AY168" s="233" t="s">
        <v>199</v>
      </c>
    </row>
    <row r="169" spans="2:65" s="13" customFormat="1" ht="13.5">
      <c r="B169" s="234"/>
      <c r="C169" s="235"/>
      <c r="D169" s="219" t="s">
        <v>212</v>
      </c>
      <c r="E169" s="246" t="s">
        <v>50</v>
      </c>
      <c r="F169" s="247" t="s">
        <v>316</v>
      </c>
      <c r="G169" s="235"/>
      <c r="H169" s="248">
        <v>16</v>
      </c>
      <c r="I169" s="240"/>
      <c r="J169" s="235"/>
      <c r="K169" s="235"/>
      <c r="L169" s="241"/>
      <c r="M169" s="242"/>
      <c r="N169" s="243"/>
      <c r="O169" s="243"/>
      <c r="P169" s="243"/>
      <c r="Q169" s="243"/>
      <c r="R169" s="243"/>
      <c r="S169" s="243"/>
      <c r="T169" s="244"/>
      <c r="AT169" s="245" t="s">
        <v>212</v>
      </c>
      <c r="AU169" s="245" t="s">
        <v>93</v>
      </c>
      <c r="AV169" s="13" t="s">
        <v>93</v>
      </c>
      <c r="AW169" s="13" t="s">
        <v>48</v>
      </c>
      <c r="AX169" s="13" t="s">
        <v>85</v>
      </c>
      <c r="AY169" s="245" t="s">
        <v>199</v>
      </c>
    </row>
    <row r="170" spans="2:65" s="12" customFormat="1" ht="13.5">
      <c r="B170" s="223"/>
      <c r="C170" s="224"/>
      <c r="D170" s="219" t="s">
        <v>212</v>
      </c>
      <c r="E170" s="225" t="s">
        <v>50</v>
      </c>
      <c r="F170" s="226" t="s">
        <v>1031</v>
      </c>
      <c r="G170" s="224"/>
      <c r="H170" s="227" t="s">
        <v>50</v>
      </c>
      <c r="I170" s="228"/>
      <c r="J170" s="224"/>
      <c r="K170" s="224"/>
      <c r="L170" s="229"/>
      <c r="M170" s="230"/>
      <c r="N170" s="231"/>
      <c r="O170" s="231"/>
      <c r="P170" s="231"/>
      <c r="Q170" s="231"/>
      <c r="R170" s="231"/>
      <c r="S170" s="231"/>
      <c r="T170" s="232"/>
      <c r="AT170" s="233" t="s">
        <v>212</v>
      </c>
      <c r="AU170" s="233" t="s">
        <v>93</v>
      </c>
      <c r="AV170" s="12" t="s">
        <v>25</v>
      </c>
      <c r="AW170" s="12" t="s">
        <v>48</v>
      </c>
      <c r="AX170" s="12" t="s">
        <v>85</v>
      </c>
      <c r="AY170" s="233" t="s">
        <v>199</v>
      </c>
    </row>
    <row r="171" spans="2:65" s="13" customFormat="1" ht="13.5">
      <c r="B171" s="234"/>
      <c r="C171" s="235"/>
      <c r="D171" s="236" t="s">
        <v>212</v>
      </c>
      <c r="E171" s="237" t="s">
        <v>50</v>
      </c>
      <c r="F171" s="238" t="s">
        <v>141</v>
      </c>
      <c r="G171" s="235"/>
      <c r="H171" s="239">
        <v>5</v>
      </c>
      <c r="I171" s="240"/>
      <c r="J171" s="235"/>
      <c r="K171" s="235"/>
      <c r="L171" s="241"/>
      <c r="M171" s="242"/>
      <c r="N171" s="243"/>
      <c r="O171" s="243"/>
      <c r="P171" s="243"/>
      <c r="Q171" s="243"/>
      <c r="R171" s="243"/>
      <c r="S171" s="243"/>
      <c r="T171" s="244"/>
      <c r="AT171" s="245" t="s">
        <v>212</v>
      </c>
      <c r="AU171" s="245" t="s">
        <v>93</v>
      </c>
      <c r="AV171" s="13" t="s">
        <v>93</v>
      </c>
      <c r="AW171" s="13" t="s">
        <v>48</v>
      </c>
      <c r="AX171" s="13" t="s">
        <v>85</v>
      </c>
      <c r="AY171" s="245" t="s">
        <v>199</v>
      </c>
    </row>
    <row r="172" spans="2:65" s="1" customFormat="1" ht="22.5" customHeight="1">
      <c r="B172" s="43"/>
      <c r="C172" s="249" t="s">
        <v>10</v>
      </c>
      <c r="D172" s="249" t="s">
        <v>334</v>
      </c>
      <c r="E172" s="250" t="s">
        <v>423</v>
      </c>
      <c r="F172" s="251" t="s">
        <v>424</v>
      </c>
      <c r="G172" s="252" t="s">
        <v>418</v>
      </c>
      <c r="H172" s="253">
        <v>16.16</v>
      </c>
      <c r="I172" s="254"/>
      <c r="J172" s="255">
        <f>ROUND(I172*H172,2)</f>
        <v>0</v>
      </c>
      <c r="K172" s="251" t="s">
        <v>206</v>
      </c>
      <c r="L172" s="256"/>
      <c r="M172" s="257" t="s">
        <v>50</v>
      </c>
      <c r="N172" s="258" t="s">
        <v>56</v>
      </c>
      <c r="O172" s="44"/>
      <c r="P172" s="216">
        <f>O172*H172</f>
        <v>0</v>
      </c>
      <c r="Q172" s="216">
        <v>4.8300000000000003E-2</v>
      </c>
      <c r="R172" s="216">
        <f>Q172*H172</f>
        <v>0.780528</v>
      </c>
      <c r="S172" s="216">
        <v>0</v>
      </c>
      <c r="T172" s="217">
        <f>S172*H172</f>
        <v>0</v>
      </c>
      <c r="AR172" s="25" t="s">
        <v>247</v>
      </c>
      <c r="AT172" s="25" t="s">
        <v>334</v>
      </c>
      <c r="AU172" s="25" t="s">
        <v>93</v>
      </c>
      <c r="AY172" s="25" t="s">
        <v>199</v>
      </c>
      <c r="BE172" s="218">
        <f>IF(N172="základní",J172,0)</f>
        <v>0</v>
      </c>
      <c r="BF172" s="218">
        <f>IF(N172="snížená",J172,0)</f>
        <v>0</v>
      </c>
      <c r="BG172" s="218">
        <f>IF(N172="zákl. přenesená",J172,0)</f>
        <v>0</v>
      </c>
      <c r="BH172" s="218">
        <f>IF(N172="sníž. přenesená",J172,0)</f>
        <v>0</v>
      </c>
      <c r="BI172" s="218">
        <f>IF(N172="nulová",J172,0)</f>
        <v>0</v>
      </c>
      <c r="BJ172" s="25" t="s">
        <v>25</v>
      </c>
      <c r="BK172" s="218">
        <f>ROUND(I172*H172,2)</f>
        <v>0</v>
      </c>
      <c r="BL172" s="25" t="s">
        <v>105</v>
      </c>
      <c r="BM172" s="25" t="s">
        <v>1032</v>
      </c>
    </row>
    <row r="173" spans="2:65" s="1" customFormat="1" ht="13.5">
      <c r="B173" s="43"/>
      <c r="C173" s="65"/>
      <c r="D173" s="219" t="s">
        <v>208</v>
      </c>
      <c r="E173" s="65"/>
      <c r="F173" s="220" t="s">
        <v>426</v>
      </c>
      <c r="G173" s="65"/>
      <c r="H173" s="65"/>
      <c r="I173" s="175"/>
      <c r="J173" s="65"/>
      <c r="K173" s="65"/>
      <c r="L173" s="63"/>
      <c r="M173" s="221"/>
      <c r="N173" s="44"/>
      <c r="O173" s="44"/>
      <c r="P173" s="44"/>
      <c r="Q173" s="44"/>
      <c r="R173" s="44"/>
      <c r="S173" s="44"/>
      <c r="T173" s="80"/>
      <c r="AT173" s="25" t="s">
        <v>208</v>
      </c>
      <c r="AU173" s="25" t="s">
        <v>93</v>
      </c>
    </row>
    <row r="174" spans="2:65" s="12" customFormat="1" ht="13.5">
      <c r="B174" s="223"/>
      <c r="C174" s="224"/>
      <c r="D174" s="219" t="s">
        <v>212</v>
      </c>
      <c r="E174" s="225" t="s">
        <v>50</v>
      </c>
      <c r="F174" s="226" t="s">
        <v>1030</v>
      </c>
      <c r="G174" s="224"/>
      <c r="H174" s="227" t="s">
        <v>50</v>
      </c>
      <c r="I174" s="228"/>
      <c r="J174" s="224"/>
      <c r="K174" s="224"/>
      <c r="L174" s="229"/>
      <c r="M174" s="230"/>
      <c r="N174" s="231"/>
      <c r="O174" s="231"/>
      <c r="P174" s="231"/>
      <c r="Q174" s="231"/>
      <c r="R174" s="231"/>
      <c r="S174" s="231"/>
      <c r="T174" s="232"/>
      <c r="AT174" s="233" t="s">
        <v>212</v>
      </c>
      <c r="AU174" s="233" t="s">
        <v>93</v>
      </c>
      <c r="AV174" s="12" t="s">
        <v>25</v>
      </c>
      <c r="AW174" s="12" t="s">
        <v>48</v>
      </c>
      <c r="AX174" s="12" t="s">
        <v>85</v>
      </c>
      <c r="AY174" s="233" t="s">
        <v>199</v>
      </c>
    </row>
    <row r="175" spans="2:65" s="13" customFormat="1" ht="13.5">
      <c r="B175" s="234"/>
      <c r="C175" s="235"/>
      <c r="D175" s="236" t="s">
        <v>212</v>
      </c>
      <c r="E175" s="237" t="s">
        <v>50</v>
      </c>
      <c r="F175" s="238" t="s">
        <v>1033</v>
      </c>
      <c r="G175" s="235"/>
      <c r="H175" s="239">
        <v>16.16</v>
      </c>
      <c r="I175" s="240"/>
      <c r="J175" s="235"/>
      <c r="K175" s="235"/>
      <c r="L175" s="241"/>
      <c r="M175" s="242"/>
      <c r="N175" s="243"/>
      <c r="O175" s="243"/>
      <c r="P175" s="243"/>
      <c r="Q175" s="243"/>
      <c r="R175" s="243"/>
      <c r="S175" s="243"/>
      <c r="T175" s="244"/>
      <c r="AT175" s="245" t="s">
        <v>212</v>
      </c>
      <c r="AU175" s="245" t="s">
        <v>93</v>
      </c>
      <c r="AV175" s="13" t="s">
        <v>93</v>
      </c>
      <c r="AW175" s="13" t="s">
        <v>48</v>
      </c>
      <c r="AX175" s="13" t="s">
        <v>85</v>
      </c>
      <c r="AY175" s="245" t="s">
        <v>199</v>
      </c>
    </row>
    <row r="176" spans="2:65" s="1" customFormat="1" ht="22.5" customHeight="1">
      <c r="B176" s="43"/>
      <c r="C176" s="249" t="s">
        <v>316</v>
      </c>
      <c r="D176" s="249" t="s">
        <v>334</v>
      </c>
      <c r="E176" s="250" t="s">
        <v>429</v>
      </c>
      <c r="F176" s="251" t="s">
        <v>430</v>
      </c>
      <c r="G176" s="252" t="s">
        <v>418</v>
      </c>
      <c r="H176" s="253">
        <v>5.05</v>
      </c>
      <c r="I176" s="254"/>
      <c r="J176" s="255">
        <f>ROUND(I176*H176,2)</f>
        <v>0</v>
      </c>
      <c r="K176" s="251" t="s">
        <v>206</v>
      </c>
      <c r="L176" s="256"/>
      <c r="M176" s="257" t="s">
        <v>50</v>
      </c>
      <c r="N176" s="258" t="s">
        <v>56</v>
      </c>
      <c r="O176" s="44"/>
      <c r="P176" s="216">
        <f>O176*H176</f>
        <v>0</v>
      </c>
      <c r="Q176" s="216">
        <v>6.4000000000000001E-2</v>
      </c>
      <c r="R176" s="216">
        <f>Q176*H176</f>
        <v>0.32319999999999999</v>
      </c>
      <c r="S176" s="216">
        <v>0</v>
      </c>
      <c r="T176" s="217">
        <f>S176*H176</f>
        <v>0</v>
      </c>
      <c r="AR176" s="25" t="s">
        <v>247</v>
      </c>
      <c r="AT176" s="25" t="s">
        <v>334</v>
      </c>
      <c r="AU176" s="25" t="s">
        <v>93</v>
      </c>
      <c r="AY176" s="25" t="s">
        <v>199</v>
      </c>
      <c r="BE176" s="218">
        <f>IF(N176="základní",J176,0)</f>
        <v>0</v>
      </c>
      <c r="BF176" s="218">
        <f>IF(N176="snížená",J176,0)</f>
        <v>0</v>
      </c>
      <c r="BG176" s="218">
        <f>IF(N176="zákl. přenesená",J176,0)</f>
        <v>0</v>
      </c>
      <c r="BH176" s="218">
        <f>IF(N176="sníž. přenesená",J176,0)</f>
        <v>0</v>
      </c>
      <c r="BI176" s="218">
        <f>IF(N176="nulová",J176,0)</f>
        <v>0</v>
      </c>
      <c r="BJ176" s="25" t="s">
        <v>25</v>
      </c>
      <c r="BK176" s="218">
        <f>ROUND(I176*H176,2)</f>
        <v>0</v>
      </c>
      <c r="BL176" s="25" t="s">
        <v>105</v>
      </c>
      <c r="BM176" s="25" t="s">
        <v>1034</v>
      </c>
    </row>
    <row r="177" spans="2:65" s="1" customFormat="1" ht="27">
      <c r="B177" s="43"/>
      <c r="C177" s="65"/>
      <c r="D177" s="219" t="s">
        <v>208</v>
      </c>
      <c r="E177" s="65"/>
      <c r="F177" s="220" t="s">
        <v>432</v>
      </c>
      <c r="G177" s="65"/>
      <c r="H177" s="65"/>
      <c r="I177" s="175"/>
      <c r="J177" s="65"/>
      <c r="K177" s="65"/>
      <c r="L177" s="63"/>
      <c r="M177" s="221"/>
      <c r="N177" s="44"/>
      <c r="O177" s="44"/>
      <c r="P177" s="44"/>
      <c r="Q177" s="44"/>
      <c r="R177" s="44"/>
      <c r="S177" s="44"/>
      <c r="T177" s="80"/>
      <c r="AT177" s="25" t="s">
        <v>208</v>
      </c>
      <c r="AU177" s="25" t="s">
        <v>93</v>
      </c>
    </row>
    <row r="178" spans="2:65" s="12" customFormat="1" ht="13.5">
      <c r="B178" s="223"/>
      <c r="C178" s="224"/>
      <c r="D178" s="219" t="s">
        <v>212</v>
      </c>
      <c r="E178" s="225" t="s">
        <v>50</v>
      </c>
      <c r="F178" s="226" t="s">
        <v>1031</v>
      </c>
      <c r="G178" s="224"/>
      <c r="H178" s="227" t="s">
        <v>50</v>
      </c>
      <c r="I178" s="228"/>
      <c r="J178" s="224"/>
      <c r="K178" s="224"/>
      <c r="L178" s="229"/>
      <c r="M178" s="230"/>
      <c r="N178" s="231"/>
      <c r="O178" s="231"/>
      <c r="P178" s="231"/>
      <c r="Q178" s="231"/>
      <c r="R178" s="231"/>
      <c r="S178" s="231"/>
      <c r="T178" s="232"/>
      <c r="AT178" s="233" t="s">
        <v>212</v>
      </c>
      <c r="AU178" s="233" t="s">
        <v>93</v>
      </c>
      <c r="AV178" s="12" t="s">
        <v>25</v>
      </c>
      <c r="AW178" s="12" t="s">
        <v>48</v>
      </c>
      <c r="AX178" s="12" t="s">
        <v>85</v>
      </c>
      <c r="AY178" s="233" t="s">
        <v>199</v>
      </c>
    </row>
    <row r="179" spans="2:65" s="13" customFormat="1" ht="13.5">
      <c r="B179" s="234"/>
      <c r="C179" s="235"/>
      <c r="D179" s="236" t="s">
        <v>212</v>
      </c>
      <c r="E179" s="237" t="s">
        <v>50</v>
      </c>
      <c r="F179" s="238" t="s">
        <v>1035</v>
      </c>
      <c r="G179" s="235"/>
      <c r="H179" s="239">
        <v>5.05</v>
      </c>
      <c r="I179" s="240"/>
      <c r="J179" s="235"/>
      <c r="K179" s="235"/>
      <c r="L179" s="241"/>
      <c r="M179" s="242"/>
      <c r="N179" s="243"/>
      <c r="O179" s="243"/>
      <c r="P179" s="243"/>
      <c r="Q179" s="243"/>
      <c r="R179" s="243"/>
      <c r="S179" s="243"/>
      <c r="T179" s="244"/>
      <c r="AT179" s="245" t="s">
        <v>212</v>
      </c>
      <c r="AU179" s="245" t="s">
        <v>93</v>
      </c>
      <c r="AV179" s="13" t="s">
        <v>93</v>
      </c>
      <c r="AW179" s="13" t="s">
        <v>48</v>
      </c>
      <c r="AX179" s="13" t="s">
        <v>85</v>
      </c>
      <c r="AY179" s="245" t="s">
        <v>199</v>
      </c>
    </row>
    <row r="180" spans="2:65" s="1" customFormat="1" ht="31.5" customHeight="1">
      <c r="B180" s="43"/>
      <c r="C180" s="207" t="s">
        <v>324</v>
      </c>
      <c r="D180" s="207" t="s">
        <v>202</v>
      </c>
      <c r="E180" s="208" t="s">
        <v>447</v>
      </c>
      <c r="F180" s="209" t="s">
        <v>448</v>
      </c>
      <c r="G180" s="210" t="s">
        <v>310</v>
      </c>
      <c r="H180" s="211">
        <v>292</v>
      </c>
      <c r="I180" s="212"/>
      <c r="J180" s="213">
        <f>ROUND(I180*H180,2)</f>
        <v>0</v>
      </c>
      <c r="K180" s="209" t="s">
        <v>206</v>
      </c>
      <c r="L180" s="63"/>
      <c r="M180" s="214" t="s">
        <v>50</v>
      </c>
      <c r="N180" s="215" t="s">
        <v>56</v>
      </c>
      <c r="O180" s="44"/>
      <c r="P180" s="216">
        <f>O180*H180</f>
        <v>0</v>
      </c>
      <c r="Q180" s="216">
        <v>0.1295</v>
      </c>
      <c r="R180" s="216">
        <f>Q180*H180</f>
        <v>37.814</v>
      </c>
      <c r="S180" s="216">
        <v>0</v>
      </c>
      <c r="T180" s="217">
        <f>S180*H180</f>
        <v>0</v>
      </c>
      <c r="AR180" s="25" t="s">
        <v>105</v>
      </c>
      <c r="AT180" s="25" t="s">
        <v>202</v>
      </c>
      <c r="AU180" s="25" t="s">
        <v>93</v>
      </c>
      <c r="AY180" s="25" t="s">
        <v>199</v>
      </c>
      <c r="BE180" s="218">
        <f>IF(N180="základní",J180,0)</f>
        <v>0</v>
      </c>
      <c r="BF180" s="218">
        <f>IF(N180="snížená",J180,0)</f>
        <v>0</v>
      </c>
      <c r="BG180" s="218">
        <f>IF(N180="zákl. přenesená",J180,0)</f>
        <v>0</v>
      </c>
      <c r="BH180" s="218">
        <f>IF(N180="sníž. přenesená",J180,0)</f>
        <v>0</v>
      </c>
      <c r="BI180" s="218">
        <f>IF(N180="nulová",J180,0)</f>
        <v>0</v>
      </c>
      <c r="BJ180" s="25" t="s">
        <v>25</v>
      </c>
      <c r="BK180" s="218">
        <f>ROUND(I180*H180,2)</f>
        <v>0</v>
      </c>
      <c r="BL180" s="25" t="s">
        <v>105</v>
      </c>
      <c r="BM180" s="25" t="s">
        <v>1036</v>
      </c>
    </row>
    <row r="181" spans="2:65" s="1" customFormat="1" ht="40.5">
      <c r="B181" s="43"/>
      <c r="C181" s="65"/>
      <c r="D181" s="219" t="s">
        <v>208</v>
      </c>
      <c r="E181" s="65"/>
      <c r="F181" s="220" t="s">
        <v>450</v>
      </c>
      <c r="G181" s="65"/>
      <c r="H181" s="65"/>
      <c r="I181" s="175"/>
      <c r="J181" s="65"/>
      <c r="K181" s="65"/>
      <c r="L181" s="63"/>
      <c r="M181" s="221"/>
      <c r="N181" s="44"/>
      <c r="O181" s="44"/>
      <c r="P181" s="44"/>
      <c r="Q181" s="44"/>
      <c r="R181" s="44"/>
      <c r="S181" s="44"/>
      <c r="T181" s="80"/>
      <c r="AT181" s="25" t="s">
        <v>208</v>
      </c>
      <c r="AU181" s="25" t="s">
        <v>93</v>
      </c>
    </row>
    <row r="182" spans="2:65" s="1" customFormat="1" ht="94.5">
      <c r="B182" s="43"/>
      <c r="C182" s="65"/>
      <c r="D182" s="219" t="s">
        <v>210</v>
      </c>
      <c r="E182" s="65"/>
      <c r="F182" s="222" t="s">
        <v>451</v>
      </c>
      <c r="G182" s="65"/>
      <c r="H182" s="65"/>
      <c r="I182" s="175"/>
      <c r="J182" s="65"/>
      <c r="K182" s="65"/>
      <c r="L182" s="63"/>
      <c r="M182" s="221"/>
      <c r="N182" s="44"/>
      <c r="O182" s="44"/>
      <c r="P182" s="44"/>
      <c r="Q182" s="44"/>
      <c r="R182" s="44"/>
      <c r="S182" s="44"/>
      <c r="T182" s="80"/>
      <c r="AT182" s="25" t="s">
        <v>210</v>
      </c>
      <c r="AU182" s="25" t="s">
        <v>93</v>
      </c>
    </row>
    <row r="183" spans="2:65" s="12" customFormat="1" ht="13.5">
      <c r="B183" s="223"/>
      <c r="C183" s="224"/>
      <c r="D183" s="219" t="s">
        <v>212</v>
      </c>
      <c r="E183" s="225" t="s">
        <v>50</v>
      </c>
      <c r="F183" s="226" t="s">
        <v>733</v>
      </c>
      <c r="G183" s="224"/>
      <c r="H183" s="227" t="s">
        <v>50</v>
      </c>
      <c r="I183" s="228"/>
      <c r="J183" s="224"/>
      <c r="K183" s="224"/>
      <c r="L183" s="229"/>
      <c r="M183" s="230"/>
      <c r="N183" s="231"/>
      <c r="O183" s="231"/>
      <c r="P183" s="231"/>
      <c r="Q183" s="231"/>
      <c r="R183" s="231"/>
      <c r="S183" s="231"/>
      <c r="T183" s="232"/>
      <c r="AT183" s="233" t="s">
        <v>212</v>
      </c>
      <c r="AU183" s="233" t="s">
        <v>93</v>
      </c>
      <c r="AV183" s="12" t="s">
        <v>25</v>
      </c>
      <c r="AW183" s="12" t="s">
        <v>48</v>
      </c>
      <c r="AX183" s="12" t="s">
        <v>85</v>
      </c>
      <c r="AY183" s="233" t="s">
        <v>199</v>
      </c>
    </row>
    <row r="184" spans="2:65" s="13" customFormat="1" ht="13.5">
      <c r="B184" s="234"/>
      <c r="C184" s="235"/>
      <c r="D184" s="236" t="s">
        <v>212</v>
      </c>
      <c r="E184" s="237" t="s">
        <v>50</v>
      </c>
      <c r="F184" s="238" t="s">
        <v>1037</v>
      </c>
      <c r="G184" s="235"/>
      <c r="H184" s="239">
        <v>292</v>
      </c>
      <c r="I184" s="240"/>
      <c r="J184" s="235"/>
      <c r="K184" s="235"/>
      <c r="L184" s="241"/>
      <c r="M184" s="242"/>
      <c r="N184" s="243"/>
      <c r="O184" s="243"/>
      <c r="P184" s="243"/>
      <c r="Q184" s="243"/>
      <c r="R184" s="243"/>
      <c r="S184" s="243"/>
      <c r="T184" s="244"/>
      <c r="AT184" s="245" t="s">
        <v>212</v>
      </c>
      <c r="AU184" s="245" t="s">
        <v>93</v>
      </c>
      <c r="AV184" s="13" t="s">
        <v>93</v>
      </c>
      <c r="AW184" s="13" t="s">
        <v>48</v>
      </c>
      <c r="AX184" s="13" t="s">
        <v>85</v>
      </c>
      <c r="AY184" s="245" t="s">
        <v>199</v>
      </c>
    </row>
    <row r="185" spans="2:65" s="1" customFormat="1" ht="22.5" customHeight="1">
      <c r="B185" s="43"/>
      <c r="C185" s="249" t="s">
        <v>333</v>
      </c>
      <c r="D185" s="249" t="s">
        <v>334</v>
      </c>
      <c r="E185" s="250" t="s">
        <v>457</v>
      </c>
      <c r="F185" s="251" t="s">
        <v>916</v>
      </c>
      <c r="G185" s="252" t="s">
        <v>418</v>
      </c>
      <c r="H185" s="253">
        <v>294.92</v>
      </c>
      <c r="I185" s="254"/>
      <c r="J185" s="255">
        <f>ROUND(I185*H185,2)</f>
        <v>0</v>
      </c>
      <c r="K185" s="251" t="s">
        <v>50</v>
      </c>
      <c r="L185" s="256"/>
      <c r="M185" s="257" t="s">
        <v>50</v>
      </c>
      <c r="N185" s="258" t="s">
        <v>56</v>
      </c>
      <c r="O185" s="44"/>
      <c r="P185" s="216">
        <f>O185*H185</f>
        <v>0</v>
      </c>
      <c r="Q185" s="216">
        <v>2.4E-2</v>
      </c>
      <c r="R185" s="216">
        <f>Q185*H185</f>
        <v>7.0780800000000008</v>
      </c>
      <c r="S185" s="216">
        <v>0</v>
      </c>
      <c r="T185" s="217">
        <f>S185*H185</f>
        <v>0</v>
      </c>
      <c r="AR185" s="25" t="s">
        <v>247</v>
      </c>
      <c r="AT185" s="25" t="s">
        <v>334</v>
      </c>
      <c r="AU185" s="25" t="s">
        <v>93</v>
      </c>
      <c r="AY185" s="25" t="s">
        <v>199</v>
      </c>
      <c r="BE185" s="218">
        <f>IF(N185="základní",J185,0)</f>
        <v>0</v>
      </c>
      <c r="BF185" s="218">
        <f>IF(N185="snížená",J185,0)</f>
        <v>0</v>
      </c>
      <c r="BG185" s="218">
        <f>IF(N185="zákl. přenesená",J185,0)</f>
        <v>0</v>
      </c>
      <c r="BH185" s="218">
        <f>IF(N185="sníž. přenesená",J185,0)</f>
        <v>0</v>
      </c>
      <c r="BI185" s="218">
        <f>IF(N185="nulová",J185,0)</f>
        <v>0</v>
      </c>
      <c r="BJ185" s="25" t="s">
        <v>25</v>
      </c>
      <c r="BK185" s="218">
        <f>ROUND(I185*H185,2)</f>
        <v>0</v>
      </c>
      <c r="BL185" s="25" t="s">
        <v>105</v>
      </c>
      <c r="BM185" s="25" t="s">
        <v>1038</v>
      </c>
    </row>
    <row r="186" spans="2:65" s="1" customFormat="1" ht="13.5">
      <c r="B186" s="43"/>
      <c r="C186" s="65"/>
      <c r="D186" s="219" t="s">
        <v>208</v>
      </c>
      <c r="E186" s="65"/>
      <c r="F186" s="220" t="s">
        <v>918</v>
      </c>
      <c r="G186" s="65"/>
      <c r="H186" s="65"/>
      <c r="I186" s="175"/>
      <c r="J186" s="65"/>
      <c r="K186" s="65"/>
      <c r="L186" s="63"/>
      <c r="M186" s="221"/>
      <c r="N186" s="44"/>
      <c r="O186" s="44"/>
      <c r="P186" s="44"/>
      <c r="Q186" s="44"/>
      <c r="R186" s="44"/>
      <c r="S186" s="44"/>
      <c r="T186" s="80"/>
      <c r="AT186" s="25" t="s">
        <v>208</v>
      </c>
      <c r="AU186" s="25" t="s">
        <v>93</v>
      </c>
    </row>
    <row r="187" spans="2:65" s="12" customFormat="1" ht="13.5">
      <c r="B187" s="223"/>
      <c r="C187" s="224"/>
      <c r="D187" s="219" t="s">
        <v>212</v>
      </c>
      <c r="E187" s="225" t="s">
        <v>50</v>
      </c>
      <c r="F187" s="226" t="s">
        <v>733</v>
      </c>
      <c r="G187" s="224"/>
      <c r="H187" s="227" t="s">
        <v>50</v>
      </c>
      <c r="I187" s="228"/>
      <c r="J187" s="224"/>
      <c r="K187" s="224"/>
      <c r="L187" s="229"/>
      <c r="M187" s="230"/>
      <c r="N187" s="231"/>
      <c r="O187" s="231"/>
      <c r="P187" s="231"/>
      <c r="Q187" s="231"/>
      <c r="R187" s="231"/>
      <c r="S187" s="231"/>
      <c r="T187" s="232"/>
      <c r="AT187" s="233" t="s">
        <v>212</v>
      </c>
      <c r="AU187" s="233" t="s">
        <v>93</v>
      </c>
      <c r="AV187" s="12" t="s">
        <v>25</v>
      </c>
      <c r="AW187" s="12" t="s">
        <v>48</v>
      </c>
      <c r="AX187" s="12" t="s">
        <v>85</v>
      </c>
      <c r="AY187" s="233" t="s">
        <v>199</v>
      </c>
    </row>
    <row r="188" spans="2:65" s="13" customFormat="1" ht="13.5">
      <c r="B188" s="234"/>
      <c r="C188" s="235"/>
      <c r="D188" s="219" t="s">
        <v>212</v>
      </c>
      <c r="E188" s="246" t="s">
        <v>50</v>
      </c>
      <c r="F188" s="247" t="s">
        <v>1039</v>
      </c>
      <c r="G188" s="235"/>
      <c r="H188" s="248">
        <v>294.92</v>
      </c>
      <c r="I188" s="240"/>
      <c r="J188" s="235"/>
      <c r="K188" s="235"/>
      <c r="L188" s="241"/>
      <c r="M188" s="242"/>
      <c r="N188" s="243"/>
      <c r="O188" s="243"/>
      <c r="P188" s="243"/>
      <c r="Q188" s="243"/>
      <c r="R188" s="243"/>
      <c r="S188" s="243"/>
      <c r="T188" s="244"/>
      <c r="AT188" s="245" t="s">
        <v>212</v>
      </c>
      <c r="AU188" s="245" t="s">
        <v>93</v>
      </c>
      <c r="AV188" s="13" t="s">
        <v>93</v>
      </c>
      <c r="AW188" s="13" t="s">
        <v>48</v>
      </c>
      <c r="AX188" s="13" t="s">
        <v>85</v>
      </c>
      <c r="AY188" s="245" t="s">
        <v>199</v>
      </c>
    </row>
    <row r="189" spans="2:65" s="12" customFormat="1" ht="27">
      <c r="B189" s="223"/>
      <c r="C189" s="224"/>
      <c r="D189" s="236" t="s">
        <v>212</v>
      </c>
      <c r="E189" s="259" t="s">
        <v>50</v>
      </c>
      <c r="F189" s="260" t="s">
        <v>867</v>
      </c>
      <c r="G189" s="224"/>
      <c r="H189" s="261" t="s">
        <v>50</v>
      </c>
      <c r="I189" s="228"/>
      <c r="J189" s="224"/>
      <c r="K189" s="224"/>
      <c r="L189" s="229"/>
      <c r="M189" s="230"/>
      <c r="N189" s="231"/>
      <c r="O189" s="231"/>
      <c r="P189" s="231"/>
      <c r="Q189" s="231"/>
      <c r="R189" s="231"/>
      <c r="S189" s="231"/>
      <c r="T189" s="232"/>
      <c r="AT189" s="233" t="s">
        <v>212</v>
      </c>
      <c r="AU189" s="233" t="s">
        <v>93</v>
      </c>
      <c r="AV189" s="12" t="s">
        <v>25</v>
      </c>
      <c r="AW189" s="12" t="s">
        <v>48</v>
      </c>
      <c r="AX189" s="12" t="s">
        <v>85</v>
      </c>
      <c r="AY189" s="233" t="s">
        <v>199</v>
      </c>
    </row>
    <row r="190" spans="2:65" s="1" customFormat="1" ht="22.5" customHeight="1">
      <c r="B190" s="43"/>
      <c r="C190" s="207" t="s">
        <v>340</v>
      </c>
      <c r="D190" s="207" t="s">
        <v>202</v>
      </c>
      <c r="E190" s="208" t="s">
        <v>924</v>
      </c>
      <c r="F190" s="209" t="s">
        <v>490</v>
      </c>
      <c r="G190" s="210" t="s">
        <v>418</v>
      </c>
      <c r="H190" s="211">
        <v>5</v>
      </c>
      <c r="I190" s="212"/>
      <c r="J190" s="213">
        <f>ROUND(I190*H190,2)</f>
        <v>0</v>
      </c>
      <c r="K190" s="209" t="s">
        <v>50</v>
      </c>
      <c r="L190" s="63"/>
      <c r="M190" s="214" t="s">
        <v>50</v>
      </c>
      <c r="N190" s="215" t="s">
        <v>56</v>
      </c>
      <c r="O190" s="44"/>
      <c r="P190" s="216">
        <f>O190*H190</f>
        <v>0</v>
      </c>
      <c r="Q190" s="216">
        <v>0</v>
      </c>
      <c r="R190" s="216">
        <f>Q190*H190</f>
        <v>0</v>
      </c>
      <c r="S190" s="216">
        <v>0</v>
      </c>
      <c r="T190" s="217">
        <f>S190*H190</f>
        <v>0</v>
      </c>
      <c r="AR190" s="25" t="s">
        <v>105</v>
      </c>
      <c r="AT190" s="25" t="s">
        <v>202</v>
      </c>
      <c r="AU190" s="25" t="s">
        <v>93</v>
      </c>
      <c r="AY190" s="25" t="s">
        <v>199</v>
      </c>
      <c r="BE190" s="218">
        <f>IF(N190="základní",J190,0)</f>
        <v>0</v>
      </c>
      <c r="BF190" s="218">
        <f>IF(N190="snížená",J190,0)</f>
        <v>0</v>
      </c>
      <c r="BG190" s="218">
        <f>IF(N190="zákl. přenesená",J190,0)</f>
        <v>0</v>
      </c>
      <c r="BH190" s="218">
        <f>IF(N190="sníž. přenesená",J190,0)</f>
        <v>0</v>
      </c>
      <c r="BI190" s="218">
        <f>IF(N190="nulová",J190,0)</f>
        <v>0</v>
      </c>
      <c r="BJ190" s="25" t="s">
        <v>25</v>
      </c>
      <c r="BK190" s="218">
        <f>ROUND(I190*H190,2)</f>
        <v>0</v>
      </c>
      <c r="BL190" s="25" t="s">
        <v>105</v>
      </c>
      <c r="BM190" s="25" t="s">
        <v>925</v>
      </c>
    </row>
    <row r="191" spans="2:65" s="1" customFormat="1" ht="13.5">
      <c r="B191" s="43"/>
      <c r="C191" s="65"/>
      <c r="D191" s="219" t="s">
        <v>208</v>
      </c>
      <c r="E191" s="65"/>
      <c r="F191" s="220" t="s">
        <v>490</v>
      </c>
      <c r="G191" s="65"/>
      <c r="H191" s="65"/>
      <c r="I191" s="175"/>
      <c r="J191" s="65"/>
      <c r="K191" s="65"/>
      <c r="L191" s="63"/>
      <c r="M191" s="221"/>
      <c r="N191" s="44"/>
      <c r="O191" s="44"/>
      <c r="P191" s="44"/>
      <c r="Q191" s="44"/>
      <c r="R191" s="44"/>
      <c r="S191" s="44"/>
      <c r="T191" s="80"/>
      <c r="AT191" s="25" t="s">
        <v>208</v>
      </c>
      <c r="AU191" s="25" t="s">
        <v>93</v>
      </c>
    </row>
    <row r="192" spans="2:65" s="12" customFormat="1" ht="13.5">
      <c r="B192" s="223"/>
      <c r="C192" s="224"/>
      <c r="D192" s="219" t="s">
        <v>212</v>
      </c>
      <c r="E192" s="225" t="s">
        <v>50</v>
      </c>
      <c r="F192" s="226" t="s">
        <v>733</v>
      </c>
      <c r="G192" s="224"/>
      <c r="H192" s="227" t="s">
        <v>50</v>
      </c>
      <c r="I192" s="228"/>
      <c r="J192" s="224"/>
      <c r="K192" s="224"/>
      <c r="L192" s="229"/>
      <c r="M192" s="230"/>
      <c r="N192" s="231"/>
      <c r="O192" s="231"/>
      <c r="P192" s="231"/>
      <c r="Q192" s="231"/>
      <c r="R192" s="231"/>
      <c r="S192" s="231"/>
      <c r="T192" s="232"/>
      <c r="AT192" s="233" t="s">
        <v>212</v>
      </c>
      <c r="AU192" s="233" t="s">
        <v>93</v>
      </c>
      <c r="AV192" s="12" t="s">
        <v>25</v>
      </c>
      <c r="AW192" s="12" t="s">
        <v>48</v>
      </c>
      <c r="AX192" s="12" t="s">
        <v>85</v>
      </c>
      <c r="AY192" s="233" t="s">
        <v>199</v>
      </c>
    </row>
    <row r="193" spans="2:65" s="13" customFormat="1" ht="13.5">
      <c r="B193" s="234"/>
      <c r="C193" s="235"/>
      <c r="D193" s="219" t="s">
        <v>212</v>
      </c>
      <c r="E193" s="246" t="s">
        <v>50</v>
      </c>
      <c r="F193" s="247" t="s">
        <v>1040</v>
      </c>
      <c r="G193" s="235"/>
      <c r="H193" s="248">
        <v>4</v>
      </c>
      <c r="I193" s="240"/>
      <c r="J193" s="235"/>
      <c r="K193" s="235"/>
      <c r="L193" s="241"/>
      <c r="M193" s="242"/>
      <c r="N193" s="243"/>
      <c r="O193" s="243"/>
      <c r="P193" s="243"/>
      <c r="Q193" s="243"/>
      <c r="R193" s="243"/>
      <c r="S193" s="243"/>
      <c r="T193" s="244"/>
      <c r="AT193" s="245" t="s">
        <v>212</v>
      </c>
      <c r="AU193" s="245" t="s">
        <v>93</v>
      </c>
      <c r="AV193" s="13" t="s">
        <v>93</v>
      </c>
      <c r="AW193" s="13" t="s">
        <v>48</v>
      </c>
      <c r="AX193" s="13" t="s">
        <v>85</v>
      </c>
      <c r="AY193" s="245" t="s">
        <v>199</v>
      </c>
    </row>
    <row r="194" spans="2:65" s="12" customFormat="1" ht="13.5">
      <c r="B194" s="223"/>
      <c r="C194" s="224"/>
      <c r="D194" s="219" t="s">
        <v>212</v>
      </c>
      <c r="E194" s="225" t="s">
        <v>50</v>
      </c>
      <c r="F194" s="226" t="s">
        <v>666</v>
      </c>
      <c r="G194" s="224"/>
      <c r="H194" s="227" t="s">
        <v>50</v>
      </c>
      <c r="I194" s="228"/>
      <c r="J194" s="224"/>
      <c r="K194" s="224"/>
      <c r="L194" s="229"/>
      <c r="M194" s="230"/>
      <c r="N194" s="231"/>
      <c r="O194" s="231"/>
      <c r="P194" s="231"/>
      <c r="Q194" s="231"/>
      <c r="R194" s="231"/>
      <c r="S194" s="231"/>
      <c r="T194" s="232"/>
      <c r="AT194" s="233" t="s">
        <v>212</v>
      </c>
      <c r="AU194" s="233" t="s">
        <v>93</v>
      </c>
      <c r="AV194" s="12" t="s">
        <v>25</v>
      </c>
      <c r="AW194" s="12" t="s">
        <v>48</v>
      </c>
      <c r="AX194" s="12" t="s">
        <v>85</v>
      </c>
      <c r="AY194" s="233" t="s">
        <v>199</v>
      </c>
    </row>
    <row r="195" spans="2:65" s="13" customFormat="1" ht="13.5">
      <c r="B195" s="234"/>
      <c r="C195" s="235"/>
      <c r="D195" s="219" t="s">
        <v>212</v>
      </c>
      <c r="E195" s="246" t="s">
        <v>50</v>
      </c>
      <c r="F195" s="247" t="s">
        <v>1041</v>
      </c>
      <c r="G195" s="235"/>
      <c r="H195" s="248">
        <v>1</v>
      </c>
      <c r="I195" s="240"/>
      <c r="J195" s="235"/>
      <c r="K195" s="235"/>
      <c r="L195" s="241"/>
      <c r="M195" s="242"/>
      <c r="N195" s="243"/>
      <c r="O195" s="243"/>
      <c r="P195" s="243"/>
      <c r="Q195" s="243"/>
      <c r="R195" s="243"/>
      <c r="S195" s="243"/>
      <c r="T195" s="244"/>
      <c r="AT195" s="245" t="s">
        <v>212</v>
      </c>
      <c r="AU195" s="245" t="s">
        <v>93</v>
      </c>
      <c r="AV195" s="13" t="s">
        <v>93</v>
      </c>
      <c r="AW195" s="13" t="s">
        <v>48</v>
      </c>
      <c r="AX195" s="13" t="s">
        <v>85</v>
      </c>
      <c r="AY195" s="245" t="s">
        <v>199</v>
      </c>
    </row>
    <row r="196" spans="2:65" s="12" customFormat="1" ht="27">
      <c r="B196" s="223"/>
      <c r="C196" s="224"/>
      <c r="D196" s="236" t="s">
        <v>212</v>
      </c>
      <c r="E196" s="259" t="s">
        <v>50</v>
      </c>
      <c r="F196" s="260" t="s">
        <v>493</v>
      </c>
      <c r="G196" s="224"/>
      <c r="H196" s="261" t="s">
        <v>50</v>
      </c>
      <c r="I196" s="228"/>
      <c r="J196" s="224"/>
      <c r="K196" s="224"/>
      <c r="L196" s="229"/>
      <c r="M196" s="230"/>
      <c r="N196" s="231"/>
      <c r="O196" s="231"/>
      <c r="P196" s="231"/>
      <c r="Q196" s="231"/>
      <c r="R196" s="231"/>
      <c r="S196" s="231"/>
      <c r="T196" s="232"/>
      <c r="AT196" s="233" t="s">
        <v>212</v>
      </c>
      <c r="AU196" s="233" t="s">
        <v>93</v>
      </c>
      <c r="AV196" s="12" t="s">
        <v>25</v>
      </c>
      <c r="AW196" s="12" t="s">
        <v>48</v>
      </c>
      <c r="AX196" s="12" t="s">
        <v>85</v>
      </c>
      <c r="AY196" s="233" t="s">
        <v>199</v>
      </c>
    </row>
    <row r="197" spans="2:65" s="1" customFormat="1" ht="22.5" customHeight="1">
      <c r="B197" s="43"/>
      <c r="C197" s="207" t="s">
        <v>346</v>
      </c>
      <c r="D197" s="207" t="s">
        <v>202</v>
      </c>
      <c r="E197" s="208" t="s">
        <v>475</v>
      </c>
      <c r="F197" s="209" t="s">
        <v>476</v>
      </c>
      <c r="G197" s="210" t="s">
        <v>205</v>
      </c>
      <c r="H197" s="211">
        <v>9.516</v>
      </c>
      <c r="I197" s="212"/>
      <c r="J197" s="213">
        <f>ROUND(I197*H197,2)</f>
        <v>0</v>
      </c>
      <c r="K197" s="209" t="s">
        <v>206</v>
      </c>
      <c r="L197" s="63"/>
      <c r="M197" s="214" t="s">
        <v>50</v>
      </c>
      <c r="N197" s="215" t="s">
        <v>56</v>
      </c>
      <c r="O197" s="44"/>
      <c r="P197" s="216">
        <f>O197*H197</f>
        <v>0</v>
      </c>
      <c r="Q197" s="216">
        <v>2.2563399999999998</v>
      </c>
      <c r="R197" s="216">
        <f>Q197*H197</f>
        <v>21.471331439999997</v>
      </c>
      <c r="S197" s="216">
        <v>0</v>
      </c>
      <c r="T197" s="217">
        <f>S197*H197</f>
        <v>0</v>
      </c>
      <c r="AR197" s="25" t="s">
        <v>105</v>
      </c>
      <c r="AT197" s="25" t="s">
        <v>202</v>
      </c>
      <c r="AU197" s="25" t="s">
        <v>93</v>
      </c>
      <c r="AY197" s="25" t="s">
        <v>199</v>
      </c>
      <c r="BE197" s="218">
        <f>IF(N197="základní",J197,0)</f>
        <v>0</v>
      </c>
      <c r="BF197" s="218">
        <f>IF(N197="snížená",J197,0)</f>
        <v>0</v>
      </c>
      <c r="BG197" s="218">
        <f>IF(N197="zákl. přenesená",J197,0)</f>
        <v>0</v>
      </c>
      <c r="BH197" s="218">
        <f>IF(N197="sníž. přenesená",J197,0)</f>
        <v>0</v>
      </c>
      <c r="BI197" s="218">
        <f>IF(N197="nulová",J197,0)</f>
        <v>0</v>
      </c>
      <c r="BJ197" s="25" t="s">
        <v>25</v>
      </c>
      <c r="BK197" s="218">
        <f>ROUND(I197*H197,2)</f>
        <v>0</v>
      </c>
      <c r="BL197" s="25" t="s">
        <v>105</v>
      </c>
      <c r="BM197" s="25" t="s">
        <v>927</v>
      </c>
    </row>
    <row r="198" spans="2:65" s="1" customFormat="1" ht="13.5">
      <c r="B198" s="43"/>
      <c r="C198" s="65"/>
      <c r="D198" s="219" t="s">
        <v>208</v>
      </c>
      <c r="E198" s="65"/>
      <c r="F198" s="220" t="s">
        <v>478</v>
      </c>
      <c r="G198" s="65"/>
      <c r="H198" s="65"/>
      <c r="I198" s="175"/>
      <c r="J198" s="65"/>
      <c r="K198" s="65"/>
      <c r="L198" s="63"/>
      <c r="M198" s="221"/>
      <c r="N198" s="44"/>
      <c r="O198" s="44"/>
      <c r="P198" s="44"/>
      <c r="Q198" s="44"/>
      <c r="R198" s="44"/>
      <c r="S198" s="44"/>
      <c r="T198" s="80"/>
      <c r="AT198" s="25" t="s">
        <v>208</v>
      </c>
      <c r="AU198" s="25" t="s">
        <v>93</v>
      </c>
    </row>
    <row r="199" spans="2:65" s="12" customFormat="1" ht="13.5">
      <c r="B199" s="223"/>
      <c r="C199" s="224"/>
      <c r="D199" s="219" t="s">
        <v>212</v>
      </c>
      <c r="E199" s="225" t="s">
        <v>50</v>
      </c>
      <c r="F199" s="226" t="s">
        <v>733</v>
      </c>
      <c r="G199" s="224"/>
      <c r="H199" s="227" t="s">
        <v>50</v>
      </c>
      <c r="I199" s="228"/>
      <c r="J199" s="224"/>
      <c r="K199" s="224"/>
      <c r="L199" s="229"/>
      <c r="M199" s="230"/>
      <c r="N199" s="231"/>
      <c r="O199" s="231"/>
      <c r="P199" s="231"/>
      <c r="Q199" s="231"/>
      <c r="R199" s="231"/>
      <c r="S199" s="231"/>
      <c r="T199" s="232"/>
      <c r="AT199" s="233" t="s">
        <v>212</v>
      </c>
      <c r="AU199" s="233" t="s">
        <v>93</v>
      </c>
      <c r="AV199" s="12" t="s">
        <v>25</v>
      </c>
      <c r="AW199" s="12" t="s">
        <v>48</v>
      </c>
      <c r="AX199" s="12" t="s">
        <v>85</v>
      </c>
      <c r="AY199" s="233" t="s">
        <v>199</v>
      </c>
    </row>
    <row r="200" spans="2:65" s="13" customFormat="1" ht="13.5">
      <c r="B200" s="234"/>
      <c r="C200" s="235"/>
      <c r="D200" s="219" t="s">
        <v>212</v>
      </c>
      <c r="E200" s="246" t="s">
        <v>50</v>
      </c>
      <c r="F200" s="247" t="s">
        <v>1042</v>
      </c>
      <c r="G200" s="235"/>
      <c r="H200" s="248">
        <v>8.76</v>
      </c>
      <c r="I200" s="240"/>
      <c r="J200" s="235"/>
      <c r="K200" s="235"/>
      <c r="L200" s="241"/>
      <c r="M200" s="242"/>
      <c r="N200" s="243"/>
      <c r="O200" s="243"/>
      <c r="P200" s="243"/>
      <c r="Q200" s="243"/>
      <c r="R200" s="243"/>
      <c r="S200" s="243"/>
      <c r="T200" s="244"/>
      <c r="AT200" s="245" t="s">
        <v>212</v>
      </c>
      <c r="AU200" s="245" t="s">
        <v>93</v>
      </c>
      <c r="AV200" s="13" t="s">
        <v>93</v>
      </c>
      <c r="AW200" s="13" t="s">
        <v>48</v>
      </c>
      <c r="AX200" s="13" t="s">
        <v>85</v>
      </c>
      <c r="AY200" s="245" t="s">
        <v>199</v>
      </c>
    </row>
    <row r="201" spans="2:65" s="12" customFormat="1" ht="13.5">
      <c r="B201" s="223"/>
      <c r="C201" s="224"/>
      <c r="D201" s="219" t="s">
        <v>212</v>
      </c>
      <c r="E201" s="225" t="s">
        <v>50</v>
      </c>
      <c r="F201" s="226" t="s">
        <v>666</v>
      </c>
      <c r="G201" s="224"/>
      <c r="H201" s="227" t="s">
        <v>50</v>
      </c>
      <c r="I201" s="228"/>
      <c r="J201" s="224"/>
      <c r="K201" s="224"/>
      <c r="L201" s="229"/>
      <c r="M201" s="230"/>
      <c r="N201" s="231"/>
      <c r="O201" s="231"/>
      <c r="P201" s="231"/>
      <c r="Q201" s="231"/>
      <c r="R201" s="231"/>
      <c r="S201" s="231"/>
      <c r="T201" s="232"/>
      <c r="AT201" s="233" t="s">
        <v>212</v>
      </c>
      <c r="AU201" s="233" t="s">
        <v>93</v>
      </c>
      <c r="AV201" s="12" t="s">
        <v>25</v>
      </c>
      <c r="AW201" s="12" t="s">
        <v>48</v>
      </c>
      <c r="AX201" s="12" t="s">
        <v>85</v>
      </c>
      <c r="AY201" s="233" t="s">
        <v>199</v>
      </c>
    </row>
    <row r="202" spans="2:65" s="13" customFormat="1" ht="13.5">
      <c r="B202" s="234"/>
      <c r="C202" s="235"/>
      <c r="D202" s="219" t="s">
        <v>212</v>
      </c>
      <c r="E202" s="246" t="s">
        <v>50</v>
      </c>
      <c r="F202" s="247" t="s">
        <v>1043</v>
      </c>
      <c r="G202" s="235"/>
      <c r="H202" s="248">
        <v>0.57599999999999996</v>
      </c>
      <c r="I202" s="240"/>
      <c r="J202" s="235"/>
      <c r="K202" s="235"/>
      <c r="L202" s="241"/>
      <c r="M202" s="242"/>
      <c r="N202" s="243"/>
      <c r="O202" s="243"/>
      <c r="P202" s="243"/>
      <c r="Q202" s="243"/>
      <c r="R202" s="243"/>
      <c r="S202" s="243"/>
      <c r="T202" s="244"/>
      <c r="AT202" s="245" t="s">
        <v>212</v>
      </c>
      <c r="AU202" s="245" t="s">
        <v>93</v>
      </c>
      <c r="AV202" s="13" t="s">
        <v>93</v>
      </c>
      <c r="AW202" s="13" t="s">
        <v>48</v>
      </c>
      <c r="AX202" s="13" t="s">
        <v>85</v>
      </c>
      <c r="AY202" s="245" t="s">
        <v>199</v>
      </c>
    </row>
    <row r="203" spans="2:65" s="12" customFormat="1" ht="13.5">
      <c r="B203" s="223"/>
      <c r="C203" s="224"/>
      <c r="D203" s="219" t="s">
        <v>212</v>
      </c>
      <c r="E203" s="225" t="s">
        <v>50</v>
      </c>
      <c r="F203" s="226" t="s">
        <v>740</v>
      </c>
      <c r="G203" s="224"/>
      <c r="H203" s="227" t="s">
        <v>50</v>
      </c>
      <c r="I203" s="228"/>
      <c r="J203" s="224"/>
      <c r="K203" s="224"/>
      <c r="L203" s="229"/>
      <c r="M203" s="230"/>
      <c r="N203" s="231"/>
      <c r="O203" s="231"/>
      <c r="P203" s="231"/>
      <c r="Q203" s="231"/>
      <c r="R203" s="231"/>
      <c r="S203" s="231"/>
      <c r="T203" s="232"/>
      <c r="AT203" s="233" t="s">
        <v>212</v>
      </c>
      <c r="AU203" s="233" t="s">
        <v>93</v>
      </c>
      <c r="AV203" s="12" t="s">
        <v>25</v>
      </c>
      <c r="AW203" s="12" t="s">
        <v>48</v>
      </c>
      <c r="AX203" s="12" t="s">
        <v>85</v>
      </c>
      <c r="AY203" s="233" t="s">
        <v>199</v>
      </c>
    </row>
    <row r="204" spans="2:65" s="13" customFormat="1" ht="13.5">
      <c r="B204" s="234"/>
      <c r="C204" s="235"/>
      <c r="D204" s="236" t="s">
        <v>212</v>
      </c>
      <c r="E204" s="237" t="s">
        <v>50</v>
      </c>
      <c r="F204" s="238" t="s">
        <v>1044</v>
      </c>
      <c r="G204" s="235"/>
      <c r="H204" s="239">
        <v>0.18</v>
      </c>
      <c r="I204" s="240"/>
      <c r="J204" s="235"/>
      <c r="K204" s="235"/>
      <c r="L204" s="241"/>
      <c r="M204" s="242"/>
      <c r="N204" s="243"/>
      <c r="O204" s="243"/>
      <c r="P204" s="243"/>
      <c r="Q204" s="243"/>
      <c r="R204" s="243"/>
      <c r="S204" s="243"/>
      <c r="T204" s="244"/>
      <c r="AT204" s="245" t="s">
        <v>212</v>
      </c>
      <c r="AU204" s="245" t="s">
        <v>93</v>
      </c>
      <c r="AV204" s="13" t="s">
        <v>93</v>
      </c>
      <c r="AW204" s="13" t="s">
        <v>48</v>
      </c>
      <c r="AX204" s="13" t="s">
        <v>85</v>
      </c>
      <c r="AY204" s="245" t="s">
        <v>199</v>
      </c>
    </row>
    <row r="205" spans="2:65" s="1" customFormat="1" ht="22.5" customHeight="1">
      <c r="B205" s="43"/>
      <c r="C205" s="207" t="s">
        <v>9</v>
      </c>
      <c r="D205" s="207" t="s">
        <v>202</v>
      </c>
      <c r="E205" s="208" t="s">
        <v>495</v>
      </c>
      <c r="F205" s="209" t="s">
        <v>496</v>
      </c>
      <c r="G205" s="210" t="s">
        <v>256</v>
      </c>
      <c r="H205" s="211">
        <v>145.57499999999999</v>
      </c>
      <c r="I205" s="212"/>
      <c r="J205" s="213">
        <f>ROUND(I205*H205,2)</f>
        <v>0</v>
      </c>
      <c r="K205" s="209" t="s">
        <v>206</v>
      </c>
      <c r="L205" s="63"/>
      <c r="M205" s="214" t="s">
        <v>50</v>
      </c>
      <c r="N205" s="215" t="s">
        <v>56</v>
      </c>
      <c r="O205" s="44"/>
      <c r="P205" s="216">
        <f>O205*H205</f>
        <v>0</v>
      </c>
      <c r="Q205" s="216">
        <v>0</v>
      </c>
      <c r="R205" s="216">
        <f>Q205*H205</f>
        <v>0</v>
      </c>
      <c r="S205" s="216">
        <v>0</v>
      </c>
      <c r="T205" s="217">
        <f>S205*H205</f>
        <v>0</v>
      </c>
      <c r="AR205" s="25" t="s">
        <v>105</v>
      </c>
      <c r="AT205" s="25" t="s">
        <v>202</v>
      </c>
      <c r="AU205" s="25" t="s">
        <v>93</v>
      </c>
      <c r="AY205" s="25" t="s">
        <v>199</v>
      </c>
      <c r="BE205" s="218">
        <f>IF(N205="základní",J205,0)</f>
        <v>0</v>
      </c>
      <c r="BF205" s="218">
        <f>IF(N205="snížená",J205,0)</f>
        <v>0</v>
      </c>
      <c r="BG205" s="218">
        <f>IF(N205="zákl. přenesená",J205,0)</f>
        <v>0</v>
      </c>
      <c r="BH205" s="218">
        <f>IF(N205="sníž. přenesená",J205,0)</f>
        <v>0</v>
      </c>
      <c r="BI205" s="218">
        <f>IF(N205="nulová",J205,0)</f>
        <v>0</v>
      </c>
      <c r="BJ205" s="25" t="s">
        <v>25</v>
      </c>
      <c r="BK205" s="218">
        <f>ROUND(I205*H205,2)</f>
        <v>0</v>
      </c>
      <c r="BL205" s="25" t="s">
        <v>105</v>
      </c>
      <c r="BM205" s="25" t="s">
        <v>931</v>
      </c>
    </row>
    <row r="206" spans="2:65" s="1" customFormat="1" ht="27">
      <c r="B206" s="43"/>
      <c r="C206" s="65"/>
      <c r="D206" s="219" t="s">
        <v>208</v>
      </c>
      <c r="E206" s="65"/>
      <c r="F206" s="220" t="s">
        <v>498</v>
      </c>
      <c r="G206" s="65"/>
      <c r="H206" s="65"/>
      <c r="I206" s="175"/>
      <c r="J206" s="65"/>
      <c r="K206" s="65"/>
      <c r="L206" s="63"/>
      <c r="M206" s="221"/>
      <c r="N206" s="44"/>
      <c r="O206" s="44"/>
      <c r="P206" s="44"/>
      <c r="Q206" s="44"/>
      <c r="R206" s="44"/>
      <c r="S206" s="44"/>
      <c r="T206" s="80"/>
      <c r="AT206" s="25" t="s">
        <v>208</v>
      </c>
      <c r="AU206" s="25" t="s">
        <v>93</v>
      </c>
    </row>
    <row r="207" spans="2:65" s="11" customFormat="1" ht="29.85" customHeight="1">
      <c r="B207" s="190"/>
      <c r="C207" s="191"/>
      <c r="D207" s="204" t="s">
        <v>84</v>
      </c>
      <c r="E207" s="205" t="s">
        <v>1045</v>
      </c>
      <c r="F207" s="205" t="s">
        <v>1046</v>
      </c>
      <c r="G207" s="191"/>
      <c r="H207" s="191"/>
      <c r="I207" s="194"/>
      <c r="J207" s="206">
        <f>BK207</f>
        <v>0</v>
      </c>
      <c r="K207" s="191"/>
      <c r="L207" s="196"/>
      <c r="M207" s="197"/>
      <c r="N207" s="198"/>
      <c r="O207" s="198"/>
      <c r="P207" s="199">
        <f>SUM(P208:P230)</f>
        <v>0</v>
      </c>
      <c r="Q207" s="198"/>
      <c r="R207" s="199">
        <f>SUM(R208:R230)</f>
        <v>3.8152396000000004</v>
      </c>
      <c r="S207" s="198"/>
      <c r="T207" s="200">
        <f>SUM(T208:T230)</f>
        <v>0</v>
      </c>
      <c r="AR207" s="201" t="s">
        <v>25</v>
      </c>
      <c r="AT207" s="202" t="s">
        <v>84</v>
      </c>
      <c r="AU207" s="202" t="s">
        <v>25</v>
      </c>
      <c r="AY207" s="201" t="s">
        <v>199</v>
      </c>
      <c r="BK207" s="203">
        <f>SUM(BK208:BK230)</f>
        <v>0</v>
      </c>
    </row>
    <row r="208" spans="2:65" s="1" customFormat="1" ht="22.5" customHeight="1">
      <c r="B208" s="43"/>
      <c r="C208" s="207" t="s">
        <v>360</v>
      </c>
      <c r="D208" s="207" t="s">
        <v>202</v>
      </c>
      <c r="E208" s="208" t="s">
        <v>1047</v>
      </c>
      <c r="F208" s="209" t="s">
        <v>1048</v>
      </c>
      <c r="G208" s="210" t="s">
        <v>205</v>
      </c>
      <c r="H208" s="211">
        <v>1.98</v>
      </c>
      <c r="I208" s="212"/>
      <c r="J208" s="213">
        <f>ROUND(I208*H208,2)</f>
        <v>0</v>
      </c>
      <c r="K208" s="209" t="s">
        <v>206</v>
      </c>
      <c r="L208" s="63"/>
      <c r="M208" s="214" t="s">
        <v>50</v>
      </c>
      <c r="N208" s="215" t="s">
        <v>56</v>
      </c>
      <c r="O208" s="44"/>
      <c r="P208" s="216">
        <f>O208*H208</f>
        <v>0</v>
      </c>
      <c r="Q208" s="216">
        <v>1.8907700000000001</v>
      </c>
      <c r="R208" s="216">
        <f>Q208*H208</f>
        <v>3.7437246000000002</v>
      </c>
      <c r="S208" s="216">
        <v>0</v>
      </c>
      <c r="T208" s="217">
        <f>S208*H208</f>
        <v>0</v>
      </c>
      <c r="AR208" s="25" t="s">
        <v>105</v>
      </c>
      <c r="AT208" s="25" t="s">
        <v>202</v>
      </c>
      <c r="AU208" s="25" t="s">
        <v>93</v>
      </c>
      <c r="AY208" s="25" t="s">
        <v>199</v>
      </c>
      <c r="BE208" s="218">
        <f>IF(N208="základní",J208,0)</f>
        <v>0</v>
      </c>
      <c r="BF208" s="218">
        <f>IF(N208="snížená",J208,0)</f>
        <v>0</v>
      </c>
      <c r="BG208" s="218">
        <f>IF(N208="zákl. přenesená",J208,0)</f>
        <v>0</v>
      </c>
      <c r="BH208" s="218">
        <f>IF(N208="sníž. přenesená",J208,0)</f>
        <v>0</v>
      </c>
      <c r="BI208" s="218">
        <f>IF(N208="nulová",J208,0)</f>
        <v>0</v>
      </c>
      <c r="BJ208" s="25" t="s">
        <v>25</v>
      </c>
      <c r="BK208" s="218">
        <f>ROUND(I208*H208,2)</f>
        <v>0</v>
      </c>
      <c r="BL208" s="25" t="s">
        <v>105</v>
      </c>
      <c r="BM208" s="25" t="s">
        <v>1049</v>
      </c>
    </row>
    <row r="209" spans="2:65" s="1" customFormat="1" ht="13.5">
      <c r="B209" s="43"/>
      <c r="C209" s="65"/>
      <c r="D209" s="219" t="s">
        <v>208</v>
      </c>
      <c r="E209" s="65"/>
      <c r="F209" s="220" t="s">
        <v>1050</v>
      </c>
      <c r="G209" s="65"/>
      <c r="H209" s="65"/>
      <c r="I209" s="175"/>
      <c r="J209" s="65"/>
      <c r="K209" s="65"/>
      <c r="L209" s="63"/>
      <c r="M209" s="221"/>
      <c r="N209" s="44"/>
      <c r="O209" s="44"/>
      <c r="P209" s="44"/>
      <c r="Q209" s="44"/>
      <c r="R209" s="44"/>
      <c r="S209" s="44"/>
      <c r="T209" s="80"/>
      <c r="AT209" s="25" t="s">
        <v>208</v>
      </c>
      <c r="AU209" s="25" t="s">
        <v>93</v>
      </c>
    </row>
    <row r="210" spans="2:65" s="1" customFormat="1" ht="54">
      <c r="B210" s="43"/>
      <c r="C210" s="65"/>
      <c r="D210" s="219" t="s">
        <v>210</v>
      </c>
      <c r="E210" s="65"/>
      <c r="F210" s="222" t="s">
        <v>1051</v>
      </c>
      <c r="G210" s="65"/>
      <c r="H210" s="65"/>
      <c r="I210" s="175"/>
      <c r="J210" s="65"/>
      <c r="K210" s="65"/>
      <c r="L210" s="63"/>
      <c r="M210" s="221"/>
      <c r="N210" s="44"/>
      <c r="O210" s="44"/>
      <c r="P210" s="44"/>
      <c r="Q210" s="44"/>
      <c r="R210" s="44"/>
      <c r="S210" s="44"/>
      <c r="T210" s="80"/>
      <c r="AT210" s="25" t="s">
        <v>210</v>
      </c>
      <c r="AU210" s="25" t="s">
        <v>93</v>
      </c>
    </row>
    <row r="211" spans="2:65" s="12" customFormat="1" ht="13.5">
      <c r="B211" s="223"/>
      <c r="C211" s="224"/>
      <c r="D211" s="219" t="s">
        <v>212</v>
      </c>
      <c r="E211" s="225" t="s">
        <v>50</v>
      </c>
      <c r="F211" s="226" t="s">
        <v>1052</v>
      </c>
      <c r="G211" s="224"/>
      <c r="H211" s="227" t="s">
        <v>50</v>
      </c>
      <c r="I211" s="228"/>
      <c r="J211" s="224"/>
      <c r="K211" s="224"/>
      <c r="L211" s="229"/>
      <c r="M211" s="230"/>
      <c r="N211" s="231"/>
      <c r="O211" s="231"/>
      <c r="P211" s="231"/>
      <c r="Q211" s="231"/>
      <c r="R211" s="231"/>
      <c r="S211" s="231"/>
      <c r="T211" s="232"/>
      <c r="AT211" s="233" t="s">
        <v>212</v>
      </c>
      <c r="AU211" s="233" t="s">
        <v>93</v>
      </c>
      <c r="AV211" s="12" t="s">
        <v>25</v>
      </c>
      <c r="AW211" s="12" t="s">
        <v>48</v>
      </c>
      <c r="AX211" s="12" t="s">
        <v>85</v>
      </c>
      <c r="AY211" s="233" t="s">
        <v>199</v>
      </c>
    </row>
    <row r="212" spans="2:65" s="13" customFormat="1" ht="13.5">
      <c r="B212" s="234"/>
      <c r="C212" s="235"/>
      <c r="D212" s="236" t="s">
        <v>212</v>
      </c>
      <c r="E212" s="237" t="s">
        <v>50</v>
      </c>
      <c r="F212" s="238" t="s">
        <v>1053</v>
      </c>
      <c r="G212" s="235"/>
      <c r="H212" s="239">
        <v>1.98</v>
      </c>
      <c r="I212" s="240"/>
      <c r="J212" s="235"/>
      <c r="K212" s="235"/>
      <c r="L212" s="241"/>
      <c r="M212" s="242"/>
      <c r="N212" s="243"/>
      <c r="O212" s="243"/>
      <c r="P212" s="243"/>
      <c r="Q212" s="243"/>
      <c r="R212" s="243"/>
      <c r="S212" s="243"/>
      <c r="T212" s="244"/>
      <c r="AT212" s="245" t="s">
        <v>212</v>
      </c>
      <c r="AU212" s="245" t="s">
        <v>93</v>
      </c>
      <c r="AV212" s="13" t="s">
        <v>93</v>
      </c>
      <c r="AW212" s="13" t="s">
        <v>48</v>
      </c>
      <c r="AX212" s="13" t="s">
        <v>85</v>
      </c>
      <c r="AY212" s="245" t="s">
        <v>199</v>
      </c>
    </row>
    <row r="213" spans="2:65" s="1" customFormat="1" ht="31.5" customHeight="1">
      <c r="B213" s="43"/>
      <c r="C213" s="207" t="s">
        <v>366</v>
      </c>
      <c r="D213" s="207" t="s">
        <v>202</v>
      </c>
      <c r="E213" s="208" t="s">
        <v>1054</v>
      </c>
      <c r="F213" s="209" t="s">
        <v>1055</v>
      </c>
      <c r="G213" s="210" t="s">
        <v>310</v>
      </c>
      <c r="H213" s="211">
        <v>12</v>
      </c>
      <c r="I213" s="212"/>
      <c r="J213" s="213">
        <f>ROUND(I213*H213,2)</f>
        <v>0</v>
      </c>
      <c r="K213" s="209" t="s">
        <v>50</v>
      </c>
      <c r="L213" s="63"/>
      <c r="M213" s="214" t="s">
        <v>50</v>
      </c>
      <c r="N213" s="215" t="s">
        <v>56</v>
      </c>
      <c r="O213" s="44"/>
      <c r="P213" s="216">
        <f>O213*H213</f>
        <v>0</v>
      </c>
      <c r="Q213" s="216">
        <v>1.1E-4</v>
      </c>
      <c r="R213" s="216">
        <f>Q213*H213</f>
        <v>1.32E-3</v>
      </c>
      <c r="S213" s="216">
        <v>0</v>
      </c>
      <c r="T213" s="217">
        <f>S213*H213</f>
        <v>0</v>
      </c>
      <c r="AR213" s="25" t="s">
        <v>105</v>
      </c>
      <c r="AT213" s="25" t="s">
        <v>202</v>
      </c>
      <c r="AU213" s="25" t="s">
        <v>93</v>
      </c>
      <c r="AY213" s="25" t="s">
        <v>199</v>
      </c>
      <c r="BE213" s="218">
        <f>IF(N213="základní",J213,0)</f>
        <v>0</v>
      </c>
      <c r="BF213" s="218">
        <f>IF(N213="snížená",J213,0)</f>
        <v>0</v>
      </c>
      <c r="BG213" s="218">
        <f>IF(N213="zákl. přenesená",J213,0)</f>
        <v>0</v>
      </c>
      <c r="BH213" s="218">
        <f>IF(N213="sníž. přenesená",J213,0)</f>
        <v>0</v>
      </c>
      <c r="BI213" s="218">
        <f>IF(N213="nulová",J213,0)</f>
        <v>0</v>
      </c>
      <c r="BJ213" s="25" t="s">
        <v>25</v>
      </c>
      <c r="BK213" s="218">
        <f>ROUND(I213*H213,2)</f>
        <v>0</v>
      </c>
      <c r="BL213" s="25" t="s">
        <v>105</v>
      </c>
      <c r="BM213" s="25" t="s">
        <v>1056</v>
      </c>
    </row>
    <row r="214" spans="2:65" s="1" customFormat="1" ht="27">
      <c r="B214" s="43"/>
      <c r="C214" s="65"/>
      <c r="D214" s="219" t="s">
        <v>208</v>
      </c>
      <c r="E214" s="65"/>
      <c r="F214" s="220" t="s">
        <v>1057</v>
      </c>
      <c r="G214" s="65"/>
      <c r="H214" s="65"/>
      <c r="I214" s="175"/>
      <c r="J214" s="65"/>
      <c r="K214" s="65"/>
      <c r="L214" s="63"/>
      <c r="M214" s="221"/>
      <c r="N214" s="44"/>
      <c r="O214" s="44"/>
      <c r="P214" s="44"/>
      <c r="Q214" s="44"/>
      <c r="R214" s="44"/>
      <c r="S214" s="44"/>
      <c r="T214" s="80"/>
      <c r="AT214" s="25" t="s">
        <v>208</v>
      </c>
      <c r="AU214" s="25" t="s">
        <v>93</v>
      </c>
    </row>
    <row r="215" spans="2:65" s="12" customFormat="1" ht="13.5">
      <c r="B215" s="223"/>
      <c r="C215" s="224"/>
      <c r="D215" s="219" t="s">
        <v>212</v>
      </c>
      <c r="E215" s="225" t="s">
        <v>50</v>
      </c>
      <c r="F215" s="226" t="s">
        <v>1052</v>
      </c>
      <c r="G215" s="224"/>
      <c r="H215" s="227" t="s">
        <v>50</v>
      </c>
      <c r="I215" s="228"/>
      <c r="J215" s="224"/>
      <c r="K215" s="224"/>
      <c r="L215" s="229"/>
      <c r="M215" s="230"/>
      <c r="N215" s="231"/>
      <c r="O215" s="231"/>
      <c r="P215" s="231"/>
      <c r="Q215" s="231"/>
      <c r="R215" s="231"/>
      <c r="S215" s="231"/>
      <c r="T215" s="232"/>
      <c r="AT215" s="233" t="s">
        <v>212</v>
      </c>
      <c r="AU215" s="233" t="s">
        <v>93</v>
      </c>
      <c r="AV215" s="12" t="s">
        <v>25</v>
      </c>
      <c r="AW215" s="12" t="s">
        <v>48</v>
      </c>
      <c r="AX215" s="12" t="s">
        <v>85</v>
      </c>
      <c r="AY215" s="233" t="s">
        <v>199</v>
      </c>
    </row>
    <row r="216" spans="2:65" s="13" customFormat="1" ht="13.5">
      <c r="B216" s="234"/>
      <c r="C216" s="235"/>
      <c r="D216" s="219" t="s">
        <v>212</v>
      </c>
      <c r="E216" s="246" t="s">
        <v>50</v>
      </c>
      <c r="F216" s="247" t="s">
        <v>278</v>
      </c>
      <c r="G216" s="235"/>
      <c r="H216" s="248">
        <v>12</v>
      </c>
      <c r="I216" s="240"/>
      <c r="J216" s="235"/>
      <c r="K216" s="235"/>
      <c r="L216" s="241"/>
      <c r="M216" s="242"/>
      <c r="N216" s="243"/>
      <c r="O216" s="243"/>
      <c r="P216" s="243"/>
      <c r="Q216" s="243"/>
      <c r="R216" s="243"/>
      <c r="S216" s="243"/>
      <c r="T216" s="244"/>
      <c r="AT216" s="245" t="s">
        <v>212</v>
      </c>
      <c r="AU216" s="245" t="s">
        <v>93</v>
      </c>
      <c r="AV216" s="13" t="s">
        <v>93</v>
      </c>
      <c r="AW216" s="13" t="s">
        <v>48</v>
      </c>
      <c r="AX216" s="13" t="s">
        <v>85</v>
      </c>
      <c r="AY216" s="245" t="s">
        <v>199</v>
      </c>
    </row>
    <row r="217" spans="2:65" s="12" customFormat="1" ht="27">
      <c r="B217" s="223"/>
      <c r="C217" s="224"/>
      <c r="D217" s="236" t="s">
        <v>212</v>
      </c>
      <c r="E217" s="259" t="s">
        <v>50</v>
      </c>
      <c r="F217" s="260" t="s">
        <v>493</v>
      </c>
      <c r="G217" s="224"/>
      <c r="H217" s="261" t="s">
        <v>50</v>
      </c>
      <c r="I217" s="228"/>
      <c r="J217" s="224"/>
      <c r="K217" s="224"/>
      <c r="L217" s="229"/>
      <c r="M217" s="230"/>
      <c r="N217" s="231"/>
      <c r="O217" s="231"/>
      <c r="P217" s="231"/>
      <c r="Q217" s="231"/>
      <c r="R217" s="231"/>
      <c r="S217" s="231"/>
      <c r="T217" s="232"/>
      <c r="AT217" s="233" t="s">
        <v>212</v>
      </c>
      <c r="AU217" s="233" t="s">
        <v>93</v>
      </c>
      <c r="AV217" s="12" t="s">
        <v>25</v>
      </c>
      <c r="AW217" s="12" t="s">
        <v>48</v>
      </c>
      <c r="AX217" s="12" t="s">
        <v>85</v>
      </c>
      <c r="AY217" s="233" t="s">
        <v>199</v>
      </c>
    </row>
    <row r="218" spans="2:65" s="1" customFormat="1" ht="22.5" customHeight="1">
      <c r="B218" s="43"/>
      <c r="C218" s="249" t="s">
        <v>372</v>
      </c>
      <c r="D218" s="249" t="s">
        <v>334</v>
      </c>
      <c r="E218" s="250" t="s">
        <v>1058</v>
      </c>
      <c r="F218" s="251" t="s">
        <v>1059</v>
      </c>
      <c r="G218" s="252" t="s">
        <v>418</v>
      </c>
      <c r="H218" s="253">
        <v>5.05</v>
      </c>
      <c r="I218" s="254"/>
      <c r="J218" s="255">
        <f>ROUND(I218*H218,2)</f>
        <v>0</v>
      </c>
      <c r="K218" s="251" t="s">
        <v>50</v>
      </c>
      <c r="L218" s="256"/>
      <c r="M218" s="257" t="s">
        <v>50</v>
      </c>
      <c r="N218" s="258" t="s">
        <v>56</v>
      </c>
      <c r="O218" s="44"/>
      <c r="P218" s="216">
        <f>O218*H218</f>
        <v>0</v>
      </c>
      <c r="Q218" s="216">
        <v>6.3E-3</v>
      </c>
      <c r="R218" s="216">
        <f>Q218*H218</f>
        <v>3.1814999999999996E-2</v>
      </c>
      <c r="S218" s="216">
        <v>0</v>
      </c>
      <c r="T218" s="217">
        <f>S218*H218</f>
        <v>0</v>
      </c>
      <c r="AR218" s="25" t="s">
        <v>247</v>
      </c>
      <c r="AT218" s="25" t="s">
        <v>334</v>
      </c>
      <c r="AU218" s="25" t="s">
        <v>93</v>
      </c>
      <c r="AY218" s="25" t="s">
        <v>199</v>
      </c>
      <c r="BE218" s="218">
        <f>IF(N218="základní",J218,0)</f>
        <v>0</v>
      </c>
      <c r="BF218" s="218">
        <f>IF(N218="snížená",J218,0)</f>
        <v>0</v>
      </c>
      <c r="BG218" s="218">
        <f>IF(N218="zákl. přenesená",J218,0)</f>
        <v>0</v>
      </c>
      <c r="BH218" s="218">
        <f>IF(N218="sníž. přenesená",J218,0)</f>
        <v>0</v>
      </c>
      <c r="BI218" s="218">
        <f>IF(N218="nulová",J218,0)</f>
        <v>0</v>
      </c>
      <c r="BJ218" s="25" t="s">
        <v>25</v>
      </c>
      <c r="BK218" s="218">
        <f>ROUND(I218*H218,2)</f>
        <v>0</v>
      </c>
      <c r="BL218" s="25" t="s">
        <v>105</v>
      </c>
      <c r="BM218" s="25" t="s">
        <v>1060</v>
      </c>
    </row>
    <row r="219" spans="2:65" s="1" customFormat="1" ht="13.5">
      <c r="B219" s="43"/>
      <c r="C219" s="65"/>
      <c r="D219" s="219" t="s">
        <v>208</v>
      </c>
      <c r="E219" s="65"/>
      <c r="F219" s="220" t="s">
        <v>1061</v>
      </c>
      <c r="G219" s="65"/>
      <c r="H219" s="65"/>
      <c r="I219" s="175"/>
      <c r="J219" s="65"/>
      <c r="K219" s="65"/>
      <c r="L219" s="63"/>
      <c r="M219" s="221"/>
      <c r="N219" s="44"/>
      <c r="O219" s="44"/>
      <c r="P219" s="44"/>
      <c r="Q219" s="44"/>
      <c r="R219" s="44"/>
      <c r="S219" s="44"/>
      <c r="T219" s="80"/>
      <c r="AT219" s="25" t="s">
        <v>208</v>
      </c>
      <c r="AU219" s="25" t="s">
        <v>93</v>
      </c>
    </row>
    <row r="220" spans="2:65" s="12" customFormat="1" ht="13.5">
      <c r="B220" s="223"/>
      <c r="C220" s="224"/>
      <c r="D220" s="219" t="s">
        <v>212</v>
      </c>
      <c r="E220" s="225" t="s">
        <v>50</v>
      </c>
      <c r="F220" s="226" t="s">
        <v>1062</v>
      </c>
      <c r="G220" s="224"/>
      <c r="H220" s="227" t="s">
        <v>50</v>
      </c>
      <c r="I220" s="228"/>
      <c r="J220" s="224"/>
      <c r="K220" s="224"/>
      <c r="L220" s="229"/>
      <c r="M220" s="230"/>
      <c r="N220" s="231"/>
      <c r="O220" s="231"/>
      <c r="P220" s="231"/>
      <c r="Q220" s="231"/>
      <c r="R220" s="231"/>
      <c r="S220" s="231"/>
      <c r="T220" s="232"/>
      <c r="AT220" s="233" t="s">
        <v>212</v>
      </c>
      <c r="AU220" s="233" t="s">
        <v>93</v>
      </c>
      <c r="AV220" s="12" t="s">
        <v>25</v>
      </c>
      <c r="AW220" s="12" t="s">
        <v>48</v>
      </c>
      <c r="AX220" s="12" t="s">
        <v>85</v>
      </c>
      <c r="AY220" s="233" t="s">
        <v>199</v>
      </c>
    </row>
    <row r="221" spans="2:65" s="13" customFormat="1" ht="13.5">
      <c r="B221" s="234"/>
      <c r="C221" s="235"/>
      <c r="D221" s="219" t="s">
        <v>212</v>
      </c>
      <c r="E221" s="246" t="s">
        <v>50</v>
      </c>
      <c r="F221" s="247" t="s">
        <v>1035</v>
      </c>
      <c r="G221" s="235"/>
      <c r="H221" s="248">
        <v>5.05</v>
      </c>
      <c r="I221" s="240"/>
      <c r="J221" s="235"/>
      <c r="K221" s="235"/>
      <c r="L221" s="241"/>
      <c r="M221" s="242"/>
      <c r="N221" s="243"/>
      <c r="O221" s="243"/>
      <c r="P221" s="243"/>
      <c r="Q221" s="243"/>
      <c r="R221" s="243"/>
      <c r="S221" s="243"/>
      <c r="T221" s="244"/>
      <c r="AT221" s="245" t="s">
        <v>212</v>
      </c>
      <c r="AU221" s="245" t="s">
        <v>93</v>
      </c>
      <c r="AV221" s="13" t="s">
        <v>93</v>
      </c>
      <c r="AW221" s="13" t="s">
        <v>48</v>
      </c>
      <c r="AX221" s="13" t="s">
        <v>85</v>
      </c>
      <c r="AY221" s="245" t="s">
        <v>199</v>
      </c>
    </row>
    <row r="222" spans="2:65" s="12" customFormat="1" ht="27">
      <c r="B222" s="223"/>
      <c r="C222" s="224"/>
      <c r="D222" s="236" t="s">
        <v>212</v>
      </c>
      <c r="E222" s="259" t="s">
        <v>50</v>
      </c>
      <c r="F222" s="260" t="s">
        <v>867</v>
      </c>
      <c r="G222" s="224"/>
      <c r="H222" s="261" t="s">
        <v>50</v>
      </c>
      <c r="I222" s="228"/>
      <c r="J222" s="224"/>
      <c r="K222" s="224"/>
      <c r="L222" s="229"/>
      <c r="M222" s="230"/>
      <c r="N222" s="231"/>
      <c r="O222" s="231"/>
      <c r="P222" s="231"/>
      <c r="Q222" s="231"/>
      <c r="R222" s="231"/>
      <c r="S222" s="231"/>
      <c r="T222" s="232"/>
      <c r="AT222" s="233" t="s">
        <v>212</v>
      </c>
      <c r="AU222" s="233" t="s">
        <v>93</v>
      </c>
      <c r="AV222" s="12" t="s">
        <v>25</v>
      </c>
      <c r="AW222" s="12" t="s">
        <v>48</v>
      </c>
      <c r="AX222" s="12" t="s">
        <v>85</v>
      </c>
      <c r="AY222" s="233" t="s">
        <v>199</v>
      </c>
    </row>
    <row r="223" spans="2:65" s="1" customFormat="1" ht="22.5" customHeight="1">
      <c r="B223" s="43"/>
      <c r="C223" s="249" t="s">
        <v>378</v>
      </c>
      <c r="D223" s="249" t="s">
        <v>334</v>
      </c>
      <c r="E223" s="250" t="s">
        <v>1063</v>
      </c>
      <c r="F223" s="251" t="s">
        <v>1064</v>
      </c>
      <c r="G223" s="252" t="s">
        <v>418</v>
      </c>
      <c r="H223" s="253">
        <v>2.02</v>
      </c>
      <c r="I223" s="254"/>
      <c r="J223" s="255">
        <f>ROUND(I223*H223,2)</f>
        <v>0</v>
      </c>
      <c r="K223" s="251" t="s">
        <v>50</v>
      </c>
      <c r="L223" s="256"/>
      <c r="M223" s="257" t="s">
        <v>50</v>
      </c>
      <c r="N223" s="258" t="s">
        <v>56</v>
      </c>
      <c r="O223" s="44"/>
      <c r="P223" s="216">
        <f>O223*H223</f>
        <v>0</v>
      </c>
      <c r="Q223" s="216">
        <v>1.9E-2</v>
      </c>
      <c r="R223" s="216">
        <f>Q223*H223</f>
        <v>3.8379999999999997E-2</v>
      </c>
      <c r="S223" s="216">
        <v>0</v>
      </c>
      <c r="T223" s="217">
        <f>S223*H223</f>
        <v>0</v>
      </c>
      <c r="AR223" s="25" t="s">
        <v>247</v>
      </c>
      <c r="AT223" s="25" t="s">
        <v>334</v>
      </c>
      <c r="AU223" s="25" t="s">
        <v>93</v>
      </c>
      <c r="AY223" s="25" t="s">
        <v>199</v>
      </c>
      <c r="BE223" s="218">
        <f>IF(N223="základní",J223,0)</f>
        <v>0</v>
      </c>
      <c r="BF223" s="218">
        <f>IF(N223="snížená",J223,0)</f>
        <v>0</v>
      </c>
      <c r="BG223" s="218">
        <f>IF(N223="zákl. přenesená",J223,0)</f>
        <v>0</v>
      </c>
      <c r="BH223" s="218">
        <f>IF(N223="sníž. přenesená",J223,0)</f>
        <v>0</v>
      </c>
      <c r="BI223" s="218">
        <f>IF(N223="nulová",J223,0)</f>
        <v>0</v>
      </c>
      <c r="BJ223" s="25" t="s">
        <v>25</v>
      </c>
      <c r="BK223" s="218">
        <f>ROUND(I223*H223,2)</f>
        <v>0</v>
      </c>
      <c r="BL223" s="25" t="s">
        <v>105</v>
      </c>
      <c r="BM223" s="25" t="s">
        <v>1065</v>
      </c>
    </row>
    <row r="224" spans="2:65" s="1" customFormat="1" ht="13.5">
      <c r="B224" s="43"/>
      <c r="C224" s="65"/>
      <c r="D224" s="219" t="s">
        <v>208</v>
      </c>
      <c r="E224" s="65"/>
      <c r="F224" s="220" t="s">
        <v>1066</v>
      </c>
      <c r="G224" s="65"/>
      <c r="H224" s="65"/>
      <c r="I224" s="175"/>
      <c r="J224" s="65"/>
      <c r="K224" s="65"/>
      <c r="L224" s="63"/>
      <c r="M224" s="221"/>
      <c r="N224" s="44"/>
      <c r="O224" s="44"/>
      <c r="P224" s="44"/>
      <c r="Q224" s="44"/>
      <c r="R224" s="44"/>
      <c r="S224" s="44"/>
      <c r="T224" s="80"/>
      <c r="AT224" s="25" t="s">
        <v>208</v>
      </c>
      <c r="AU224" s="25" t="s">
        <v>93</v>
      </c>
    </row>
    <row r="225" spans="2:65" s="12" customFormat="1" ht="13.5">
      <c r="B225" s="223"/>
      <c r="C225" s="224"/>
      <c r="D225" s="219" t="s">
        <v>212</v>
      </c>
      <c r="E225" s="225" t="s">
        <v>50</v>
      </c>
      <c r="F225" s="226" t="s">
        <v>1052</v>
      </c>
      <c r="G225" s="224"/>
      <c r="H225" s="227" t="s">
        <v>50</v>
      </c>
      <c r="I225" s="228"/>
      <c r="J225" s="224"/>
      <c r="K225" s="224"/>
      <c r="L225" s="229"/>
      <c r="M225" s="230"/>
      <c r="N225" s="231"/>
      <c r="O225" s="231"/>
      <c r="P225" s="231"/>
      <c r="Q225" s="231"/>
      <c r="R225" s="231"/>
      <c r="S225" s="231"/>
      <c r="T225" s="232"/>
      <c r="AT225" s="233" t="s">
        <v>212</v>
      </c>
      <c r="AU225" s="233" t="s">
        <v>93</v>
      </c>
      <c r="AV225" s="12" t="s">
        <v>25</v>
      </c>
      <c r="AW225" s="12" t="s">
        <v>48</v>
      </c>
      <c r="AX225" s="12" t="s">
        <v>85</v>
      </c>
      <c r="AY225" s="233" t="s">
        <v>199</v>
      </c>
    </row>
    <row r="226" spans="2:65" s="13" customFormat="1" ht="13.5">
      <c r="B226" s="234"/>
      <c r="C226" s="235"/>
      <c r="D226" s="219" t="s">
        <v>212</v>
      </c>
      <c r="E226" s="246" t="s">
        <v>50</v>
      </c>
      <c r="F226" s="247" t="s">
        <v>923</v>
      </c>
      <c r="G226" s="235"/>
      <c r="H226" s="248">
        <v>2.02</v>
      </c>
      <c r="I226" s="240"/>
      <c r="J226" s="235"/>
      <c r="K226" s="235"/>
      <c r="L226" s="241"/>
      <c r="M226" s="242"/>
      <c r="N226" s="243"/>
      <c r="O226" s="243"/>
      <c r="P226" s="243"/>
      <c r="Q226" s="243"/>
      <c r="R226" s="243"/>
      <c r="S226" s="243"/>
      <c r="T226" s="244"/>
      <c r="AT226" s="245" t="s">
        <v>212</v>
      </c>
      <c r="AU226" s="245" t="s">
        <v>93</v>
      </c>
      <c r="AV226" s="13" t="s">
        <v>93</v>
      </c>
      <c r="AW226" s="13" t="s">
        <v>48</v>
      </c>
      <c r="AX226" s="13" t="s">
        <v>85</v>
      </c>
      <c r="AY226" s="245" t="s">
        <v>199</v>
      </c>
    </row>
    <row r="227" spans="2:65" s="12" customFormat="1" ht="27">
      <c r="B227" s="223"/>
      <c r="C227" s="224"/>
      <c r="D227" s="236" t="s">
        <v>212</v>
      </c>
      <c r="E227" s="259" t="s">
        <v>50</v>
      </c>
      <c r="F227" s="260" t="s">
        <v>867</v>
      </c>
      <c r="G227" s="224"/>
      <c r="H227" s="261" t="s">
        <v>50</v>
      </c>
      <c r="I227" s="228"/>
      <c r="J227" s="224"/>
      <c r="K227" s="224"/>
      <c r="L227" s="229"/>
      <c r="M227" s="230"/>
      <c r="N227" s="231"/>
      <c r="O227" s="231"/>
      <c r="P227" s="231"/>
      <c r="Q227" s="231"/>
      <c r="R227" s="231"/>
      <c r="S227" s="231"/>
      <c r="T227" s="232"/>
      <c r="AT227" s="233" t="s">
        <v>212</v>
      </c>
      <c r="AU227" s="233" t="s">
        <v>93</v>
      </c>
      <c r="AV227" s="12" t="s">
        <v>25</v>
      </c>
      <c r="AW227" s="12" t="s">
        <v>48</v>
      </c>
      <c r="AX227" s="12" t="s">
        <v>85</v>
      </c>
      <c r="AY227" s="233" t="s">
        <v>199</v>
      </c>
    </row>
    <row r="228" spans="2:65" s="1" customFormat="1" ht="22.5" customHeight="1">
      <c r="B228" s="43"/>
      <c r="C228" s="207" t="s">
        <v>385</v>
      </c>
      <c r="D228" s="207" t="s">
        <v>202</v>
      </c>
      <c r="E228" s="208" t="s">
        <v>1067</v>
      </c>
      <c r="F228" s="209" t="s">
        <v>1068</v>
      </c>
      <c r="G228" s="210" t="s">
        <v>256</v>
      </c>
      <c r="H228" s="211">
        <v>3.8149999999999999</v>
      </c>
      <c r="I228" s="212"/>
      <c r="J228" s="213">
        <f>ROUND(I228*H228,2)</f>
        <v>0</v>
      </c>
      <c r="K228" s="209" t="s">
        <v>206</v>
      </c>
      <c r="L228" s="63"/>
      <c r="M228" s="214" t="s">
        <v>50</v>
      </c>
      <c r="N228" s="215" t="s">
        <v>56</v>
      </c>
      <c r="O228" s="44"/>
      <c r="P228" s="216">
        <f>O228*H228</f>
        <v>0</v>
      </c>
      <c r="Q228" s="216">
        <v>0</v>
      </c>
      <c r="R228" s="216">
        <f>Q228*H228</f>
        <v>0</v>
      </c>
      <c r="S228" s="216">
        <v>0</v>
      </c>
      <c r="T228" s="217">
        <f>S228*H228</f>
        <v>0</v>
      </c>
      <c r="AR228" s="25" t="s">
        <v>105</v>
      </c>
      <c r="AT228" s="25" t="s">
        <v>202</v>
      </c>
      <c r="AU228" s="25" t="s">
        <v>93</v>
      </c>
      <c r="AY228" s="25" t="s">
        <v>199</v>
      </c>
      <c r="BE228" s="218">
        <f>IF(N228="základní",J228,0)</f>
        <v>0</v>
      </c>
      <c r="BF228" s="218">
        <f>IF(N228="snížená",J228,0)</f>
        <v>0</v>
      </c>
      <c r="BG228" s="218">
        <f>IF(N228="zákl. přenesená",J228,0)</f>
        <v>0</v>
      </c>
      <c r="BH228" s="218">
        <f>IF(N228="sníž. přenesená",J228,0)</f>
        <v>0</v>
      </c>
      <c r="BI228" s="218">
        <f>IF(N228="nulová",J228,0)</f>
        <v>0</v>
      </c>
      <c r="BJ228" s="25" t="s">
        <v>25</v>
      </c>
      <c r="BK228" s="218">
        <f>ROUND(I228*H228,2)</f>
        <v>0</v>
      </c>
      <c r="BL228" s="25" t="s">
        <v>105</v>
      </c>
      <c r="BM228" s="25" t="s">
        <v>1069</v>
      </c>
    </row>
    <row r="229" spans="2:65" s="1" customFormat="1" ht="27">
      <c r="B229" s="43"/>
      <c r="C229" s="65"/>
      <c r="D229" s="219" t="s">
        <v>208</v>
      </c>
      <c r="E229" s="65"/>
      <c r="F229" s="220" t="s">
        <v>1070</v>
      </c>
      <c r="G229" s="65"/>
      <c r="H229" s="65"/>
      <c r="I229" s="175"/>
      <c r="J229" s="65"/>
      <c r="K229" s="65"/>
      <c r="L229" s="63"/>
      <c r="M229" s="221"/>
      <c r="N229" s="44"/>
      <c r="O229" s="44"/>
      <c r="P229" s="44"/>
      <c r="Q229" s="44"/>
      <c r="R229" s="44"/>
      <c r="S229" s="44"/>
      <c r="T229" s="80"/>
      <c r="AT229" s="25" t="s">
        <v>208</v>
      </c>
      <c r="AU229" s="25" t="s">
        <v>93</v>
      </c>
    </row>
    <row r="230" spans="2:65" s="1" customFormat="1" ht="54">
      <c r="B230" s="43"/>
      <c r="C230" s="65"/>
      <c r="D230" s="219" t="s">
        <v>210</v>
      </c>
      <c r="E230" s="65"/>
      <c r="F230" s="222" t="s">
        <v>531</v>
      </c>
      <c r="G230" s="65"/>
      <c r="H230" s="65"/>
      <c r="I230" s="175"/>
      <c r="J230" s="65"/>
      <c r="K230" s="65"/>
      <c r="L230" s="63"/>
      <c r="M230" s="221"/>
      <c r="N230" s="44"/>
      <c r="O230" s="44"/>
      <c r="P230" s="44"/>
      <c r="Q230" s="44"/>
      <c r="R230" s="44"/>
      <c r="S230" s="44"/>
      <c r="T230" s="80"/>
      <c r="AT230" s="25" t="s">
        <v>210</v>
      </c>
      <c r="AU230" s="25" t="s">
        <v>93</v>
      </c>
    </row>
    <row r="231" spans="2:65" s="11" customFormat="1" ht="29.85" customHeight="1">
      <c r="B231" s="190"/>
      <c r="C231" s="191"/>
      <c r="D231" s="204" t="s">
        <v>84</v>
      </c>
      <c r="E231" s="205" t="s">
        <v>532</v>
      </c>
      <c r="F231" s="205" t="s">
        <v>533</v>
      </c>
      <c r="G231" s="191"/>
      <c r="H231" s="191"/>
      <c r="I231" s="194"/>
      <c r="J231" s="206">
        <f>BK231</f>
        <v>0</v>
      </c>
      <c r="K231" s="191"/>
      <c r="L231" s="196"/>
      <c r="M231" s="197"/>
      <c r="N231" s="198"/>
      <c r="O231" s="198"/>
      <c r="P231" s="199">
        <f>SUM(P232:P309)</f>
        <v>0</v>
      </c>
      <c r="Q231" s="198"/>
      <c r="R231" s="199">
        <f>SUM(R232:R309)</f>
        <v>7.5663413999999998</v>
      </c>
      <c r="S231" s="198"/>
      <c r="T231" s="200">
        <f>SUM(T232:T309)</f>
        <v>0</v>
      </c>
      <c r="AR231" s="201" t="s">
        <v>25</v>
      </c>
      <c r="AT231" s="202" t="s">
        <v>84</v>
      </c>
      <c r="AU231" s="202" t="s">
        <v>25</v>
      </c>
      <c r="AY231" s="201" t="s">
        <v>199</v>
      </c>
      <c r="BK231" s="203">
        <f>SUM(BK232:BK309)</f>
        <v>0</v>
      </c>
    </row>
    <row r="232" spans="2:65" s="1" customFormat="1" ht="22.5" customHeight="1">
      <c r="B232" s="43"/>
      <c r="C232" s="207" t="s">
        <v>393</v>
      </c>
      <c r="D232" s="207" t="s">
        <v>202</v>
      </c>
      <c r="E232" s="208" t="s">
        <v>1071</v>
      </c>
      <c r="F232" s="209" t="s">
        <v>1072</v>
      </c>
      <c r="G232" s="210" t="s">
        <v>310</v>
      </c>
      <c r="H232" s="211">
        <v>1</v>
      </c>
      <c r="I232" s="212"/>
      <c r="J232" s="213">
        <f>ROUND(I232*H232,2)</f>
        <v>0</v>
      </c>
      <c r="K232" s="209" t="s">
        <v>206</v>
      </c>
      <c r="L232" s="63"/>
      <c r="M232" s="214" t="s">
        <v>50</v>
      </c>
      <c r="N232" s="215" t="s">
        <v>56</v>
      </c>
      <c r="O232" s="44"/>
      <c r="P232" s="216">
        <f>O232*H232</f>
        <v>0</v>
      </c>
      <c r="Q232" s="216">
        <v>0.29221000000000003</v>
      </c>
      <c r="R232" s="216">
        <f>Q232*H232</f>
        <v>0.29221000000000003</v>
      </c>
      <c r="S232" s="216">
        <v>0</v>
      </c>
      <c r="T232" s="217">
        <f>S232*H232</f>
        <v>0</v>
      </c>
      <c r="AR232" s="25" t="s">
        <v>105</v>
      </c>
      <c r="AT232" s="25" t="s">
        <v>202</v>
      </c>
      <c r="AU232" s="25" t="s">
        <v>93</v>
      </c>
      <c r="AY232" s="25" t="s">
        <v>199</v>
      </c>
      <c r="BE232" s="218">
        <f>IF(N232="základní",J232,0)</f>
        <v>0</v>
      </c>
      <c r="BF232" s="218">
        <f>IF(N232="snížená",J232,0)</f>
        <v>0</v>
      </c>
      <c r="BG232" s="218">
        <f>IF(N232="zákl. přenesená",J232,0)</f>
        <v>0</v>
      </c>
      <c r="BH232" s="218">
        <f>IF(N232="sníž. přenesená",J232,0)</f>
        <v>0</v>
      </c>
      <c r="BI232" s="218">
        <f>IF(N232="nulová",J232,0)</f>
        <v>0</v>
      </c>
      <c r="BJ232" s="25" t="s">
        <v>25</v>
      </c>
      <c r="BK232" s="218">
        <f>ROUND(I232*H232,2)</f>
        <v>0</v>
      </c>
      <c r="BL232" s="25" t="s">
        <v>105</v>
      </c>
      <c r="BM232" s="25" t="s">
        <v>1073</v>
      </c>
    </row>
    <row r="233" spans="2:65" s="1" customFormat="1" ht="13.5">
      <c r="B233" s="43"/>
      <c r="C233" s="65"/>
      <c r="D233" s="219" t="s">
        <v>208</v>
      </c>
      <c r="E233" s="65"/>
      <c r="F233" s="220" t="s">
        <v>1074</v>
      </c>
      <c r="G233" s="65"/>
      <c r="H233" s="65"/>
      <c r="I233" s="175"/>
      <c r="J233" s="65"/>
      <c r="K233" s="65"/>
      <c r="L233" s="63"/>
      <c r="M233" s="221"/>
      <c r="N233" s="44"/>
      <c r="O233" s="44"/>
      <c r="P233" s="44"/>
      <c r="Q233" s="44"/>
      <c r="R233" s="44"/>
      <c r="S233" s="44"/>
      <c r="T233" s="80"/>
      <c r="AT233" s="25" t="s">
        <v>208</v>
      </c>
      <c r="AU233" s="25" t="s">
        <v>93</v>
      </c>
    </row>
    <row r="234" spans="2:65" s="1" customFormat="1" ht="54">
      <c r="B234" s="43"/>
      <c r="C234" s="65"/>
      <c r="D234" s="219" t="s">
        <v>210</v>
      </c>
      <c r="E234" s="65"/>
      <c r="F234" s="222" t="s">
        <v>1075</v>
      </c>
      <c r="G234" s="65"/>
      <c r="H234" s="65"/>
      <c r="I234" s="175"/>
      <c r="J234" s="65"/>
      <c r="K234" s="65"/>
      <c r="L234" s="63"/>
      <c r="M234" s="221"/>
      <c r="N234" s="44"/>
      <c r="O234" s="44"/>
      <c r="P234" s="44"/>
      <c r="Q234" s="44"/>
      <c r="R234" s="44"/>
      <c r="S234" s="44"/>
      <c r="T234" s="80"/>
      <c r="AT234" s="25" t="s">
        <v>210</v>
      </c>
      <c r="AU234" s="25" t="s">
        <v>93</v>
      </c>
    </row>
    <row r="235" spans="2:65" s="12" customFormat="1" ht="13.5">
      <c r="B235" s="223"/>
      <c r="C235" s="224"/>
      <c r="D235" s="219" t="s">
        <v>212</v>
      </c>
      <c r="E235" s="225" t="s">
        <v>50</v>
      </c>
      <c r="F235" s="226" t="s">
        <v>1052</v>
      </c>
      <c r="G235" s="224"/>
      <c r="H235" s="227" t="s">
        <v>50</v>
      </c>
      <c r="I235" s="228"/>
      <c r="J235" s="224"/>
      <c r="K235" s="224"/>
      <c r="L235" s="229"/>
      <c r="M235" s="230"/>
      <c r="N235" s="231"/>
      <c r="O235" s="231"/>
      <c r="P235" s="231"/>
      <c r="Q235" s="231"/>
      <c r="R235" s="231"/>
      <c r="S235" s="231"/>
      <c r="T235" s="232"/>
      <c r="AT235" s="233" t="s">
        <v>212</v>
      </c>
      <c r="AU235" s="233" t="s">
        <v>93</v>
      </c>
      <c r="AV235" s="12" t="s">
        <v>25</v>
      </c>
      <c r="AW235" s="12" t="s">
        <v>48</v>
      </c>
      <c r="AX235" s="12" t="s">
        <v>85</v>
      </c>
      <c r="AY235" s="233" t="s">
        <v>199</v>
      </c>
    </row>
    <row r="236" spans="2:65" s="13" customFormat="1" ht="13.5">
      <c r="B236" s="234"/>
      <c r="C236" s="235"/>
      <c r="D236" s="236" t="s">
        <v>212</v>
      </c>
      <c r="E236" s="237" t="s">
        <v>50</v>
      </c>
      <c r="F236" s="238" t="s">
        <v>25</v>
      </c>
      <c r="G236" s="235"/>
      <c r="H236" s="239">
        <v>1</v>
      </c>
      <c r="I236" s="240"/>
      <c r="J236" s="235"/>
      <c r="K236" s="235"/>
      <c r="L236" s="241"/>
      <c r="M236" s="242"/>
      <c r="N236" s="243"/>
      <c r="O236" s="243"/>
      <c r="P236" s="243"/>
      <c r="Q236" s="243"/>
      <c r="R236" s="243"/>
      <c r="S236" s="243"/>
      <c r="T236" s="244"/>
      <c r="AT236" s="245" t="s">
        <v>212</v>
      </c>
      <c r="AU236" s="245" t="s">
        <v>93</v>
      </c>
      <c r="AV236" s="13" t="s">
        <v>93</v>
      </c>
      <c r="AW236" s="13" t="s">
        <v>48</v>
      </c>
      <c r="AX236" s="13" t="s">
        <v>85</v>
      </c>
      <c r="AY236" s="245" t="s">
        <v>199</v>
      </c>
    </row>
    <row r="237" spans="2:65" s="1" customFormat="1" ht="22.5" customHeight="1">
      <c r="B237" s="43"/>
      <c r="C237" s="249" t="s">
        <v>399</v>
      </c>
      <c r="D237" s="249" t="s">
        <v>334</v>
      </c>
      <c r="E237" s="250" t="s">
        <v>1076</v>
      </c>
      <c r="F237" s="251" t="s">
        <v>1077</v>
      </c>
      <c r="G237" s="252" t="s">
        <v>418</v>
      </c>
      <c r="H237" s="253">
        <v>1</v>
      </c>
      <c r="I237" s="254"/>
      <c r="J237" s="255">
        <f>ROUND(I237*H237,2)</f>
        <v>0</v>
      </c>
      <c r="K237" s="251" t="s">
        <v>50</v>
      </c>
      <c r="L237" s="256"/>
      <c r="M237" s="257" t="s">
        <v>50</v>
      </c>
      <c r="N237" s="258" t="s">
        <v>56</v>
      </c>
      <c r="O237" s="44"/>
      <c r="P237" s="216">
        <f>O237*H237</f>
        <v>0</v>
      </c>
      <c r="Q237" s="216">
        <v>1.3500000000000001E-3</v>
      </c>
      <c r="R237" s="216">
        <f>Q237*H237</f>
        <v>1.3500000000000001E-3</v>
      </c>
      <c r="S237" s="216">
        <v>0</v>
      </c>
      <c r="T237" s="217">
        <f>S237*H237</f>
        <v>0</v>
      </c>
      <c r="AR237" s="25" t="s">
        <v>247</v>
      </c>
      <c r="AT237" s="25" t="s">
        <v>334</v>
      </c>
      <c r="AU237" s="25" t="s">
        <v>93</v>
      </c>
      <c r="AY237" s="25" t="s">
        <v>199</v>
      </c>
      <c r="BE237" s="218">
        <f>IF(N237="základní",J237,0)</f>
        <v>0</v>
      </c>
      <c r="BF237" s="218">
        <f>IF(N237="snížená",J237,0)</f>
        <v>0</v>
      </c>
      <c r="BG237" s="218">
        <f>IF(N237="zákl. přenesená",J237,0)</f>
        <v>0</v>
      </c>
      <c r="BH237" s="218">
        <f>IF(N237="sníž. přenesená",J237,0)</f>
        <v>0</v>
      </c>
      <c r="BI237" s="218">
        <f>IF(N237="nulová",J237,0)</f>
        <v>0</v>
      </c>
      <c r="BJ237" s="25" t="s">
        <v>25</v>
      </c>
      <c r="BK237" s="218">
        <f>ROUND(I237*H237,2)</f>
        <v>0</v>
      </c>
      <c r="BL237" s="25" t="s">
        <v>105</v>
      </c>
      <c r="BM237" s="25" t="s">
        <v>1078</v>
      </c>
    </row>
    <row r="238" spans="2:65" s="1" customFormat="1" ht="27">
      <c r="B238" s="43"/>
      <c r="C238" s="65"/>
      <c r="D238" s="219" t="s">
        <v>208</v>
      </c>
      <c r="E238" s="65"/>
      <c r="F238" s="220" t="s">
        <v>1079</v>
      </c>
      <c r="G238" s="65"/>
      <c r="H238" s="65"/>
      <c r="I238" s="175"/>
      <c r="J238" s="65"/>
      <c r="K238" s="65"/>
      <c r="L238" s="63"/>
      <c r="M238" s="221"/>
      <c r="N238" s="44"/>
      <c r="O238" s="44"/>
      <c r="P238" s="44"/>
      <c r="Q238" s="44"/>
      <c r="R238" s="44"/>
      <c r="S238" s="44"/>
      <c r="T238" s="80"/>
      <c r="AT238" s="25" t="s">
        <v>208</v>
      </c>
      <c r="AU238" s="25" t="s">
        <v>93</v>
      </c>
    </row>
    <row r="239" spans="2:65" s="12" customFormat="1" ht="13.5">
      <c r="B239" s="223"/>
      <c r="C239" s="224"/>
      <c r="D239" s="219" t="s">
        <v>212</v>
      </c>
      <c r="E239" s="225" t="s">
        <v>50</v>
      </c>
      <c r="F239" s="226" t="s">
        <v>1052</v>
      </c>
      <c r="G239" s="224"/>
      <c r="H239" s="227" t="s">
        <v>50</v>
      </c>
      <c r="I239" s="228"/>
      <c r="J239" s="224"/>
      <c r="K239" s="224"/>
      <c r="L239" s="229"/>
      <c r="M239" s="230"/>
      <c r="N239" s="231"/>
      <c r="O239" s="231"/>
      <c r="P239" s="231"/>
      <c r="Q239" s="231"/>
      <c r="R239" s="231"/>
      <c r="S239" s="231"/>
      <c r="T239" s="232"/>
      <c r="AT239" s="233" t="s">
        <v>212</v>
      </c>
      <c r="AU239" s="233" t="s">
        <v>93</v>
      </c>
      <c r="AV239" s="12" t="s">
        <v>25</v>
      </c>
      <c r="AW239" s="12" t="s">
        <v>48</v>
      </c>
      <c r="AX239" s="12" t="s">
        <v>85</v>
      </c>
      <c r="AY239" s="233" t="s">
        <v>199</v>
      </c>
    </row>
    <row r="240" spans="2:65" s="13" customFormat="1" ht="13.5">
      <c r="B240" s="234"/>
      <c r="C240" s="235"/>
      <c r="D240" s="219" t="s">
        <v>212</v>
      </c>
      <c r="E240" s="246" t="s">
        <v>50</v>
      </c>
      <c r="F240" s="247" t="s">
        <v>25</v>
      </c>
      <c r="G240" s="235"/>
      <c r="H240" s="248">
        <v>1</v>
      </c>
      <c r="I240" s="240"/>
      <c r="J240" s="235"/>
      <c r="K240" s="235"/>
      <c r="L240" s="241"/>
      <c r="M240" s="242"/>
      <c r="N240" s="243"/>
      <c r="O240" s="243"/>
      <c r="P240" s="243"/>
      <c r="Q240" s="243"/>
      <c r="R240" s="243"/>
      <c r="S240" s="243"/>
      <c r="T240" s="244"/>
      <c r="AT240" s="245" t="s">
        <v>212</v>
      </c>
      <c r="AU240" s="245" t="s">
        <v>93</v>
      </c>
      <c r="AV240" s="13" t="s">
        <v>93</v>
      </c>
      <c r="AW240" s="13" t="s">
        <v>48</v>
      </c>
      <c r="AX240" s="13" t="s">
        <v>85</v>
      </c>
      <c r="AY240" s="245" t="s">
        <v>199</v>
      </c>
    </row>
    <row r="241" spans="2:65" s="12" customFormat="1" ht="27">
      <c r="B241" s="223"/>
      <c r="C241" s="224"/>
      <c r="D241" s="236" t="s">
        <v>212</v>
      </c>
      <c r="E241" s="259" t="s">
        <v>50</v>
      </c>
      <c r="F241" s="260" t="s">
        <v>867</v>
      </c>
      <c r="G241" s="224"/>
      <c r="H241" s="261" t="s">
        <v>50</v>
      </c>
      <c r="I241" s="228"/>
      <c r="J241" s="224"/>
      <c r="K241" s="224"/>
      <c r="L241" s="229"/>
      <c r="M241" s="230"/>
      <c r="N241" s="231"/>
      <c r="O241" s="231"/>
      <c r="P241" s="231"/>
      <c r="Q241" s="231"/>
      <c r="R241" s="231"/>
      <c r="S241" s="231"/>
      <c r="T241" s="232"/>
      <c r="AT241" s="233" t="s">
        <v>212</v>
      </c>
      <c r="AU241" s="233" t="s">
        <v>93</v>
      </c>
      <c r="AV241" s="12" t="s">
        <v>25</v>
      </c>
      <c r="AW241" s="12" t="s">
        <v>48</v>
      </c>
      <c r="AX241" s="12" t="s">
        <v>85</v>
      </c>
      <c r="AY241" s="233" t="s">
        <v>199</v>
      </c>
    </row>
    <row r="242" spans="2:65" s="1" customFormat="1" ht="22.5" customHeight="1">
      <c r="B242" s="43"/>
      <c r="C242" s="249" t="s">
        <v>415</v>
      </c>
      <c r="D242" s="249" t="s">
        <v>334</v>
      </c>
      <c r="E242" s="250" t="s">
        <v>1080</v>
      </c>
      <c r="F242" s="251" t="s">
        <v>1081</v>
      </c>
      <c r="G242" s="252" t="s">
        <v>418</v>
      </c>
      <c r="H242" s="253">
        <v>1</v>
      </c>
      <c r="I242" s="254"/>
      <c r="J242" s="255">
        <f>ROUND(I242*H242,2)</f>
        <v>0</v>
      </c>
      <c r="K242" s="251" t="s">
        <v>50</v>
      </c>
      <c r="L242" s="256"/>
      <c r="M242" s="257" t="s">
        <v>50</v>
      </c>
      <c r="N242" s="258" t="s">
        <v>56</v>
      </c>
      <c r="O242" s="44"/>
      <c r="P242" s="216">
        <f>O242*H242</f>
        <v>0</v>
      </c>
      <c r="Q242" s="216">
        <v>1.4999999999999999E-2</v>
      </c>
      <c r="R242" s="216">
        <f>Q242*H242</f>
        <v>1.4999999999999999E-2</v>
      </c>
      <c r="S242" s="216">
        <v>0</v>
      </c>
      <c r="T242" s="217">
        <f>S242*H242</f>
        <v>0</v>
      </c>
      <c r="AR242" s="25" t="s">
        <v>247</v>
      </c>
      <c r="AT242" s="25" t="s">
        <v>334</v>
      </c>
      <c r="AU242" s="25" t="s">
        <v>93</v>
      </c>
      <c r="AY242" s="25" t="s">
        <v>199</v>
      </c>
      <c r="BE242" s="218">
        <f>IF(N242="základní",J242,0)</f>
        <v>0</v>
      </c>
      <c r="BF242" s="218">
        <f>IF(N242="snížená",J242,0)</f>
        <v>0</v>
      </c>
      <c r="BG242" s="218">
        <f>IF(N242="zákl. přenesená",J242,0)</f>
        <v>0</v>
      </c>
      <c r="BH242" s="218">
        <f>IF(N242="sníž. přenesená",J242,0)</f>
        <v>0</v>
      </c>
      <c r="BI242" s="218">
        <f>IF(N242="nulová",J242,0)</f>
        <v>0</v>
      </c>
      <c r="BJ242" s="25" t="s">
        <v>25</v>
      </c>
      <c r="BK242" s="218">
        <f>ROUND(I242*H242,2)</f>
        <v>0</v>
      </c>
      <c r="BL242" s="25" t="s">
        <v>105</v>
      </c>
      <c r="BM242" s="25" t="s">
        <v>1082</v>
      </c>
    </row>
    <row r="243" spans="2:65" s="1" customFormat="1" ht="13.5">
      <c r="B243" s="43"/>
      <c r="C243" s="65"/>
      <c r="D243" s="219" t="s">
        <v>208</v>
      </c>
      <c r="E243" s="65"/>
      <c r="F243" s="220" t="s">
        <v>1083</v>
      </c>
      <c r="G243" s="65"/>
      <c r="H243" s="65"/>
      <c r="I243" s="175"/>
      <c r="J243" s="65"/>
      <c r="K243" s="65"/>
      <c r="L243" s="63"/>
      <c r="M243" s="221"/>
      <c r="N243" s="44"/>
      <c r="O243" s="44"/>
      <c r="P243" s="44"/>
      <c r="Q243" s="44"/>
      <c r="R243" s="44"/>
      <c r="S243" s="44"/>
      <c r="T243" s="80"/>
      <c r="AT243" s="25" t="s">
        <v>208</v>
      </c>
      <c r="AU243" s="25" t="s">
        <v>93</v>
      </c>
    </row>
    <row r="244" spans="2:65" s="12" customFormat="1" ht="13.5">
      <c r="B244" s="223"/>
      <c r="C244" s="224"/>
      <c r="D244" s="219" t="s">
        <v>212</v>
      </c>
      <c r="E244" s="225" t="s">
        <v>50</v>
      </c>
      <c r="F244" s="226" t="s">
        <v>1052</v>
      </c>
      <c r="G244" s="224"/>
      <c r="H244" s="227" t="s">
        <v>50</v>
      </c>
      <c r="I244" s="228"/>
      <c r="J244" s="224"/>
      <c r="K244" s="224"/>
      <c r="L244" s="229"/>
      <c r="M244" s="230"/>
      <c r="N244" s="231"/>
      <c r="O244" s="231"/>
      <c r="P244" s="231"/>
      <c r="Q244" s="231"/>
      <c r="R244" s="231"/>
      <c r="S244" s="231"/>
      <c r="T244" s="232"/>
      <c r="AT244" s="233" t="s">
        <v>212</v>
      </c>
      <c r="AU244" s="233" t="s">
        <v>93</v>
      </c>
      <c r="AV244" s="12" t="s">
        <v>25</v>
      </c>
      <c r="AW244" s="12" t="s">
        <v>48</v>
      </c>
      <c r="AX244" s="12" t="s">
        <v>85</v>
      </c>
      <c r="AY244" s="233" t="s">
        <v>199</v>
      </c>
    </row>
    <row r="245" spans="2:65" s="13" customFormat="1" ht="13.5">
      <c r="B245" s="234"/>
      <c r="C245" s="235"/>
      <c r="D245" s="219" t="s">
        <v>212</v>
      </c>
      <c r="E245" s="246" t="s">
        <v>50</v>
      </c>
      <c r="F245" s="247" t="s">
        <v>25</v>
      </c>
      <c r="G245" s="235"/>
      <c r="H245" s="248">
        <v>1</v>
      </c>
      <c r="I245" s="240"/>
      <c r="J245" s="235"/>
      <c r="K245" s="235"/>
      <c r="L245" s="241"/>
      <c r="M245" s="242"/>
      <c r="N245" s="243"/>
      <c r="O245" s="243"/>
      <c r="P245" s="243"/>
      <c r="Q245" s="243"/>
      <c r="R245" s="243"/>
      <c r="S245" s="243"/>
      <c r="T245" s="244"/>
      <c r="AT245" s="245" t="s">
        <v>212</v>
      </c>
      <c r="AU245" s="245" t="s">
        <v>93</v>
      </c>
      <c r="AV245" s="13" t="s">
        <v>93</v>
      </c>
      <c r="AW245" s="13" t="s">
        <v>48</v>
      </c>
      <c r="AX245" s="13" t="s">
        <v>85</v>
      </c>
      <c r="AY245" s="245" t="s">
        <v>199</v>
      </c>
    </row>
    <row r="246" spans="2:65" s="12" customFormat="1" ht="27">
      <c r="B246" s="223"/>
      <c r="C246" s="224"/>
      <c r="D246" s="236" t="s">
        <v>212</v>
      </c>
      <c r="E246" s="259" t="s">
        <v>50</v>
      </c>
      <c r="F246" s="260" t="s">
        <v>867</v>
      </c>
      <c r="G246" s="224"/>
      <c r="H246" s="261" t="s">
        <v>50</v>
      </c>
      <c r="I246" s="228"/>
      <c r="J246" s="224"/>
      <c r="K246" s="224"/>
      <c r="L246" s="229"/>
      <c r="M246" s="230"/>
      <c r="N246" s="231"/>
      <c r="O246" s="231"/>
      <c r="P246" s="231"/>
      <c r="Q246" s="231"/>
      <c r="R246" s="231"/>
      <c r="S246" s="231"/>
      <c r="T246" s="232"/>
      <c r="AT246" s="233" t="s">
        <v>212</v>
      </c>
      <c r="AU246" s="233" t="s">
        <v>93</v>
      </c>
      <c r="AV246" s="12" t="s">
        <v>25</v>
      </c>
      <c r="AW246" s="12" t="s">
        <v>48</v>
      </c>
      <c r="AX246" s="12" t="s">
        <v>85</v>
      </c>
      <c r="AY246" s="233" t="s">
        <v>199</v>
      </c>
    </row>
    <row r="247" spans="2:65" s="1" customFormat="1" ht="22.5" customHeight="1">
      <c r="B247" s="43"/>
      <c r="C247" s="249" t="s">
        <v>422</v>
      </c>
      <c r="D247" s="249" t="s">
        <v>334</v>
      </c>
      <c r="E247" s="250" t="s">
        <v>1084</v>
      </c>
      <c r="F247" s="251" t="s">
        <v>1085</v>
      </c>
      <c r="G247" s="252" t="s">
        <v>418</v>
      </c>
      <c r="H247" s="253">
        <v>1</v>
      </c>
      <c r="I247" s="254"/>
      <c r="J247" s="255">
        <f>ROUND(I247*H247,2)</f>
        <v>0</v>
      </c>
      <c r="K247" s="251" t="s">
        <v>50</v>
      </c>
      <c r="L247" s="256"/>
      <c r="M247" s="257" t="s">
        <v>50</v>
      </c>
      <c r="N247" s="258" t="s">
        <v>56</v>
      </c>
      <c r="O247" s="44"/>
      <c r="P247" s="216">
        <f>O247*H247</f>
        <v>0</v>
      </c>
      <c r="Q247" s="216">
        <v>2.5000000000000001E-2</v>
      </c>
      <c r="R247" s="216">
        <f>Q247*H247</f>
        <v>2.5000000000000001E-2</v>
      </c>
      <c r="S247" s="216">
        <v>0</v>
      </c>
      <c r="T247" s="217">
        <f>S247*H247</f>
        <v>0</v>
      </c>
      <c r="AR247" s="25" t="s">
        <v>247</v>
      </c>
      <c r="AT247" s="25" t="s">
        <v>334</v>
      </c>
      <c r="AU247" s="25" t="s">
        <v>93</v>
      </c>
      <c r="AY247" s="25" t="s">
        <v>199</v>
      </c>
      <c r="BE247" s="218">
        <f>IF(N247="základní",J247,0)</f>
        <v>0</v>
      </c>
      <c r="BF247" s="218">
        <f>IF(N247="snížená",J247,0)</f>
        <v>0</v>
      </c>
      <c r="BG247" s="218">
        <f>IF(N247="zákl. přenesená",J247,0)</f>
        <v>0</v>
      </c>
      <c r="BH247" s="218">
        <f>IF(N247="sníž. přenesená",J247,0)</f>
        <v>0</v>
      </c>
      <c r="BI247" s="218">
        <f>IF(N247="nulová",J247,0)</f>
        <v>0</v>
      </c>
      <c r="BJ247" s="25" t="s">
        <v>25</v>
      </c>
      <c r="BK247" s="218">
        <f>ROUND(I247*H247,2)</f>
        <v>0</v>
      </c>
      <c r="BL247" s="25" t="s">
        <v>105</v>
      </c>
      <c r="BM247" s="25" t="s">
        <v>1086</v>
      </c>
    </row>
    <row r="248" spans="2:65" s="1" customFormat="1" ht="13.5">
      <c r="B248" s="43"/>
      <c r="C248" s="65"/>
      <c r="D248" s="219" t="s">
        <v>208</v>
      </c>
      <c r="E248" s="65"/>
      <c r="F248" s="220" t="s">
        <v>1087</v>
      </c>
      <c r="G248" s="65"/>
      <c r="H248" s="65"/>
      <c r="I248" s="175"/>
      <c r="J248" s="65"/>
      <c r="K248" s="65"/>
      <c r="L248" s="63"/>
      <c r="M248" s="221"/>
      <c r="N248" s="44"/>
      <c r="O248" s="44"/>
      <c r="P248" s="44"/>
      <c r="Q248" s="44"/>
      <c r="R248" s="44"/>
      <c r="S248" s="44"/>
      <c r="T248" s="80"/>
      <c r="AT248" s="25" t="s">
        <v>208</v>
      </c>
      <c r="AU248" s="25" t="s">
        <v>93</v>
      </c>
    </row>
    <row r="249" spans="2:65" s="12" customFormat="1" ht="13.5">
      <c r="B249" s="223"/>
      <c r="C249" s="224"/>
      <c r="D249" s="219" t="s">
        <v>212</v>
      </c>
      <c r="E249" s="225" t="s">
        <v>50</v>
      </c>
      <c r="F249" s="226" t="s">
        <v>1052</v>
      </c>
      <c r="G249" s="224"/>
      <c r="H249" s="227" t="s">
        <v>50</v>
      </c>
      <c r="I249" s="228"/>
      <c r="J249" s="224"/>
      <c r="K249" s="224"/>
      <c r="L249" s="229"/>
      <c r="M249" s="230"/>
      <c r="N249" s="231"/>
      <c r="O249" s="231"/>
      <c r="P249" s="231"/>
      <c r="Q249" s="231"/>
      <c r="R249" s="231"/>
      <c r="S249" s="231"/>
      <c r="T249" s="232"/>
      <c r="AT249" s="233" t="s">
        <v>212</v>
      </c>
      <c r="AU249" s="233" t="s">
        <v>93</v>
      </c>
      <c r="AV249" s="12" t="s">
        <v>25</v>
      </c>
      <c r="AW249" s="12" t="s">
        <v>48</v>
      </c>
      <c r="AX249" s="12" t="s">
        <v>85</v>
      </c>
      <c r="AY249" s="233" t="s">
        <v>199</v>
      </c>
    </row>
    <row r="250" spans="2:65" s="13" customFormat="1" ht="13.5">
      <c r="B250" s="234"/>
      <c r="C250" s="235"/>
      <c r="D250" s="219" t="s">
        <v>212</v>
      </c>
      <c r="E250" s="246" t="s">
        <v>50</v>
      </c>
      <c r="F250" s="247" t="s">
        <v>25</v>
      </c>
      <c r="G250" s="235"/>
      <c r="H250" s="248">
        <v>1</v>
      </c>
      <c r="I250" s="240"/>
      <c r="J250" s="235"/>
      <c r="K250" s="235"/>
      <c r="L250" s="241"/>
      <c r="M250" s="242"/>
      <c r="N250" s="243"/>
      <c r="O250" s="243"/>
      <c r="P250" s="243"/>
      <c r="Q250" s="243"/>
      <c r="R250" s="243"/>
      <c r="S250" s="243"/>
      <c r="T250" s="244"/>
      <c r="AT250" s="245" t="s">
        <v>212</v>
      </c>
      <c r="AU250" s="245" t="s">
        <v>93</v>
      </c>
      <c r="AV250" s="13" t="s">
        <v>93</v>
      </c>
      <c r="AW250" s="13" t="s">
        <v>48</v>
      </c>
      <c r="AX250" s="13" t="s">
        <v>85</v>
      </c>
      <c r="AY250" s="245" t="s">
        <v>199</v>
      </c>
    </row>
    <row r="251" spans="2:65" s="12" customFormat="1" ht="27">
      <c r="B251" s="223"/>
      <c r="C251" s="224"/>
      <c r="D251" s="236" t="s">
        <v>212</v>
      </c>
      <c r="E251" s="259" t="s">
        <v>50</v>
      </c>
      <c r="F251" s="260" t="s">
        <v>867</v>
      </c>
      <c r="G251" s="224"/>
      <c r="H251" s="261" t="s">
        <v>50</v>
      </c>
      <c r="I251" s="228"/>
      <c r="J251" s="224"/>
      <c r="K251" s="224"/>
      <c r="L251" s="229"/>
      <c r="M251" s="230"/>
      <c r="N251" s="231"/>
      <c r="O251" s="231"/>
      <c r="P251" s="231"/>
      <c r="Q251" s="231"/>
      <c r="R251" s="231"/>
      <c r="S251" s="231"/>
      <c r="T251" s="232"/>
      <c r="AT251" s="233" t="s">
        <v>212</v>
      </c>
      <c r="AU251" s="233" t="s">
        <v>93</v>
      </c>
      <c r="AV251" s="12" t="s">
        <v>25</v>
      </c>
      <c r="AW251" s="12" t="s">
        <v>48</v>
      </c>
      <c r="AX251" s="12" t="s">
        <v>85</v>
      </c>
      <c r="AY251" s="233" t="s">
        <v>199</v>
      </c>
    </row>
    <row r="252" spans="2:65" s="1" customFormat="1" ht="22.5" customHeight="1">
      <c r="B252" s="43"/>
      <c r="C252" s="207" t="s">
        <v>428</v>
      </c>
      <c r="D252" s="207" t="s">
        <v>202</v>
      </c>
      <c r="E252" s="208" t="s">
        <v>475</v>
      </c>
      <c r="F252" s="209" t="s">
        <v>476</v>
      </c>
      <c r="G252" s="210" t="s">
        <v>205</v>
      </c>
      <c r="H252" s="211">
        <v>0.06</v>
      </c>
      <c r="I252" s="212"/>
      <c r="J252" s="213">
        <f>ROUND(I252*H252,2)</f>
        <v>0</v>
      </c>
      <c r="K252" s="209" t="s">
        <v>206</v>
      </c>
      <c r="L252" s="63"/>
      <c r="M252" s="214" t="s">
        <v>50</v>
      </c>
      <c r="N252" s="215" t="s">
        <v>56</v>
      </c>
      <c r="O252" s="44"/>
      <c r="P252" s="216">
        <f>O252*H252</f>
        <v>0</v>
      </c>
      <c r="Q252" s="216">
        <v>2.2563399999999998</v>
      </c>
      <c r="R252" s="216">
        <f>Q252*H252</f>
        <v>0.13538039999999998</v>
      </c>
      <c r="S252" s="216">
        <v>0</v>
      </c>
      <c r="T252" s="217">
        <f>S252*H252</f>
        <v>0</v>
      </c>
      <c r="AR252" s="25" t="s">
        <v>105</v>
      </c>
      <c r="AT252" s="25" t="s">
        <v>202</v>
      </c>
      <c r="AU252" s="25" t="s">
        <v>93</v>
      </c>
      <c r="AY252" s="25" t="s">
        <v>199</v>
      </c>
      <c r="BE252" s="218">
        <f>IF(N252="základní",J252,0)</f>
        <v>0</v>
      </c>
      <c r="BF252" s="218">
        <f>IF(N252="snížená",J252,0)</f>
        <v>0</v>
      </c>
      <c r="BG252" s="218">
        <f>IF(N252="zákl. přenesená",J252,0)</f>
        <v>0</v>
      </c>
      <c r="BH252" s="218">
        <f>IF(N252="sníž. přenesená",J252,0)</f>
        <v>0</v>
      </c>
      <c r="BI252" s="218">
        <f>IF(N252="nulová",J252,0)</f>
        <v>0</v>
      </c>
      <c r="BJ252" s="25" t="s">
        <v>25</v>
      </c>
      <c r="BK252" s="218">
        <f>ROUND(I252*H252,2)</f>
        <v>0</v>
      </c>
      <c r="BL252" s="25" t="s">
        <v>105</v>
      </c>
      <c r="BM252" s="25" t="s">
        <v>1088</v>
      </c>
    </row>
    <row r="253" spans="2:65" s="1" customFormat="1" ht="13.5">
      <c r="B253" s="43"/>
      <c r="C253" s="65"/>
      <c r="D253" s="219" t="s">
        <v>208</v>
      </c>
      <c r="E253" s="65"/>
      <c r="F253" s="220" t="s">
        <v>478</v>
      </c>
      <c r="G253" s="65"/>
      <c r="H253" s="65"/>
      <c r="I253" s="175"/>
      <c r="J253" s="65"/>
      <c r="K253" s="65"/>
      <c r="L253" s="63"/>
      <c r="M253" s="221"/>
      <c r="N253" s="44"/>
      <c r="O253" s="44"/>
      <c r="P253" s="44"/>
      <c r="Q253" s="44"/>
      <c r="R253" s="44"/>
      <c r="S253" s="44"/>
      <c r="T253" s="80"/>
      <c r="AT253" s="25" t="s">
        <v>208</v>
      </c>
      <c r="AU253" s="25" t="s">
        <v>93</v>
      </c>
    </row>
    <row r="254" spans="2:65" s="12" customFormat="1" ht="13.5">
      <c r="B254" s="223"/>
      <c r="C254" s="224"/>
      <c r="D254" s="219" t="s">
        <v>212</v>
      </c>
      <c r="E254" s="225" t="s">
        <v>50</v>
      </c>
      <c r="F254" s="226" t="s">
        <v>1089</v>
      </c>
      <c r="G254" s="224"/>
      <c r="H254" s="227" t="s">
        <v>50</v>
      </c>
      <c r="I254" s="228"/>
      <c r="J254" s="224"/>
      <c r="K254" s="224"/>
      <c r="L254" s="229"/>
      <c r="M254" s="230"/>
      <c r="N254" s="231"/>
      <c r="O254" s="231"/>
      <c r="P254" s="231"/>
      <c r="Q254" s="231"/>
      <c r="R254" s="231"/>
      <c r="S254" s="231"/>
      <c r="T254" s="232"/>
      <c r="AT254" s="233" t="s">
        <v>212</v>
      </c>
      <c r="AU254" s="233" t="s">
        <v>93</v>
      </c>
      <c r="AV254" s="12" t="s">
        <v>25</v>
      </c>
      <c r="AW254" s="12" t="s">
        <v>48</v>
      </c>
      <c r="AX254" s="12" t="s">
        <v>85</v>
      </c>
      <c r="AY254" s="233" t="s">
        <v>199</v>
      </c>
    </row>
    <row r="255" spans="2:65" s="13" customFormat="1" ht="13.5">
      <c r="B255" s="234"/>
      <c r="C255" s="235"/>
      <c r="D255" s="236" t="s">
        <v>212</v>
      </c>
      <c r="E255" s="237" t="s">
        <v>50</v>
      </c>
      <c r="F255" s="238" t="s">
        <v>1090</v>
      </c>
      <c r="G255" s="235"/>
      <c r="H255" s="239">
        <v>0.06</v>
      </c>
      <c r="I255" s="240"/>
      <c r="J255" s="235"/>
      <c r="K255" s="235"/>
      <c r="L255" s="241"/>
      <c r="M255" s="242"/>
      <c r="N255" s="243"/>
      <c r="O255" s="243"/>
      <c r="P255" s="243"/>
      <c r="Q255" s="243"/>
      <c r="R255" s="243"/>
      <c r="S255" s="243"/>
      <c r="T255" s="244"/>
      <c r="AT255" s="245" t="s">
        <v>212</v>
      </c>
      <c r="AU255" s="245" t="s">
        <v>93</v>
      </c>
      <c r="AV255" s="13" t="s">
        <v>93</v>
      </c>
      <c r="AW255" s="13" t="s">
        <v>48</v>
      </c>
      <c r="AX255" s="13" t="s">
        <v>85</v>
      </c>
      <c r="AY255" s="245" t="s">
        <v>199</v>
      </c>
    </row>
    <row r="256" spans="2:65" s="1" customFormat="1" ht="22.5" customHeight="1">
      <c r="B256" s="43"/>
      <c r="C256" s="207" t="s">
        <v>434</v>
      </c>
      <c r="D256" s="207" t="s">
        <v>202</v>
      </c>
      <c r="E256" s="208" t="s">
        <v>576</v>
      </c>
      <c r="F256" s="209" t="s">
        <v>577</v>
      </c>
      <c r="G256" s="210" t="s">
        <v>418</v>
      </c>
      <c r="H256" s="211">
        <v>13</v>
      </c>
      <c r="I256" s="212"/>
      <c r="J256" s="213">
        <f>ROUND(I256*H256,2)</f>
        <v>0</v>
      </c>
      <c r="K256" s="209" t="s">
        <v>206</v>
      </c>
      <c r="L256" s="63"/>
      <c r="M256" s="214" t="s">
        <v>50</v>
      </c>
      <c r="N256" s="215" t="s">
        <v>56</v>
      </c>
      <c r="O256" s="44"/>
      <c r="P256" s="216">
        <f>O256*H256</f>
        <v>0</v>
      </c>
      <c r="Q256" s="216">
        <v>6.9999999999999999E-4</v>
      </c>
      <c r="R256" s="216">
        <f>Q256*H256</f>
        <v>9.1000000000000004E-3</v>
      </c>
      <c r="S256" s="216">
        <v>0</v>
      </c>
      <c r="T256" s="217">
        <f>S256*H256</f>
        <v>0</v>
      </c>
      <c r="AR256" s="25" t="s">
        <v>105</v>
      </c>
      <c r="AT256" s="25" t="s">
        <v>202</v>
      </c>
      <c r="AU256" s="25" t="s">
        <v>93</v>
      </c>
      <c r="AY256" s="25" t="s">
        <v>199</v>
      </c>
      <c r="BE256" s="218">
        <f>IF(N256="základní",J256,0)</f>
        <v>0</v>
      </c>
      <c r="BF256" s="218">
        <f>IF(N256="snížená",J256,0)</f>
        <v>0</v>
      </c>
      <c r="BG256" s="218">
        <f>IF(N256="zákl. přenesená",J256,0)</f>
        <v>0</v>
      </c>
      <c r="BH256" s="218">
        <f>IF(N256="sníž. přenesená",J256,0)</f>
        <v>0</v>
      </c>
      <c r="BI256" s="218">
        <f>IF(N256="nulová",J256,0)</f>
        <v>0</v>
      </c>
      <c r="BJ256" s="25" t="s">
        <v>25</v>
      </c>
      <c r="BK256" s="218">
        <f>ROUND(I256*H256,2)</f>
        <v>0</v>
      </c>
      <c r="BL256" s="25" t="s">
        <v>105</v>
      </c>
      <c r="BM256" s="25" t="s">
        <v>932</v>
      </c>
    </row>
    <row r="257" spans="2:65" s="1" customFormat="1" ht="13.5">
      <c r="B257" s="43"/>
      <c r="C257" s="65"/>
      <c r="D257" s="219" t="s">
        <v>208</v>
      </c>
      <c r="E257" s="65"/>
      <c r="F257" s="220" t="s">
        <v>579</v>
      </c>
      <c r="G257" s="65"/>
      <c r="H257" s="65"/>
      <c r="I257" s="175"/>
      <c r="J257" s="65"/>
      <c r="K257" s="65"/>
      <c r="L257" s="63"/>
      <c r="M257" s="221"/>
      <c r="N257" s="44"/>
      <c r="O257" s="44"/>
      <c r="P257" s="44"/>
      <c r="Q257" s="44"/>
      <c r="R257" s="44"/>
      <c r="S257" s="44"/>
      <c r="T257" s="80"/>
      <c r="AT257" s="25" t="s">
        <v>208</v>
      </c>
      <c r="AU257" s="25" t="s">
        <v>93</v>
      </c>
    </row>
    <row r="258" spans="2:65" s="1" customFormat="1" ht="135">
      <c r="B258" s="43"/>
      <c r="C258" s="65"/>
      <c r="D258" s="219" t="s">
        <v>210</v>
      </c>
      <c r="E258" s="65"/>
      <c r="F258" s="222" t="s">
        <v>580</v>
      </c>
      <c r="G258" s="65"/>
      <c r="H258" s="65"/>
      <c r="I258" s="175"/>
      <c r="J258" s="65"/>
      <c r="K258" s="65"/>
      <c r="L258" s="63"/>
      <c r="M258" s="221"/>
      <c r="N258" s="44"/>
      <c r="O258" s="44"/>
      <c r="P258" s="44"/>
      <c r="Q258" s="44"/>
      <c r="R258" s="44"/>
      <c r="S258" s="44"/>
      <c r="T258" s="80"/>
      <c r="AT258" s="25" t="s">
        <v>210</v>
      </c>
      <c r="AU258" s="25" t="s">
        <v>93</v>
      </c>
    </row>
    <row r="259" spans="2:65" s="12" customFormat="1" ht="13.5">
      <c r="B259" s="223"/>
      <c r="C259" s="224"/>
      <c r="D259" s="219" t="s">
        <v>212</v>
      </c>
      <c r="E259" s="225" t="s">
        <v>50</v>
      </c>
      <c r="F259" s="226" t="s">
        <v>213</v>
      </c>
      <c r="G259" s="224"/>
      <c r="H259" s="227" t="s">
        <v>50</v>
      </c>
      <c r="I259" s="228"/>
      <c r="J259" s="224"/>
      <c r="K259" s="224"/>
      <c r="L259" s="229"/>
      <c r="M259" s="230"/>
      <c r="N259" s="231"/>
      <c r="O259" s="231"/>
      <c r="P259" s="231"/>
      <c r="Q259" s="231"/>
      <c r="R259" s="231"/>
      <c r="S259" s="231"/>
      <c r="T259" s="232"/>
      <c r="AT259" s="233" t="s">
        <v>212</v>
      </c>
      <c r="AU259" s="233" t="s">
        <v>93</v>
      </c>
      <c r="AV259" s="12" t="s">
        <v>25</v>
      </c>
      <c r="AW259" s="12" t="s">
        <v>48</v>
      </c>
      <c r="AX259" s="12" t="s">
        <v>85</v>
      </c>
      <c r="AY259" s="233" t="s">
        <v>199</v>
      </c>
    </row>
    <row r="260" spans="2:65" s="13" customFormat="1" ht="13.5">
      <c r="B260" s="234"/>
      <c r="C260" s="235"/>
      <c r="D260" s="236" t="s">
        <v>212</v>
      </c>
      <c r="E260" s="237" t="s">
        <v>50</v>
      </c>
      <c r="F260" s="238" t="s">
        <v>291</v>
      </c>
      <c r="G260" s="235"/>
      <c r="H260" s="239">
        <v>13</v>
      </c>
      <c r="I260" s="240"/>
      <c r="J260" s="235"/>
      <c r="K260" s="235"/>
      <c r="L260" s="241"/>
      <c r="M260" s="242"/>
      <c r="N260" s="243"/>
      <c r="O260" s="243"/>
      <c r="P260" s="243"/>
      <c r="Q260" s="243"/>
      <c r="R260" s="243"/>
      <c r="S260" s="243"/>
      <c r="T260" s="244"/>
      <c r="AT260" s="245" t="s">
        <v>212</v>
      </c>
      <c r="AU260" s="245" t="s">
        <v>93</v>
      </c>
      <c r="AV260" s="13" t="s">
        <v>93</v>
      </c>
      <c r="AW260" s="13" t="s">
        <v>48</v>
      </c>
      <c r="AX260" s="13" t="s">
        <v>85</v>
      </c>
      <c r="AY260" s="245" t="s">
        <v>199</v>
      </c>
    </row>
    <row r="261" spans="2:65" s="1" customFormat="1" ht="22.5" customHeight="1">
      <c r="B261" s="43"/>
      <c r="C261" s="249" t="s">
        <v>440</v>
      </c>
      <c r="D261" s="249" t="s">
        <v>334</v>
      </c>
      <c r="E261" s="250" t="s">
        <v>1091</v>
      </c>
      <c r="F261" s="251" t="s">
        <v>1092</v>
      </c>
      <c r="G261" s="252" t="s">
        <v>418</v>
      </c>
      <c r="H261" s="253">
        <v>13</v>
      </c>
      <c r="I261" s="254"/>
      <c r="J261" s="255">
        <f>ROUND(I261*H261,2)</f>
        <v>0</v>
      </c>
      <c r="K261" s="251" t="s">
        <v>206</v>
      </c>
      <c r="L261" s="256"/>
      <c r="M261" s="257" t="s">
        <v>50</v>
      </c>
      <c r="N261" s="258" t="s">
        <v>56</v>
      </c>
      <c r="O261" s="44"/>
      <c r="P261" s="216">
        <f>O261*H261</f>
        <v>0</v>
      </c>
      <c r="Q261" s="216">
        <v>2E-3</v>
      </c>
      <c r="R261" s="216">
        <f>Q261*H261</f>
        <v>2.6000000000000002E-2</v>
      </c>
      <c r="S261" s="216">
        <v>0</v>
      </c>
      <c r="T261" s="217">
        <f>S261*H261</f>
        <v>0</v>
      </c>
      <c r="AR261" s="25" t="s">
        <v>247</v>
      </c>
      <c r="AT261" s="25" t="s">
        <v>334</v>
      </c>
      <c r="AU261" s="25" t="s">
        <v>93</v>
      </c>
      <c r="AY261" s="25" t="s">
        <v>199</v>
      </c>
      <c r="BE261" s="218">
        <f>IF(N261="základní",J261,0)</f>
        <v>0</v>
      </c>
      <c r="BF261" s="218">
        <f>IF(N261="snížená",J261,0)</f>
        <v>0</v>
      </c>
      <c r="BG261" s="218">
        <f>IF(N261="zákl. přenesená",J261,0)</f>
        <v>0</v>
      </c>
      <c r="BH261" s="218">
        <f>IF(N261="sníž. přenesená",J261,0)</f>
        <v>0</v>
      </c>
      <c r="BI261" s="218">
        <f>IF(N261="nulová",J261,0)</f>
        <v>0</v>
      </c>
      <c r="BJ261" s="25" t="s">
        <v>25</v>
      </c>
      <c r="BK261" s="218">
        <f>ROUND(I261*H261,2)</f>
        <v>0</v>
      </c>
      <c r="BL261" s="25" t="s">
        <v>105</v>
      </c>
      <c r="BM261" s="25" t="s">
        <v>1093</v>
      </c>
    </row>
    <row r="262" spans="2:65" s="1" customFormat="1" ht="40.5">
      <c r="B262" s="43"/>
      <c r="C262" s="65"/>
      <c r="D262" s="219" t="s">
        <v>208</v>
      </c>
      <c r="E262" s="65"/>
      <c r="F262" s="220" t="s">
        <v>1094</v>
      </c>
      <c r="G262" s="65"/>
      <c r="H262" s="65"/>
      <c r="I262" s="175"/>
      <c r="J262" s="65"/>
      <c r="K262" s="65"/>
      <c r="L262" s="63"/>
      <c r="M262" s="221"/>
      <c r="N262" s="44"/>
      <c r="O262" s="44"/>
      <c r="P262" s="44"/>
      <c r="Q262" s="44"/>
      <c r="R262" s="44"/>
      <c r="S262" s="44"/>
      <c r="T262" s="80"/>
      <c r="AT262" s="25" t="s">
        <v>208</v>
      </c>
      <c r="AU262" s="25" t="s">
        <v>93</v>
      </c>
    </row>
    <row r="263" spans="2:65" s="12" customFormat="1" ht="13.5">
      <c r="B263" s="223"/>
      <c r="C263" s="224"/>
      <c r="D263" s="219" t="s">
        <v>212</v>
      </c>
      <c r="E263" s="225" t="s">
        <v>50</v>
      </c>
      <c r="F263" s="226" t="s">
        <v>213</v>
      </c>
      <c r="G263" s="224"/>
      <c r="H263" s="227" t="s">
        <v>50</v>
      </c>
      <c r="I263" s="228"/>
      <c r="J263" s="224"/>
      <c r="K263" s="224"/>
      <c r="L263" s="229"/>
      <c r="M263" s="230"/>
      <c r="N263" s="231"/>
      <c r="O263" s="231"/>
      <c r="P263" s="231"/>
      <c r="Q263" s="231"/>
      <c r="R263" s="231"/>
      <c r="S263" s="231"/>
      <c r="T263" s="232"/>
      <c r="AT263" s="233" t="s">
        <v>212</v>
      </c>
      <c r="AU263" s="233" t="s">
        <v>93</v>
      </c>
      <c r="AV263" s="12" t="s">
        <v>25</v>
      </c>
      <c r="AW263" s="12" t="s">
        <v>48</v>
      </c>
      <c r="AX263" s="12" t="s">
        <v>85</v>
      </c>
      <c r="AY263" s="233" t="s">
        <v>199</v>
      </c>
    </row>
    <row r="264" spans="2:65" s="13" customFormat="1" ht="13.5">
      <c r="B264" s="234"/>
      <c r="C264" s="235"/>
      <c r="D264" s="236" t="s">
        <v>212</v>
      </c>
      <c r="E264" s="237" t="s">
        <v>50</v>
      </c>
      <c r="F264" s="238" t="s">
        <v>291</v>
      </c>
      <c r="G264" s="235"/>
      <c r="H264" s="239">
        <v>13</v>
      </c>
      <c r="I264" s="240"/>
      <c r="J264" s="235"/>
      <c r="K264" s="235"/>
      <c r="L264" s="241"/>
      <c r="M264" s="242"/>
      <c r="N264" s="243"/>
      <c r="O264" s="243"/>
      <c r="P264" s="243"/>
      <c r="Q264" s="243"/>
      <c r="R264" s="243"/>
      <c r="S264" s="243"/>
      <c r="T264" s="244"/>
      <c r="AT264" s="245" t="s">
        <v>212</v>
      </c>
      <c r="AU264" s="245" t="s">
        <v>93</v>
      </c>
      <c r="AV264" s="13" t="s">
        <v>93</v>
      </c>
      <c r="AW264" s="13" t="s">
        <v>48</v>
      </c>
      <c r="AX264" s="13" t="s">
        <v>85</v>
      </c>
      <c r="AY264" s="245" t="s">
        <v>199</v>
      </c>
    </row>
    <row r="265" spans="2:65" s="1" customFormat="1" ht="22.5" customHeight="1">
      <c r="B265" s="43"/>
      <c r="C265" s="207" t="s">
        <v>446</v>
      </c>
      <c r="D265" s="207" t="s">
        <v>202</v>
      </c>
      <c r="E265" s="208" t="s">
        <v>582</v>
      </c>
      <c r="F265" s="209" t="s">
        <v>583</v>
      </c>
      <c r="G265" s="210" t="s">
        <v>418</v>
      </c>
      <c r="H265" s="211">
        <v>13</v>
      </c>
      <c r="I265" s="212"/>
      <c r="J265" s="213">
        <f>ROUND(I265*H265,2)</f>
        <v>0</v>
      </c>
      <c r="K265" s="209" t="s">
        <v>206</v>
      </c>
      <c r="L265" s="63"/>
      <c r="M265" s="214" t="s">
        <v>50</v>
      </c>
      <c r="N265" s="215" t="s">
        <v>56</v>
      </c>
      <c r="O265" s="44"/>
      <c r="P265" s="216">
        <f>O265*H265</f>
        <v>0</v>
      </c>
      <c r="Q265" s="216">
        <v>0.11241</v>
      </c>
      <c r="R265" s="216">
        <f>Q265*H265</f>
        <v>1.46133</v>
      </c>
      <c r="S265" s="216">
        <v>0</v>
      </c>
      <c r="T265" s="217">
        <f>S265*H265</f>
        <v>0</v>
      </c>
      <c r="AR265" s="25" t="s">
        <v>105</v>
      </c>
      <c r="AT265" s="25" t="s">
        <v>202</v>
      </c>
      <c r="AU265" s="25" t="s">
        <v>93</v>
      </c>
      <c r="AY265" s="25" t="s">
        <v>199</v>
      </c>
      <c r="BE265" s="218">
        <f>IF(N265="základní",J265,0)</f>
        <v>0</v>
      </c>
      <c r="BF265" s="218">
        <f>IF(N265="snížená",J265,0)</f>
        <v>0</v>
      </c>
      <c r="BG265" s="218">
        <f>IF(N265="zákl. přenesená",J265,0)</f>
        <v>0</v>
      </c>
      <c r="BH265" s="218">
        <f>IF(N265="sníž. přenesená",J265,0)</f>
        <v>0</v>
      </c>
      <c r="BI265" s="218">
        <f>IF(N265="nulová",J265,0)</f>
        <v>0</v>
      </c>
      <c r="BJ265" s="25" t="s">
        <v>25</v>
      </c>
      <c r="BK265" s="218">
        <f>ROUND(I265*H265,2)</f>
        <v>0</v>
      </c>
      <c r="BL265" s="25" t="s">
        <v>105</v>
      </c>
      <c r="BM265" s="25" t="s">
        <v>933</v>
      </c>
    </row>
    <row r="266" spans="2:65" s="1" customFormat="1" ht="13.5">
      <c r="B266" s="43"/>
      <c r="C266" s="65"/>
      <c r="D266" s="219" t="s">
        <v>208</v>
      </c>
      <c r="E266" s="65"/>
      <c r="F266" s="220" t="s">
        <v>585</v>
      </c>
      <c r="G266" s="65"/>
      <c r="H266" s="65"/>
      <c r="I266" s="175"/>
      <c r="J266" s="65"/>
      <c r="K266" s="65"/>
      <c r="L266" s="63"/>
      <c r="M266" s="221"/>
      <c r="N266" s="44"/>
      <c r="O266" s="44"/>
      <c r="P266" s="44"/>
      <c r="Q266" s="44"/>
      <c r="R266" s="44"/>
      <c r="S266" s="44"/>
      <c r="T266" s="80"/>
      <c r="AT266" s="25" t="s">
        <v>208</v>
      </c>
      <c r="AU266" s="25" t="s">
        <v>93</v>
      </c>
    </row>
    <row r="267" spans="2:65" s="1" customFormat="1" ht="94.5">
      <c r="B267" s="43"/>
      <c r="C267" s="65"/>
      <c r="D267" s="219" t="s">
        <v>210</v>
      </c>
      <c r="E267" s="65"/>
      <c r="F267" s="222" t="s">
        <v>586</v>
      </c>
      <c r="G267" s="65"/>
      <c r="H267" s="65"/>
      <c r="I267" s="175"/>
      <c r="J267" s="65"/>
      <c r="K267" s="65"/>
      <c r="L267" s="63"/>
      <c r="M267" s="221"/>
      <c r="N267" s="44"/>
      <c r="O267" s="44"/>
      <c r="P267" s="44"/>
      <c r="Q267" s="44"/>
      <c r="R267" s="44"/>
      <c r="S267" s="44"/>
      <c r="T267" s="80"/>
      <c r="AT267" s="25" t="s">
        <v>210</v>
      </c>
      <c r="AU267" s="25" t="s">
        <v>93</v>
      </c>
    </row>
    <row r="268" spans="2:65" s="12" customFormat="1" ht="13.5">
      <c r="B268" s="223"/>
      <c r="C268" s="224"/>
      <c r="D268" s="219" t="s">
        <v>212</v>
      </c>
      <c r="E268" s="225" t="s">
        <v>50</v>
      </c>
      <c r="F268" s="226" t="s">
        <v>213</v>
      </c>
      <c r="G268" s="224"/>
      <c r="H268" s="227" t="s">
        <v>50</v>
      </c>
      <c r="I268" s="228"/>
      <c r="J268" s="224"/>
      <c r="K268" s="224"/>
      <c r="L268" s="229"/>
      <c r="M268" s="230"/>
      <c r="N268" s="231"/>
      <c r="O268" s="231"/>
      <c r="P268" s="231"/>
      <c r="Q268" s="231"/>
      <c r="R268" s="231"/>
      <c r="S268" s="231"/>
      <c r="T268" s="232"/>
      <c r="AT268" s="233" t="s">
        <v>212</v>
      </c>
      <c r="AU268" s="233" t="s">
        <v>93</v>
      </c>
      <c r="AV268" s="12" t="s">
        <v>25</v>
      </c>
      <c r="AW268" s="12" t="s">
        <v>48</v>
      </c>
      <c r="AX268" s="12" t="s">
        <v>85</v>
      </c>
      <c r="AY268" s="233" t="s">
        <v>199</v>
      </c>
    </row>
    <row r="269" spans="2:65" s="13" customFormat="1" ht="13.5">
      <c r="B269" s="234"/>
      <c r="C269" s="235"/>
      <c r="D269" s="236" t="s">
        <v>212</v>
      </c>
      <c r="E269" s="237" t="s">
        <v>50</v>
      </c>
      <c r="F269" s="238" t="s">
        <v>291</v>
      </c>
      <c r="G269" s="235"/>
      <c r="H269" s="239">
        <v>13</v>
      </c>
      <c r="I269" s="240"/>
      <c r="J269" s="235"/>
      <c r="K269" s="235"/>
      <c r="L269" s="241"/>
      <c r="M269" s="242"/>
      <c r="N269" s="243"/>
      <c r="O269" s="243"/>
      <c r="P269" s="243"/>
      <c r="Q269" s="243"/>
      <c r="R269" s="243"/>
      <c r="S269" s="243"/>
      <c r="T269" s="244"/>
      <c r="AT269" s="245" t="s">
        <v>212</v>
      </c>
      <c r="AU269" s="245" t="s">
        <v>93</v>
      </c>
      <c r="AV269" s="13" t="s">
        <v>93</v>
      </c>
      <c r="AW269" s="13" t="s">
        <v>48</v>
      </c>
      <c r="AX269" s="13" t="s">
        <v>85</v>
      </c>
      <c r="AY269" s="245" t="s">
        <v>199</v>
      </c>
    </row>
    <row r="270" spans="2:65" s="1" customFormat="1" ht="22.5" customHeight="1">
      <c r="B270" s="43"/>
      <c r="C270" s="249" t="s">
        <v>456</v>
      </c>
      <c r="D270" s="249" t="s">
        <v>334</v>
      </c>
      <c r="E270" s="250" t="s">
        <v>1095</v>
      </c>
      <c r="F270" s="251" t="s">
        <v>1096</v>
      </c>
      <c r="G270" s="252" t="s">
        <v>418</v>
      </c>
      <c r="H270" s="253">
        <v>13</v>
      </c>
      <c r="I270" s="254"/>
      <c r="J270" s="255">
        <f>ROUND(I270*H270,2)</f>
        <v>0</v>
      </c>
      <c r="K270" s="251" t="s">
        <v>206</v>
      </c>
      <c r="L270" s="256"/>
      <c r="M270" s="257" t="s">
        <v>50</v>
      </c>
      <c r="N270" s="258" t="s">
        <v>56</v>
      </c>
      <c r="O270" s="44"/>
      <c r="P270" s="216">
        <f>O270*H270</f>
        <v>0</v>
      </c>
      <c r="Q270" s="216">
        <v>6.1000000000000004E-3</v>
      </c>
      <c r="R270" s="216">
        <f>Q270*H270</f>
        <v>7.9300000000000009E-2</v>
      </c>
      <c r="S270" s="216">
        <v>0</v>
      </c>
      <c r="T270" s="217">
        <f>S270*H270</f>
        <v>0</v>
      </c>
      <c r="AR270" s="25" t="s">
        <v>247</v>
      </c>
      <c r="AT270" s="25" t="s">
        <v>334</v>
      </c>
      <c r="AU270" s="25" t="s">
        <v>93</v>
      </c>
      <c r="AY270" s="25" t="s">
        <v>199</v>
      </c>
      <c r="BE270" s="218">
        <f>IF(N270="základní",J270,0)</f>
        <v>0</v>
      </c>
      <c r="BF270" s="218">
        <f>IF(N270="snížená",J270,0)</f>
        <v>0</v>
      </c>
      <c r="BG270" s="218">
        <f>IF(N270="zákl. přenesená",J270,0)</f>
        <v>0</v>
      </c>
      <c r="BH270" s="218">
        <f>IF(N270="sníž. přenesená",J270,0)</f>
        <v>0</v>
      </c>
      <c r="BI270" s="218">
        <f>IF(N270="nulová",J270,0)</f>
        <v>0</v>
      </c>
      <c r="BJ270" s="25" t="s">
        <v>25</v>
      </c>
      <c r="BK270" s="218">
        <f>ROUND(I270*H270,2)</f>
        <v>0</v>
      </c>
      <c r="BL270" s="25" t="s">
        <v>105</v>
      </c>
      <c r="BM270" s="25" t="s">
        <v>1097</v>
      </c>
    </row>
    <row r="271" spans="2:65" s="1" customFormat="1" ht="13.5">
      <c r="B271" s="43"/>
      <c r="C271" s="65"/>
      <c r="D271" s="219" t="s">
        <v>208</v>
      </c>
      <c r="E271" s="65"/>
      <c r="F271" s="220" t="s">
        <v>1098</v>
      </c>
      <c r="G271" s="65"/>
      <c r="H271" s="65"/>
      <c r="I271" s="175"/>
      <c r="J271" s="65"/>
      <c r="K271" s="65"/>
      <c r="L271" s="63"/>
      <c r="M271" s="221"/>
      <c r="N271" s="44"/>
      <c r="O271" s="44"/>
      <c r="P271" s="44"/>
      <c r="Q271" s="44"/>
      <c r="R271" s="44"/>
      <c r="S271" s="44"/>
      <c r="T271" s="80"/>
      <c r="AT271" s="25" t="s">
        <v>208</v>
      </c>
      <c r="AU271" s="25" t="s">
        <v>93</v>
      </c>
    </row>
    <row r="272" spans="2:65" s="12" customFormat="1" ht="13.5">
      <c r="B272" s="223"/>
      <c r="C272" s="224"/>
      <c r="D272" s="219" t="s">
        <v>212</v>
      </c>
      <c r="E272" s="225" t="s">
        <v>50</v>
      </c>
      <c r="F272" s="226" t="s">
        <v>213</v>
      </c>
      <c r="G272" s="224"/>
      <c r="H272" s="227" t="s">
        <v>50</v>
      </c>
      <c r="I272" s="228"/>
      <c r="J272" s="224"/>
      <c r="K272" s="224"/>
      <c r="L272" s="229"/>
      <c r="M272" s="230"/>
      <c r="N272" s="231"/>
      <c r="O272" s="231"/>
      <c r="P272" s="231"/>
      <c r="Q272" s="231"/>
      <c r="R272" s="231"/>
      <c r="S272" s="231"/>
      <c r="T272" s="232"/>
      <c r="AT272" s="233" t="s">
        <v>212</v>
      </c>
      <c r="AU272" s="233" t="s">
        <v>93</v>
      </c>
      <c r="AV272" s="12" t="s">
        <v>25</v>
      </c>
      <c r="AW272" s="12" t="s">
        <v>48</v>
      </c>
      <c r="AX272" s="12" t="s">
        <v>85</v>
      </c>
      <c r="AY272" s="233" t="s">
        <v>199</v>
      </c>
    </row>
    <row r="273" spans="2:65" s="13" customFormat="1" ht="13.5">
      <c r="B273" s="234"/>
      <c r="C273" s="235"/>
      <c r="D273" s="236" t="s">
        <v>212</v>
      </c>
      <c r="E273" s="237" t="s">
        <v>50</v>
      </c>
      <c r="F273" s="238" t="s">
        <v>291</v>
      </c>
      <c r="G273" s="235"/>
      <c r="H273" s="239">
        <v>13</v>
      </c>
      <c r="I273" s="240"/>
      <c r="J273" s="235"/>
      <c r="K273" s="235"/>
      <c r="L273" s="241"/>
      <c r="M273" s="242"/>
      <c r="N273" s="243"/>
      <c r="O273" s="243"/>
      <c r="P273" s="243"/>
      <c r="Q273" s="243"/>
      <c r="R273" s="243"/>
      <c r="S273" s="243"/>
      <c r="T273" s="244"/>
      <c r="AT273" s="245" t="s">
        <v>212</v>
      </c>
      <c r="AU273" s="245" t="s">
        <v>93</v>
      </c>
      <c r="AV273" s="13" t="s">
        <v>93</v>
      </c>
      <c r="AW273" s="13" t="s">
        <v>48</v>
      </c>
      <c r="AX273" s="13" t="s">
        <v>25</v>
      </c>
      <c r="AY273" s="245" t="s">
        <v>199</v>
      </c>
    </row>
    <row r="274" spans="2:65" s="1" customFormat="1" ht="22.5" customHeight="1">
      <c r="B274" s="43"/>
      <c r="C274" s="207" t="s">
        <v>462</v>
      </c>
      <c r="D274" s="207" t="s">
        <v>202</v>
      </c>
      <c r="E274" s="208" t="s">
        <v>588</v>
      </c>
      <c r="F274" s="209" t="s">
        <v>589</v>
      </c>
      <c r="G274" s="210" t="s">
        <v>205</v>
      </c>
      <c r="H274" s="211">
        <v>2.4</v>
      </c>
      <c r="I274" s="212"/>
      <c r="J274" s="213">
        <f>ROUND(I274*H274,2)</f>
        <v>0</v>
      </c>
      <c r="K274" s="209" t="s">
        <v>206</v>
      </c>
      <c r="L274" s="63"/>
      <c r="M274" s="214" t="s">
        <v>50</v>
      </c>
      <c r="N274" s="215" t="s">
        <v>56</v>
      </c>
      <c r="O274" s="44"/>
      <c r="P274" s="216">
        <f>O274*H274</f>
        <v>0</v>
      </c>
      <c r="Q274" s="216">
        <v>2.2563399999999998</v>
      </c>
      <c r="R274" s="216">
        <f>Q274*H274</f>
        <v>5.4152159999999991</v>
      </c>
      <c r="S274" s="216">
        <v>0</v>
      </c>
      <c r="T274" s="217">
        <f>S274*H274</f>
        <v>0</v>
      </c>
      <c r="AR274" s="25" t="s">
        <v>105</v>
      </c>
      <c r="AT274" s="25" t="s">
        <v>202</v>
      </c>
      <c r="AU274" s="25" t="s">
        <v>93</v>
      </c>
      <c r="AY274" s="25" t="s">
        <v>199</v>
      </c>
      <c r="BE274" s="218">
        <f>IF(N274="základní",J274,0)</f>
        <v>0</v>
      </c>
      <c r="BF274" s="218">
        <f>IF(N274="snížená",J274,0)</f>
        <v>0</v>
      </c>
      <c r="BG274" s="218">
        <f>IF(N274="zákl. přenesená",J274,0)</f>
        <v>0</v>
      </c>
      <c r="BH274" s="218">
        <f>IF(N274="sníž. přenesená",J274,0)</f>
        <v>0</v>
      </c>
      <c r="BI274" s="218">
        <f>IF(N274="nulová",J274,0)</f>
        <v>0</v>
      </c>
      <c r="BJ274" s="25" t="s">
        <v>25</v>
      </c>
      <c r="BK274" s="218">
        <f>ROUND(I274*H274,2)</f>
        <v>0</v>
      </c>
      <c r="BL274" s="25" t="s">
        <v>105</v>
      </c>
      <c r="BM274" s="25" t="s">
        <v>934</v>
      </c>
    </row>
    <row r="275" spans="2:65" s="1" customFormat="1" ht="13.5">
      <c r="B275" s="43"/>
      <c r="C275" s="65"/>
      <c r="D275" s="219" t="s">
        <v>208</v>
      </c>
      <c r="E275" s="65"/>
      <c r="F275" s="220" t="s">
        <v>591</v>
      </c>
      <c r="G275" s="65"/>
      <c r="H275" s="65"/>
      <c r="I275" s="175"/>
      <c r="J275" s="65"/>
      <c r="K275" s="65"/>
      <c r="L275" s="63"/>
      <c r="M275" s="221"/>
      <c r="N275" s="44"/>
      <c r="O275" s="44"/>
      <c r="P275" s="44"/>
      <c r="Q275" s="44"/>
      <c r="R275" s="44"/>
      <c r="S275" s="44"/>
      <c r="T275" s="80"/>
      <c r="AT275" s="25" t="s">
        <v>208</v>
      </c>
      <c r="AU275" s="25" t="s">
        <v>93</v>
      </c>
    </row>
    <row r="276" spans="2:65" s="1" customFormat="1" ht="81">
      <c r="B276" s="43"/>
      <c r="C276" s="65"/>
      <c r="D276" s="219" t="s">
        <v>210</v>
      </c>
      <c r="E276" s="65"/>
      <c r="F276" s="222" t="s">
        <v>592</v>
      </c>
      <c r="G276" s="65"/>
      <c r="H276" s="65"/>
      <c r="I276" s="175"/>
      <c r="J276" s="65"/>
      <c r="K276" s="65"/>
      <c r="L276" s="63"/>
      <c r="M276" s="221"/>
      <c r="N276" s="44"/>
      <c r="O276" s="44"/>
      <c r="P276" s="44"/>
      <c r="Q276" s="44"/>
      <c r="R276" s="44"/>
      <c r="S276" s="44"/>
      <c r="T276" s="80"/>
      <c r="AT276" s="25" t="s">
        <v>210</v>
      </c>
      <c r="AU276" s="25" t="s">
        <v>93</v>
      </c>
    </row>
    <row r="277" spans="2:65" s="12" customFormat="1" ht="13.5">
      <c r="B277" s="223"/>
      <c r="C277" s="224"/>
      <c r="D277" s="219" t="s">
        <v>212</v>
      </c>
      <c r="E277" s="225" t="s">
        <v>50</v>
      </c>
      <c r="F277" s="226" t="s">
        <v>213</v>
      </c>
      <c r="G277" s="224"/>
      <c r="H277" s="227" t="s">
        <v>50</v>
      </c>
      <c r="I277" s="228"/>
      <c r="J277" s="224"/>
      <c r="K277" s="224"/>
      <c r="L277" s="229"/>
      <c r="M277" s="230"/>
      <c r="N277" s="231"/>
      <c r="O277" s="231"/>
      <c r="P277" s="231"/>
      <c r="Q277" s="231"/>
      <c r="R277" s="231"/>
      <c r="S277" s="231"/>
      <c r="T277" s="232"/>
      <c r="AT277" s="233" t="s">
        <v>212</v>
      </c>
      <c r="AU277" s="233" t="s">
        <v>93</v>
      </c>
      <c r="AV277" s="12" t="s">
        <v>25</v>
      </c>
      <c r="AW277" s="12" t="s">
        <v>48</v>
      </c>
      <c r="AX277" s="12" t="s">
        <v>85</v>
      </c>
      <c r="AY277" s="233" t="s">
        <v>199</v>
      </c>
    </row>
    <row r="278" spans="2:65" s="13" customFormat="1" ht="13.5">
      <c r="B278" s="234"/>
      <c r="C278" s="235"/>
      <c r="D278" s="219" t="s">
        <v>212</v>
      </c>
      <c r="E278" s="246" t="s">
        <v>50</v>
      </c>
      <c r="F278" s="247" t="s">
        <v>1099</v>
      </c>
      <c r="G278" s="235"/>
      <c r="H278" s="248">
        <v>1.95</v>
      </c>
      <c r="I278" s="240"/>
      <c r="J278" s="235"/>
      <c r="K278" s="235"/>
      <c r="L278" s="241"/>
      <c r="M278" s="242"/>
      <c r="N278" s="243"/>
      <c r="O278" s="243"/>
      <c r="P278" s="243"/>
      <c r="Q278" s="243"/>
      <c r="R278" s="243"/>
      <c r="S278" s="243"/>
      <c r="T278" s="244"/>
      <c r="AT278" s="245" t="s">
        <v>212</v>
      </c>
      <c r="AU278" s="245" t="s">
        <v>93</v>
      </c>
      <c r="AV278" s="13" t="s">
        <v>93</v>
      </c>
      <c r="AW278" s="13" t="s">
        <v>48</v>
      </c>
      <c r="AX278" s="13" t="s">
        <v>85</v>
      </c>
      <c r="AY278" s="245" t="s">
        <v>199</v>
      </c>
    </row>
    <row r="279" spans="2:65" s="12" customFormat="1" ht="13.5">
      <c r="B279" s="223"/>
      <c r="C279" s="224"/>
      <c r="D279" s="219" t="s">
        <v>212</v>
      </c>
      <c r="E279" s="225" t="s">
        <v>50</v>
      </c>
      <c r="F279" s="226" t="s">
        <v>673</v>
      </c>
      <c r="G279" s="224"/>
      <c r="H279" s="227" t="s">
        <v>50</v>
      </c>
      <c r="I279" s="228"/>
      <c r="J279" s="224"/>
      <c r="K279" s="224"/>
      <c r="L279" s="229"/>
      <c r="M279" s="230"/>
      <c r="N279" s="231"/>
      <c r="O279" s="231"/>
      <c r="P279" s="231"/>
      <c r="Q279" s="231"/>
      <c r="R279" s="231"/>
      <c r="S279" s="231"/>
      <c r="T279" s="232"/>
      <c r="AT279" s="233" t="s">
        <v>212</v>
      </c>
      <c r="AU279" s="233" t="s">
        <v>93</v>
      </c>
      <c r="AV279" s="12" t="s">
        <v>25</v>
      </c>
      <c r="AW279" s="12" t="s">
        <v>48</v>
      </c>
      <c r="AX279" s="12" t="s">
        <v>85</v>
      </c>
      <c r="AY279" s="233" t="s">
        <v>199</v>
      </c>
    </row>
    <row r="280" spans="2:65" s="13" customFormat="1" ht="13.5">
      <c r="B280" s="234"/>
      <c r="C280" s="235"/>
      <c r="D280" s="236" t="s">
        <v>212</v>
      </c>
      <c r="E280" s="237" t="s">
        <v>50</v>
      </c>
      <c r="F280" s="238" t="s">
        <v>1100</v>
      </c>
      <c r="G280" s="235"/>
      <c r="H280" s="239">
        <v>0.45</v>
      </c>
      <c r="I280" s="240"/>
      <c r="J280" s="235"/>
      <c r="K280" s="235"/>
      <c r="L280" s="241"/>
      <c r="M280" s="242"/>
      <c r="N280" s="243"/>
      <c r="O280" s="243"/>
      <c r="P280" s="243"/>
      <c r="Q280" s="243"/>
      <c r="R280" s="243"/>
      <c r="S280" s="243"/>
      <c r="T280" s="244"/>
      <c r="AT280" s="245" t="s">
        <v>212</v>
      </c>
      <c r="AU280" s="245" t="s">
        <v>93</v>
      </c>
      <c r="AV280" s="13" t="s">
        <v>93</v>
      </c>
      <c r="AW280" s="13" t="s">
        <v>48</v>
      </c>
      <c r="AX280" s="13" t="s">
        <v>85</v>
      </c>
      <c r="AY280" s="245" t="s">
        <v>199</v>
      </c>
    </row>
    <row r="281" spans="2:65" s="1" customFormat="1" ht="31.5" customHeight="1">
      <c r="B281" s="43"/>
      <c r="C281" s="207" t="s">
        <v>468</v>
      </c>
      <c r="D281" s="207" t="s">
        <v>202</v>
      </c>
      <c r="E281" s="208" t="s">
        <v>1101</v>
      </c>
      <c r="F281" s="209" t="s">
        <v>1102</v>
      </c>
      <c r="G281" s="210" t="s">
        <v>310</v>
      </c>
      <c r="H281" s="211">
        <v>26</v>
      </c>
      <c r="I281" s="212"/>
      <c r="J281" s="213">
        <f>ROUND(I281*H281,2)</f>
        <v>0</v>
      </c>
      <c r="K281" s="209" t="s">
        <v>206</v>
      </c>
      <c r="L281" s="63"/>
      <c r="M281" s="214" t="s">
        <v>50</v>
      </c>
      <c r="N281" s="215" t="s">
        <v>56</v>
      </c>
      <c r="O281" s="44"/>
      <c r="P281" s="216">
        <f>O281*H281</f>
        <v>0</v>
      </c>
      <c r="Q281" s="216">
        <v>3.3E-4</v>
      </c>
      <c r="R281" s="216">
        <f>Q281*H281</f>
        <v>8.5800000000000008E-3</v>
      </c>
      <c r="S281" s="216">
        <v>0</v>
      </c>
      <c r="T281" s="217">
        <f>S281*H281</f>
        <v>0</v>
      </c>
      <c r="AR281" s="25" t="s">
        <v>105</v>
      </c>
      <c r="AT281" s="25" t="s">
        <v>202</v>
      </c>
      <c r="AU281" s="25" t="s">
        <v>93</v>
      </c>
      <c r="AY281" s="25" t="s">
        <v>199</v>
      </c>
      <c r="BE281" s="218">
        <f>IF(N281="základní",J281,0)</f>
        <v>0</v>
      </c>
      <c r="BF281" s="218">
        <f>IF(N281="snížená",J281,0)</f>
        <v>0</v>
      </c>
      <c r="BG281" s="218">
        <f>IF(N281="zákl. přenesená",J281,0)</f>
        <v>0</v>
      </c>
      <c r="BH281" s="218">
        <f>IF(N281="sníž. přenesená",J281,0)</f>
        <v>0</v>
      </c>
      <c r="BI281" s="218">
        <f>IF(N281="nulová",J281,0)</f>
        <v>0</v>
      </c>
      <c r="BJ281" s="25" t="s">
        <v>25</v>
      </c>
      <c r="BK281" s="218">
        <f>ROUND(I281*H281,2)</f>
        <v>0</v>
      </c>
      <c r="BL281" s="25" t="s">
        <v>105</v>
      </c>
      <c r="BM281" s="25" t="s">
        <v>1103</v>
      </c>
    </row>
    <row r="282" spans="2:65" s="1" customFormat="1" ht="27">
      <c r="B282" s="43"/>
      <c r="C282" s="65"/>
      <c r="D282" s="219" t="s">
        <v>208</v>
      </c>
      <c r="E282" s="65"/>
      <c r="F282" s="220" t="s">
        <v>1104</v>
      </c>
      <c r="G282" s="65"/>
      <c r="H282" s="65"/>
      <c r="I282" s="175"/>
      <c r="J282" s="65"/>
      <c r="K282" s="65"/>
      <c r="L282" s="63"/>
      <c r="M282" s="221"/>
      <c r="N282" s="44"/>
      <c r="O282" s="44"/>
      <c r="P282" s="44"/>
      <c r="Q282" s="44"/>
      <c r="R282" s="44"/>
      <c r="S282" s="44"/>
      <c r="T282" s="80"/>
      <c r="AT282" s="25" t="s">
        <v>208</v>
      </c>
      <c r="AU282" s="25" t="s">
        <v>93</v>
      </c>
    </row>
    <row r="283" spans="2:65" s="1" customFormat="1" ht="94.5">
      <c r="B283" s="43"/>
      <c r="C283" s="65"/>
      <c r="D283" s="219" t="s">
        <v>210</v>
      </c>
      <c r="E283" s="65"/>
      <c r="F283" s="222" t="s">
        <v>1105</v>
      </c>
      <c r="G283" s="65"/>
      <c r="H283" s="65"/>
      <c r="I283" s="175"/>
      <c r="J283" s="65"/>
      <c r="K283" s="65"/>
      <c r="L283" s="63"/>
      <c r="M283" s="221"/>
      <c r="N283" s="44"/>
      <c r="O283" s="44"/>
      <c r="P283" s="44"/>
      <c r="Q283" s="44"/>
      <c r="R283" s="44"/>
      <c r="S283" s="44"/>
      <c r="T283" s="80"/>
      <c r="AT283" s="25" t="s">
        <v>210</v>
      </c>
      <c r="AU283" s="25" t="s">
        <v>93</v>
      </c>
    </row>
    <row r="284" spans="2:65" s="12" customFormat="1" ht="13.5">
      <c r="B284" s="223"/>
      <c r="C284" s="224"/>
      <c r="D284" s="219" t="s">
        <v>212</v>
      </c>
      <c r="E284" s="225" t="s">
        <v>50</v>
      </c>
      <c r="F284" s="226" t="s">
        <v>1106</v>
      </c>
      <c r="G284" s="224"/>
      <c r="H284" s="227" t="s">
        <v>50</v>
      </c>
      <c r="I284" s="228"/>
      <c r="J284" s="224"/>
      <c r="K284" s="224"/>
      <c r="L284" s="229"/>
      <c r="M284" s="230"/>
      <c r="N284" s="231"/>
      <c r="O284" s="231"/>
      <c r="P284" s="231"/>
      <c r="Q284" s="231"/>
      <c r="R284" s="231"/>
      <c r="S284" s="231"/>
      <c r="T284" s="232"/>
      <c r="AT284" s="233" t="s">
        <v>212</v>
      </c>
      <c r="AU284" s="233" t="s">
        <v>93</v>
      </c>
      <c r="AV284" s="12" t="s">
        <v>25</v>
      </c>
      <c r="AW284" s="12" t="s">
        <v>48</v>
      </c>
      <c r="AX284" s="12" t="s">
        <v>85</v>
      </c>
      <c r="AY284" s="233" t="s">
        <v>199</v>
      </c>
    </row>
    <row r="285" spans="2:65" s="13" customFormat="1" ht="13.5">
      <c r="B285" s="234"/>
      <c r="C285" s="235"/>
      <c r="D285" s="236" t="s">
        <v>212</v>
      </c>
      <c r="E285" s="237" t="s">
        <v>50</v>
      </c>
      <c r="F285" s="238" t="s">
        <v>385</v>
      </c>
      <c r="G285" s="235"/>
      <c r="H285" s="239">
        <v>26</v>
      </c>
      <c r="I285" s="240"/>
      <c r="J285" s="235"/>
      <c r="K285" s="235"/>
      <c r="L285" s="241"/>
      <c r="M285" s="242"/>
      <c r="N285" s="243"/>
      <c r="O285" s="243"/>
      <c r="P285" s="243"/>
      <c r="Q285" s="243"/>
      <c r="R285" s="243"/>
      <c r="S285" s="243"/>
      <c r="T285" s="244"/>
      <c r="AT285" s="245" t="s">
        <v>212</v>
      </c>
      <c r="AU285" s="245" t="s">
        <v>93</v>
      </c>
      <c r="AV285" s="13" t="s">
        <v>93</v>
      </c>
      <c r="AW285" s="13" t="s">
        <v>48</v>
      </c>
      <c r="AX285" s="13" t="s">
        <v>85</v>
      </c>
      <c r="AY285" s="245" t="s">
        <v>199</v>
      </c>
    </row>
    <row r="286" spans="2:65" s="1" customFormat="1" ht="31.5" customHeight="1">
      <c r="B286" s="43"/>
      <c r="C286" s="207" t="s">
        <v>474</v>
      </c>
      <c r="D286" s="207" t="s">
        <v>202</v>
      </c>
      <c r="E286" s="208" t="s">
        <v>1107</v>
      </c>
      <c r="F286" s="209" t="s">
        <v>1108</v>
      </c>
      <c r="G286" s="210" t="s">
        <v>263</v>
      </c>
      <c r="H286" s="211">
        <v>37.5</v>
      </c>
      <c r="I286" s="212"/>
      <c r="J286" s="213">
        <f>ROUND(I286*H286,2)</f>
        <v>0</v>
      </c>
      <c r="K286" s="209" t="s">
        <v>206</v>
      </c>
      <c r="L286" s="63"/>
      <c r="M286" s="214" t="s">
        <v>50</v>
      </c>
      <c r="N286" s="215" t="s">
        <v>56</v>
      </c>
      <c r="O286" s="44"/>
      <c r="P286" s="216">
        <f>O286*H286</f>
        <v>0</v>
      </c>
      <c r="Q286" s="216">
        <v>2.5999999999999999E-3</v>
      </c>
      <c r="R286" s="216">
        <f>Q286*H286</f>
        <v>9.7499999999999989E-2</v>
      </c>
      <c r="S286" s="216">
        <v>0</v>
      </c>
      <c r="T286" s="217">
        <f>S286*H286</f>
        <v>0</v>
      </c>
      <c r="AR286" s="25" t="s">
        <v>105</v>
      </c>
      <c r="AT286" s="25" t="s">
        <v>202</v>
      </c>
      <c r="AU286" s="25" t="s">
        <v>93</v>
      </c>
      <c r="AY286" s="25" t="s">
        <v>199</v>
      </c>
      <c r="BE286" s="218">
        <f>IF(N286="základní",J286,0)</f>
        <v>0</v>
      </c>
      <c r="BF286" s="218">
        <f>IF(N286="snížená",J286,0)</f>
        <v>0</v>
      </c>
      <c r="BG286" s="218">
        <f>IF(N286="zákl. přenesená",J286,0)</f>
        <v>0</v>
      </c>
      <c r="BH286" s="218">
        <f>IF(N286="sníž. přenesená",J286,0)</f>
        <v>0</v>
      </c>
      <c r="BI286" s="218">
        <f>IF(N286="nulová",J286,0)</f>
        <v>0</v>
      </c>
      <c r="BJ286" s="25" t="s">
        <v>25</v>
      </c>
      <c r="BK286" s="218">
        <f>ROUND(I286*H286,2)</f>
        <v>0</v>
      </c>
      <c r="BL286" s="25" t="s">
        <v>105</v>
      </c>
      <c r="BM286" s="25" t="s">
        <v>1109</v>
      </c>
    </row>
    <row r="287" spans="2:65" s="1" customFormat="1" ht="27">
      <c r="B287" s="43"/>
      <c r="C287" s="65"/>
      <c r="D287" s="219" t="s">
        <v>208</v>
      </c>
      <c r="E287" s="65"/>
      <c r="F287" s="220" t="s">
        <v>1110</v>
      </c>
      <c r="G287" s="65"/>
      <c r="H287" s="65"/>
      <c r="I287" s="175"/>
      <c r="J287" s="65"/>
      <c r="K287" s="65"/>
      <c r="L287" s="63"/>
      <c r="M287" s="221"/>
      <c r="N287" s="44"/>
      <c r="O287" s="44"/>
      <c r="P287" s="44"/>
      <c r="Q287" s="44"/>
      <c r="R287" s="44"/>
      <c r="S287" s="44"/>
      <c r="T287" s="80"/>
      <c r="AT287" s="25" t="s">
        <v>208</v>
      </c>
      <c r="AU287" s="25" t="s">
        <v>93</v>
      </c>
    </row>
    <row r="288" spans="2:65" s="1" customFormat="1" ht="94.5">
      <c r="B288" s="43"/>
      <c r="C288" s="65"/>
      <c r="D288" s="219" t="s">
        <v>210</v>
      </c>
      <c r="E288" s="65"/>
      <c r="F288" s="222" t="s">
        <v>1105</v>
      </c>
      <c r="G288" s="65"/>
      <c r="H288" s="65"/>
      <c r="I288" s="175"/>
      <c r="J288" s="65"/>
      <c r="K288" s="65"/>
      <c r="L288" s="63"/>
      <c r="M288" s="221"/>
      <c r="N288" s="44"/>
      <c r="O288" s="44"/>
      <c r="P288" s="44"/>
      <c r="Q288" s="44"/>
      <c r="R288" s="44"/>
      <c r="S288" s="44"/>
      <c r="T288" s="80"/>
      <c r="AT288" s="25" t="s">
        <v>210</v>
      </c>
      <c r="AU288" s="25" t="s">
        <v>93</v>
      </c>
    </row>
    <row r="289" spans="2:65" s="12" customFormat="1" ht="13.5">
      <c r="B289" s="223"/>
      <c r="C289" s="224"/>
      <c r="D289" s="219" t="s">
        <v>212</v>
      </c>
      <c r="E289" s="225" t="s">
        <v>50</v>
      </c>
      <c r="F289" s="226" t="s">
        <v>1106</v>
      </c>
      <c r="G289" s="224"/>
      <c r="H289" s="227" t="s">
        <v>50</v>
      </c>
      <c r="I289" s="228"/>
      <c r="J289" s="224"/>
      <c r="K289" s="224"/>
      <c r="L289" s="229"/>
      <c r="M289" s="230"/>
      <c r="N289" s="231"/>
      <c r="O289" s="231"/>
      <c r="P289" s="231"/>
      <c r="Q289" s="231"/>
      <c r="R289" s="231"/>
      <c r="S289" s="231"/>
      <c r="T289" s="232"/>
      <c r="AT289" s="233" t="s">
        <v>212</v>
      </c>
      <c r="AU289" s="233" t="s">
        <v>93</v>
      </c>
      <c r="AV289" s="12" t="s">
        <v>25</v>
      </c>
      <c r="AW289" s="12" t="s">
        <v>48</v>
      </c>
      <c r="AX289" s="12" t="s">
        <v>85</v>
      </c>
      <c r="AY289" s="233" t="s">
        <v>199</v>
      </c>
    </row>
    <row r="290" spans="2:65" s="13" customFormat="1" ht="13.5">
      <c r="B290" s="234"/>
      <c r="C290" s="235"/>
      <c r="D290" s="219" t="s">
        <v>212</v>
      </c>
      <c r="E290" s="246" t="s">
        <v>50</v>
      </c>
      <c r="F290" s="247" t="s">
        <v>1111</v>
      </c>
      <c r="G290" s="235"/>
      <c r="H290" s="248">
        <v>15</v>
      </c>
      <c r="I290" s="240"/>
      <c r="J290" s="235"/>
      <c r="K290" s="235"/>
      <c r="L290" s="241"/>
      <c r="M290" s="242"/>
      <c r="N290" s="243"/>
      <c r="O290" s="243"/>
      <c r="P290" s="243"/>
      <c r="Q290" s="243"/>
      <c r="R290" s="243"/>
      <c r="S290" s="243"/>
      <c r="T290" s="244"/>
      <c r="AT290" s="245" t="s">
        <v>212</v>
      </c>
      <c r="AU290" s="245" t="s">
        <v>93</v>
      </c>
      <c r="AV290" s="13" t="s">
        <v>93</v>
      </c>
      <c r="AW290" s="13" t="s">
        <v>48</v>
      </c>
      <c r="AX290" s="13" t="s">
        <v>85</v>
      </c>
      <c r="AY290" s="245" t="s">
        <v>199</v>
      </c>
    </row>
    <row r="291" spans="2:65" s="13" customFormat="1" ht="13.5">
      <c r="B291" s="234"/>
      <c r="C291" s="235"/>
      <c r="D291" s="219" t="s">
        <v>212</v>
      </c>
      <c r="E291" s="246" t="s">
        <v>50</v>
      </c>
      <c r="F291" s="247" t="s">
        <v>1112</v>
      </c>
      <c r="G291" s="235"/>
      <c r="H291" s="248">
        <v>19.5</v>
      </c>
      <c r="I291" s="240"/>
      <c r="J291" s="235"/>
      <c r="K291" s="235"/>
      <c r="L291" s="241"/>
      <c r="M291" s="242"/>
      <c r="N291" s="243"/>
      <c r="O291" s="243"/>
      <c r="P291" s="243"/>
      <c r="Q291" s="243"/>
      <c r="R291" s="243"/>
      <c r="S291" s="243"/>
      <c r="T291" s="244"/>
      <c r="AT291" s="245" t="s">
        <v>212</v>
      </c>
      <c r="AU291" s="245" t="s">
        <v>93</v>
      </c>
      <c r="AV291" s="13" t="s">
        <v>93</v>
      </c>
      <c r="AW291" s="13" t="s">
        <v>48</v>
      </c>
      <c r="AX291" s="13" t="s">
        <v>85</v>
      </c>
      <c r="AY291" s="245" t="s">
        <v>199</v>
      </c>
    </row>
    <row r="292" spans="2:65" s="13" customFormat="1" ht="13.5">
      <c r="B292" s="234"/>
      <c r="C292" s="235"/>
      <c r="D292" s="236" t="s">
        <v>212</v>
      </c>
      <c r="E292" s="237" t="s">
        <v>50</v>
      </c>
      <c r="F292" s="238" t="s">
        <v>1113</v>
      </c>
      <c r="G292" s="235"/>
      <c r="H292" s="239">
        <v>3</v>
      </c>
      <c r="I292" s="240"/>
      <c r="J292" s="235"/>
      <c r="K292" s="235"/>
      <c r="L292" s="241"/>
      <c r="M292" s="242"/>
      <c r="N292" s="243"/>
      <c r="O292" s="243"/>
      <c r="P292" s="243"/>
      <c r="Q292" s="243"/>
      <c r="R292" s="243"/>
      <c r="S292" s="243"/>
      <c r="T292" s="244"/>
      <c r="AT292" s="245" t="s">
        <v>212</v>
      </c>
      <c r="AU292" s="245" t="s">
        <v>93</v>
      </c>
      <c r="AV292" s="13" t="s">
        <v>93</v>
      </c>
      <c r="AW292" s="13" t="s">
        <v>48</v>
      </c>
      <c r="AX292" s="13" t="s">
        <v>85</v>
      </c>
      <c r="AY292" s="245" t="s">
        <v>199</v>
      </c>
    </row>
    <row r="293" spans="2:65" s="1" customFormat="1" ht="22.5" customHeight="1">
      <c r="B293" s="43"/>
      <c r="C293" s="207" t="s">
        <v>488</v>
      </c>
      <c r="D293" s="207" t="s">
        <v>202</v>
      </c>
      <c r="E293" s="208" t="s">
        <v>601</v>
      </c>
      <c r="F293" s="209" t="s">
        <v>602</v>
      </c>
      <c r="G293" s="210" t="s">
        <v>310</v>
      </c>
      <c r="H293" s="211">
        <v>26</v>
      </c>
      <c r="I293" s="212"/>
      <c r="J293" s="213">
        <f>ROUND(I293*H293,2)</f>
        <v>0</v>
      </c>
      <c r="K293" s="209" t="s">
        <v>206</v>
      </c>
      <c r="L293" s="63"/>
      <c r="M293" s="214" t="s">
        <v>50</v>
      </c>
      <c r="N293" s="215" t="s">
        <v>56</v>
      </c>
      <c r="O293" s="44"/>
      <c r="P293" s="216">
        <f>O293*H293</f>
        <v>0</v>
      </c>
      <c r="Q293" s="216">
        <v>0</v>
      </c>
      <c r="R293" s="216">
        <f>Q293*H293</f>
        <v>0</v>
      </c>
      <c r="S293" s="216">
        <v>0</v>
      </c>
      <c r="T293" s="217">
        <f>S293*H293</f>
        <v>0</v>
      </c>
      <c r="AR293" s="25" t="s">
        <v>105</v>
      </c>
      <c r="AT293" s="25" t="s">
        <v>202</v>
      </c>
      <c r="AU293" s="25" t="s">
        <v>93</v>
      </c>
      <c r="AY293" s="25" t="s">
        <v>199</v>
      </c>
      <c r="BE293" s="218">
        <f>IF(N293="základní",J293,0)</f>
        <v>0</v>
      </c>
      <c r="BF293" s="218">
        <f>IF(N293="snížená",J293,0)</f>
        <v>0</v>
      </c>
      <c r="BG293" s="218">
        <f>IF(N293="zákl. přenesená",J293,0)</f>
        <v>0</v>
      </c>
      <c r="BH293" s="218">
        <f>IF(N293="sníž. přenesená",J293,0)</f>
        <v>0</v>
      </c>
      <c r="BI293" s="218">
        <f>IF(N293="nulová",J293,0)</f>
        <v>0</v>
      </c>
      <c r="BJ293" s="25" t="s">
        <v>25</v>
      </c>
      <c r="BK293" s="218">
        <f>ROUND(I293*H293,2)</f>
        <v>0</v>
      </c>
      <c r="BL293" s="25" t="s">
        <v>105</v>
      </c>
      <c r="BM293" s="25" t="s">
        <v>1114</v>
      </c>
    </row>
    <row r="294" spans="2:65" s="1" customFormat="1" ht="27">
      <c r="B294" s="43"/>
      <c r="C294" s="65"/>
      <c r="D294" s="219" t="s">
        <v>208</v>
      </c>
      <c r="E294" s="65"/>
      <c r="F294" s="220" t="s">
        <v>604</v>
      </c>
      <c r="G294" s="65"/>
      <c r="H294" s="65"/>
      <c r="I294" s="175"/>
      <c r="J294" s="65"/>
      <c r="K294" s="65"/>
      <c r="L294" s="63"/>
      <c r="M294" s="221"/>
      <c r="N294" s="44"/>
      <c r="O294" s="44"/>
      <c r="P294" s="44"/>
      <c r="Q294" s="44"/>
      <c r="R294" s="44"/>
      <c r="S294" s="44"/>
      <c r="T294" s="80"/>
      <c r="AT294" s="25" t="s">
        <v>208</v>
      </c>
      <c r="AU294" s="25" t="s">
        <v>93</v>
      </c>
    </row>
    <row r="295" spans="2:65" s="1" customFormat="1" ht="40.5">
      <c r="B295" s="43"/>
      <c r="C295" s="65"/>
      <c r="D295" s="219" t="s">
        <v>210</v>
      </c>
      <c r="E295" s="65"/>
      <c r="F295" s="222" t="s">
        <v>605</v>
      </c>
      <c r="G295" s="65"/>
      <c r="H295" s="65"/>
      <c r="I295" s="175"/>
      <c r="J295" s="65"/>
      <c r="K295" s="65"/>
      <c r="L295" s="63"/>
      <c r="M295" s="221"/>
      <c r="N295" s="44"/>
      <c r="O295" s="44"/>
      <c r="P295" s="44"/>
      <c r="Q295" s="44"/>
      <c r="R295" s="44"/>
      <c r="S295" s="44"/>
      <c r="T295" s="80"/>
      <c r="AT295" s="25" t="s">
        <v>210</v>
      </c>
      <c r="AU295" s="25" t="s">
        <v>93</v>
      </c>
    </row>
    <row r="296" spans="2:65" s="12" customFormat="1" ht="13.5">
      <c r="B296" s="223"/>
      <c r="C296" s="224"/>
      <c r="D296" s="219" t="s">
        <v>212</v>
      </c>
      <c r="E296" s="225" t="s">
        <v>50</v>
      </c>
      <c r="F296" s="226" t="s">
        <v>1106</v>
      </c>
      <c r="G296" s="224"/>
      <c r="H296" s="227" t="s">
        <v>50</v>
      </c>
      <c r="I296" s="228"/>
      <c r="J296" s="224"/>
      <c r="K296" s="224"/>
      <c r="L296" s="229"/>
      <c r="M296" s="230"/>
      <c r="N296" s="231"/>
      <c r="O296" s="231"/>
      <c r="P296" s="231"/>
      <c r="Q296" s="231"/>
      <c r="R296" s="231"/>
      <c r="S296" s="231"/>
      <c r="T296" s="232"/>
      <c r="AT296" s="233" t="s">
        <v>212</v>
      </c>
      <c r="AU296" s="233" t="s">
        <v>93</v>
      </c>
      <c r="AV296" s="12" t="s">
        <v>25</v>
      </c>
      <c r="AW296" s="12" t="s">
        <v>48</v>
      </c>
      <c r="AX296" s="12" t="s">
        <v>85</v>
      </c>
      <c r="AY296" s="233" t="s">
        <v>199</v>
      </c>
    </row>
    <row r="297" spans="2:65" s="13" customFormat="1" ht="13.5">
      <c r="B297" s="234"/>
      <c r="C297" s="235"/>
      <c r="D297" s="236" t="s">
        <v>212</v>
      </c>
      <c r="E297" s="237" t="s">
        <v>50</v>
      </c>
      <c r="F297" s="238" t="s">
        <v>385</v>
      </c>
      <c r="G297" s="235"/>
      <c r="H297" s="239">
        <v>26</v>
      </c>
      <c r="I297" s="240"/>
      <c r="J297" s="235"/>
      <c r="K297" s="235"/>
      <c r="L297" s="241"/>
      <c r="M297" s="242"/>
      <c r="N297" s="243"/>
      <c r="O297" s="243"/>
      <c r="P297" s="243"/>
      <c r="Q297" s="243"/>
      <c r="R297" s="243"/>
      <c r="S297" s="243"/>
      <c r="T297" s="244"/>
      <c r="AT297" s="245" t="s">
        <v>212</v>
      </c>
      <c r="AU297" s="245" t="s">
        <v>93</v>
      </c>
      <c r="AV297" s="13" t="s">
        <v>93</v>
      </c>
      <c r="AW297" s="13" t="s">
        <v>48</v>
      </c>
      <c r="AX297" s="13" t="s">
        <v>85</v>
      </c>
      <c r="AY297" s="245" t="s">
        <v>199</v>
      </c>
    </row>
    <row r="298" spans="2:65" s="1" customFormat="1" ht="22.5" customHeight="1">
      <c r="B298" s="43"/>
      <c r="C298" s="207" t="s">
        <v>494</v>
      </c>
      <c r="D298" s="207" t="s">
        <v>202</v>
      </c>
      <c r="E298" s="208" t="s">
        <v>1115</v>
      </c>
      <c r="F298" s="209" t="s">
        <v>1116</v>
      </c>
      <c r="G298" s="210" t="s">
        <v>263</v>
      </c>
      <c r="H298" s="211">
        <v>37.5</v>
      </c>
      <c r="I298" s="212"/>
      <c r="J298" s="213">
        <f>ROUND(I298*H298,2)</f>
        <v>0</v>
      </c>
      <c r="K298" s="209" t="s">
        <v>206</v>
      </c>
      <c r="L298" s="63"/>
      <c r="M298" s="214" t="s">
        <v>50</v>
      </c>
      <c r="N298" s="215" t="s">
        <v>56</v>
      </c>
      <c r="O298" s="44"/>
      <c r="P298" s="216">
        <f>O298*H298</f>
        <v>0</v>
      </c>
      <c r="Q298" s="216">
        <v>1.0000000000000001E-5</v>
      </c>
      <c r="R298" s="216">
        <f>Q298*H298</f>
        <v>3.7500000000000001E-4</v>
      </c>
      <c r="S298" s="216">
        <v>0</v>
      </c>
      <c r="T298" s="217">
        <f>S298*H298</f>
        <v>0</v>
      </c>
      <c r="AR298" s="25" t="s">
        <v>105</v>
      </c>
      <c r="AT298" s="25" t="s">
        <v>202</v>
      </c>
      <c r="AU298" s="25" t="s">
        <v>93</v>
      </c>
      <c r="AY298" s="25" t="s">
        <v>199</v>
      </c>
      <c r="BE298" s="218">
        <f>IF(N298="základní",J298,0)</f>
        <v>0</v>
      </c>
      <c r="BF298" s="218">
        <f>IF(N298="snížená",J298,0)</f>
        <v>0</v>
      </c>
      <c r="BG298" s="218">
        <f>IF(N298="zákl. přenesená",J298,0)</f>
        <v>0</v>
      </c>
      <c r="BH298" s="218">
        <f>IF(N298="sníž. přenesená",J298,0)</f>
        <v>0</v>
      </c>
      <c r="BI298" s="218">
        <f>IF(N298="nulová",J298,0)</f>
        <v>0</v>
      </c>
      <c r="BJ298" s="25" t="s">
        <v>25</v>
      </c>
      <c r="BK298" s="218">
        <f>ROUND(I298*H298,2)</f>
        <v>0</v>
      </c>
      <c r="BL298" s="25" t="s">
        <v>105</v>
      </c>
      <c r="BM298" s="25" t="s">
        <v>1117</v>
      </c>
    </row>
    <row r="299" spans="2:65" s="1" customFormat="1" ht="27">
      <c r="B299" s="43"/>
      <c r="C299" s="65"/>
      <c r="D299" s="219" t="s">
        <v>208</v>
      </c>
      <c r="E299" s="65"/>
      <c r="F299" s="220" t="s">
        <v>1118</v>
      </c>
      <c r="G299" s="65"/>
      <c r="H299" s="65"/>
      <c r="I299" s="175"/>
      <c r="J299" s="65"/>
      <c r="K299" s="65"/>
      <c r="L299" s="63"/>
      <c r="M299" s="221"/>
      <c r="N299" s="44"/>
      <c r="O299" s="44"/>
      <c r="P299" s="44"/>
      <c r="Q299" s="44"/>
      <c r="R299" s="44"/>
      <c r="S299" s="44"/>
      <c r="T299" s="80"/>
      <c r="AT299" s="25" t="s">
        <v>208</v>
      </c>
      <c r="AU299" s="25" t="s">
        <v>93</v>
      </c>
    </row>
    <row r="300" spans="2:65" s="1" customFormat="1" ht="40.5">
      <c r="B300" s="43"/>
      <c r="C300" s="65"/>
      <c r="D300" s="219" t="s">
        <v>210</v>
      </c>
      <c r="E300" s="65"/>
      <c r="F300" s="222" t="s">
        <v>605</v>
      </c>
      <c r="G300" s="65"/>
      <c r="H300" s="65"/>
      <c r="I300" s="175"/>
      <c r="J300" s="65"/>
      <c r="K300" s="65"/>
      <c r="L300" s="63"/>
      <c r="M300" s="221"/>
      <c r="N300" s="44"/>
      <c r="O300" s="44"/>
      <c r="P300" s="44"/>
      <c r="Q300" s="44"/>
      <c r="R300" s="44"/>
      <c r="S300" s="44"/>
      <c r="T300" s="80"/>
      <c r="AT300" s="25" t="s">
        <v>210</v>
      </c>
      <c r="AU300" s="25" t="s">
        <v>93</v>
      </c>
    </row>
    <row r="301" spans="2:65" s="12" customFormat="1" ht="13.5">
      <c r="B301" s="223"/>
      <c r="C301" s="224"/>
      <c r="D301" s="219" t="s">
        <v>212</v>
      </c>
      <c r="E301" s="225" t="s">
        <v>50</v>
      </c>
      <c r="F301" s="226" t="s">
        <v>1106</v>
      </c>
      <c r="G301" s="224"/>
      <c r="H301" s="227" t="s">
        <v>50</v>
      </c>
      <c r="I301" s="228"/>
      <c r="J301" s="224"/>
      <c r="K301" s="224"/>
      <c r="L301" s="229"/>
      <c r="M301" s="230"/>
      <c r="N301" s="231"/>
      <c r="O301" s="231"/>
      <c r="P301" s="231"/>
      <c r="Q301" s="231"/>
      <c r="R301" s="231"/>
      <c r="S301" s="231"/>
      <c r="T301" s="232"/>
      <c r="AT301" s="233" t="s">
        <v>212</v>
      </c>
      <c r="AU301" s="233" t="s">
        <v>93</v>
      </c>
      <c r="AV301" s="12" t="s">
        <v>25</v>
      </c>
      <c r="AW301" s="12" t="s">
        <v>48</v>
      </c>
      <c r="AX301" s="12" t="s">
        <v>85</v>
      </c>
      <c r="AY301" s="233" t="s">
        <v>199</v>
      </c>
    </row>
    <row r="302" spans="2:65" s="13" customFormat="1" ht="13.5">
      <c r="B302" s="234"/>
      <c r="C302" s="235"/>
      <c r="D302" s="219" t="s">
        <v>212</v>
      </c>
      <c r="E302" s="246" t="s">
        <v>50</v>
      </c>
      <c r="F302" s="247" t="s">
        <v>1111</v>
      </c>
      <c r="G302" s="235"/>
      <c r="H302" s="248">
        <v>15</v>
      </c>
      <c r="I302" s="240"/>
      <c r="J302" s="235"/>
      <c r="K302" s="235"/>
      <c r="L302" s="241"/>
      <c r="M302" s="242"/>
      <c r="N302" s="243"/>
      <c r="O302" s="243"/>
      <c r="P302" s="243"/>
      <c r="Q302" s="243"/>
      <c r="R302" s="243"/>
      <c r="S302" s="243"/>
      <c r="T302" s="244"/>
      <c r="AT302" s="245" t="s">
        <v>212</v>
      </c>
      <c r="AU302" s="245" t="s">
        <v>93</v>
      </c>
      <c r="AV302" s="13" t="s">
        <v>93</v>
      </c>
      <c r="AW302" s="13" t="s">
        <v>48</v>
      </c>
      <c r="AX302" s="13" t="s">
        <v>85</v>
      </c>
      <c r="AY302" s="245" t="s">
        <v>199</v>
      </c>
    </row>
    <row r="303" spans="2:65" s="13" customFormat="1" ht="13.5">
      <c r="B303" s="234"/>
      <c r="C303" s="235"/>
      <c r="D303" s="219" t="s">
        <v>212</v>
      </c>
      <c r="E303" s="246" t="s">
        <v>50</v>
      </c>
      <c r="F303" s="247" t="s">
        <v>1112</v>
      </c>
      <c r="G303" s="235"/>
      <c r="H303" s="248">
        <v>19.5</v>
      </c>
      <c r="I303" s="240"/>
      <c r="J303" s="235"/>
      <c r="K303" s="235"/>
      <c r="L303" s="241"/>
      <c r="M303" s="242"/>
      <c r="N303" s="243"/>
      <c r="O303" s="243"/>
      <c r="P303" s="243"/>
      <c r="Q303" s="243"/>
      <c r="R303" s="243"/>
      <c r="S303" s="243"/>
      <c r="T303" s="244"/>
      <c r="AT303" s="245" t="s">
        <v>212</v>
      </c>
      <c r="AU303" s="245" t="s">
        <v>93</v>
      </c>
      <c r="AV303" s="13" t="s">
        <v>93</v>
      </c>
      <c r="AW303" s="13" t="s">
        <v>48</v>
      </c>
      <c r="AX303" s="13" t="s">
        <v>85</v>
      </c>
      <c r="AY303" s="245" t="s">
        <v>199</v>
      </c>
    </row>
    <row r="304" spans="2:65" s="13" customFormat="1" ht="13.5">
      <c r="B304" s="234"/>
      <c r="C304" s="235"/>
      <c r="D304" s="236" t="s">
        <v>212</v>
      </c>
      <c r="E304" s="237" t="s">
        <v>50</v>
      </c>
      <c r="F304" s="238" t="s">
        <v>1113</v>
      </c>
      <c r="G304" s="235"/>
      <c r="H304" s="239">
        <v>3</v>
      </c>
      <c r="I304" s="240"/>
      <c r="J304" s="235"/>
      <c r="K304" s="235"/>
      <c r="L304" s="241"/>
      <c r="M304" s="242"/>
      <c r="N304" s="243"/>
      <c r="O304" s="243"/>
      <c r="P304" s="243"/>
      <c r="Q304" s="243"/>
      <c r="R304" s="243"/>
      <c r="S304" s="243"/>
      <c r="T304" s="244"/>
      <c r="AT304" s="245" t="s">
        <v>212</v>
      </c>
      <c r="AU304" s="245" t="s">
        <v>93</v>
      </c>
      <c r="AV304" s="13" t="s">
        <v>93</v>
      </c>
      <c r="AW304" s="13" t="s">
        <v>48</v>
      </c>
      <c r="AX304" s="13" t="s">
        <v>85</v>
      </c>
      <c r="AY304" s="245" t="s">
        <v>199</v>
      </c>
    </row>
    <row r="305" spans="2:65" s="1" customFormat="1" ht="22.5" customHeight="1">
      <c r="B305" s="43"/>
      <c r="C305" s="207" t="s">
        <v>504</v>
      </c>
      <c r="D305" s="207" t="s">
        <v>202</v>
      </c>
      <c r="E305" s="208" t="s">
        <v>1119</v>
      </c>
      <c r="F305" s="209" t="s">
        <v>1120</v>
      </c>
      <c r="G305" s="210" t="s">
        <v>418</v>
      </c>
      <c r="H305" s="211">
        <v>1</v>
      </c>
      <c r="I305" s="212"/>
      <c r="J305" s="213">
        <f>ROUND(I305*H305,2)</f>
        <v>0</v>
      </c>
      <c r="K305" s="209" t="s">
        <v>50</v>
      </c>
      <c r="L305" s="63"/>
      <c r="M305" s="214" t="s">
        <v>50</v>
      </c>
      <c r="N305" s="215" t="s">
        <v>56</v>
      </c>
      <c r="O305" s="44"/>
      <c r="P305" s="216">
        <f>O305*H305</f>
        <v>0</v>
      </c>
      <c r="Q305" s="216">
        <v>0</v>
      </c>
      <c r="R305" s="216">
        <f>Q305*H305</f>
        <v>0</v>
      </c>
      <c r="S305" s="216">
        <v>0</v>
      </c>
      <c r="T305" s="217">
        <f>S305*H305</f>
        <v>0</v>
      </c>
      <c r="AR305" s="25" t="s">
        <v>105</v>
      </c>
      <c r="AT305" s="25" t="s">
        <v>202</v>
      </c>
      <c r="AU305" s="25" t="s">
        <v>93</v>
      </c>
      <c r="AY305" s="25" t="s">
        <v>199</v>
      </c>
      <c r="BE305" s="218">
        <f>IF(N305="základní",J305,0)</f>
        <v>0</v>
      </c>
      <c r="BF305" s="218">
        <f>IF(N305="snížená",J305,0)</f>
        <v>0</v>
      </c>
      <c r="BG305" s="218">
        <f>IF(N305="zákl. přenesená",J305,0)</f>
        <v>0</v>
      </c>
      <c r="BH305" s="218">
        <f>IF(N305="sníž. přenesená",J305,0)</f>
        <v>0</v>
      </c>
      <c r="BI305" s="218">
        <f>IF(N305="nulová",J305,0)</f>
        <v>0</v>
      </c>
      <c r="BJ305" s="25" t="s">
        <v>25</v>
      </c>
      <c r="BK305" s="218">
        <f>ROUND(I305*H305,2)</f>
        <v>0</v>
      </c>
      <c r="BL305" s="25" t="s">
        <v>105</v>
      </c>
      <c r="BM305" s="25" t="s">
        <v>1121</v>
      </c>
    </row>
    <row r="306" spans="2:65" s="1" customFormat="1" ht="13.5">
      <c r="B306" s="43"/>
      <c r="C306" s="65"/>
      <c r="D306" s="219" t="s">
        <v>208</v>
      </c>
      <c r="E306" s="65"/>
      <c r="F306" s="220" t="s">
        <v>1120</v>
      </c>
      <c r="G306" s="65"/>
      <c r="H306" s="65"/>
      <c r="I306" s="175"/>
      <c r="J306" s="65"/>
      <c r="K306" s="65"/>
      <c r="L306" s="63"/>
      <c r="M306" s="221"/>
      <c r="N306" s="44"/>
      <c r="O306" s="44"/>
      <c r="P306" s="44"/>
      <c r="Q306" s="44"/>
      <c r="R306" s="44"/>
      <c r="S306" s="44"/>
      <c r="T306" s="80"/>
      <c r="AT306" s="25" t="s">
        <v>208</v>
      </c>
      <c r="AU306" s="25" t="s">
        <v>93</v>
      </c>
    </row>
    <row r="307" spans="2:65" s="12" customFormat="1" ht="13.5">
      <c r="B307" s="223"/>
      <c r="C307" s="224"/>
      <c r="D307" s="219" t="s">
        <v>212</v>
      </c>
      <c r="E307" s="225" t="s">
        <v>50</v>
      </c>
      <c r="F307" s="226" t="s">
        <v>1122</v>
      </c>
      <c r="G307" s="224"/>
      <c r="H307" s="227" t="s">
        <v>50</v>
      </c>
      <c r="I307" s="228"/>
      <c r="J307" s="224"/>
      <c r="K307" s="224"/>
      <c r="L307" s="229"/>
      <c r="M307" s="230"/>
      <c r="N307" s="231"/>
      <c r="O307" s="231"/>
      <c r="P307" s="231"/>
      <c r="Q307" s="231"/>
      <c r="R307" s="231"/>
      <c r="S307" s="231"/>
      <c r="T307" s="232"/>
      <c r="AT307" s="233" t="s">
        <v>212</v>
      </c>
      <c r="AU307" s="233" t="s">
        <v>93</v>
      </c>
      <c r="AV307" s="12" t="s">
        <v>25</v>
      </c>
      <c r="AW307" s="12" t="s">
        <v>48</v>
      </c>
      <c r="AX307" s="12" t="s">
        <v>85</v>
      </c>
      <c r="AY307" s="233" t="s">
        <v>199</v>
      </c>
    </row>
    <row r="308" spans="2:65" s="13" customFormat="1" ht="13.5">
      <c r="B308" s="234"/>
      <c r="C308" s="235"/>
      <c r="D308" s="219" t="s">
        <v>212</v>
      </c>
      <c r="E308" s="246" t="s">
        <v>50</v>
      </c>
      <c r="F308" s="247" t="s">
        <v>25</v>
      </c>
      <c r="G308" s="235"/>
      <c r="H308" s="248">
        <v>1</v>
      </c>
      <c r="I308" s="240"/>
      <c r="J308" s="235"/>
      <c r="K308" s="235"/>
      <c r="L308" s="241"/>
      <c r="M308" s="242"/>
      <c r="N308" s="243"/>
      <c r="O308" s="243"/>
      <c r="P308" s="243"/>
      <c r="Q308" s="243"/>
      <c r="R308" s="243"/>
      <c r="S308" s="243"/>
      <c r="T308" s="244"/>
      <c r="AT308" s="245" t="s">
        <v>212</v>
      </c>
      <c r="AU308" s="245" t="s">
        <v>93</v>
      </c>
      <c r="AV308" s="13" t="s">
        <v>93</v>
      </c>
      <c r="AW308" s="13" t="s">
        <v>48</v>
      </c>
      <c r="AX308" s="13" t="s">
        <v>85</v>
      </c>
      <c r="AY308" s="245" t="s">
        <v>199</v>
      </c>
    </row>
    <row r="309" spans="2:65" s="12" customFormat="1" ht="27">
      <c r="B309" s="223"/>
      <c r="C309" s="224"/>
      <c r="D309" s="219" t="s">
        <v>212</v>
      </c>
      <c r="E309" s="225" t="s">
        <v>50</v>
      </c>
      <c r="F309" s="226" t="s">
        <v>493</v>
      </c>
      <c r="G309" s="224"/>
      <c r="H309" s="227" t="s">
        <v>50</v>
      </c>
      <c r="I309" s="228"/>
      <c r="J309" s="224"/>
      <c r="K309" s="224"/>
      <c r="L309" s="229"/>
      <c r="M309" s="230"/>
      <c r="N309" s="231"/>
      <c r="O309" s="231"/>
      <c r="P309" s="231"/>
      <c r="Q309" s="231"/>
      <c r="R309" s="231"/>
      <c r="S309" s="231"/>
      <c r="T309" s="232"/>
      <c r="AT309" s="233" t="s">
        <v>212</v>
      </c>
      <c r="AU309" s="233" t="s">
        <v>93</v>
      </c>
      <c r="AV309" s="12" t="s">
        <v>25</v>
      </c>
      <c r="AW309" s="12" t="s">
        <v>48</v>
      </c>
      <c r="AX309" s="12" t="s">
        <v>85</v>
      </c>
      <c r="AY309" s="233" t="s">
        <v>199</v>
      </c>
    </row>
    <row r="310" spans="2:65" s="11" customFormat="1" ht="29.85" customHeight="1">
      <c r="B310" s="190"/>
      <c r="C310" s="191"/>
      <c r="D310" s="204" t="s">
        <v>84</v>
      </c>
      <c r="E310" s="205" t="s">
        <v>606</v>
      </c>
      <c r="F310" s="205" t="s">
        <v>936</v>
      </c>
      <c r="G310" s="191"/>
      <c r="H310" s="191"/>
      <c r="I310" s="194"/>
      <c r="J310" s="206">
        <f>BK310</f>
        <v>0</v>
      </c>
      <c r="K310" s="191"/>
      <c r="L310" s="196"/>
      <c r="M310" s="197"/>
      <c r="N310" s="198"/>
      <c r="O310" s="198"/>
      <c r="P310" s="199">
        <f>SUM(P311:P419)</f>
        <v>0</v>
      </c>
      <c r="Q310" s="198"/>
      <c r="R310" s="199">
        <f>SUM(R311:R419)</f>
        <v>1.3485E-2</v>
      </c>
      <c r="S310" s="198"/>
      <c r="T310" s="200">
        <f>SUM(T311:T419)</f>
        <v>125.53099999999999</v>
      </c>
      <c r="AR310" s="201" t="s">
        <v>25</v>
      </c>
      <c r="AT310" s="202" t="s">
        <v>84</v>
      </c>
      <c r="AU310" s="202" t="s">
        <v>25</v>
      </c>
      <c r="AY310" s="201" t="s">
        <v>199</v>
      </c>
      <c r="BK310" s="203">
        <f>SUM(BK311:BK419)</f>
        <v>0</v>
      </c>
    </row>
    <row r="311" spans="2:65" s="1" customFormat="1" ht="22.5" customHeight="1">
      <c r="B311" s="43"/>
      <c r="C311" s="207" t="s">
        <v>508</v>
      </c>
      <c r="D311" s="207" t="s">
        <v>202</v>
      </c>
      <c r="E311" s="208" t="s">
        <v>633</v>
      </c>
      <c r="F311" s="209" t="s">
        <v>634</v>
      </c>
      <c r="G311" s="210" t="s">
        <v>263</v>
      </c>
      <c r="H311" s="211">
        <v>43.5</v>
      </c>
      <c r="I311" s="212"/>
      <c r="J311" s="213">
        <f>ROUND(I311*H311,2)</f>
        <v>0</v>
      </c>
      <c r="K311" s="209" t="s">
        <v>206</v>
      </c>
      <c r="L311" s="63"/>
      <c r="M311" s="214" t="s">
        <v>50</v>
      </c>
      <c r="N311" s="215" t="s">
        <v>56</v>
      </c>
      <c r="O311" s="44"/>
      <c r="P311" s="216">
        <f>O311*H311</f>
        <v>0</v>
      </c>
      <c r="Q311" s="216">
        <v>4.0000000000000003E-5</v>
      </c>
      <c r="R311" s="216">
        <f>Q311*H311</f>
        <v>1.7400000000000002E-3</v>
      </c>
      <c r="S311" s="216">
        <v>0.128</v>
      </c>
      <c r="T311" s="217">
        <f>S311*H311</f>
        <v>5.5680000000000005</v>
      </c>
      <c r="AR311" s="25" t="s">
        <v>105</v>
      </c>
      <c r="AT311" s="25" t="s">
        <v>202</v>
      </c>
      <c r="AU311" s="25" t="s">
        <v>93</v>
      </c>
      <c r="AY311" s="25" t="s">
        <v>199</v>
      </c>
      <c r="BE311" s="218">
        <f>IF(N311="základní",J311,0)</f>
        <v>0</v>
      </c>
      <c r="BF311" s="218">
        <f>IF(N311="snížená",J311,0)</f>
        <v>0</v>
      </c>
      <c r="BG311" s="218">
        <f>IF(N311="zákl. přenesená",J311,0)</f>
        <v>0</v>
      </c>
      <c r="BH311" s="218">
        <f>IF(N311="sníž. přenesená",J311,0)</f>
        <v>0</v>
      </c>
      <c r="BI311" s="218">
        <f>IF(N311="nulová",J311,0)</f>
        <v>0</v>
      </c>
      <c r="BJ311" s="25" t="s">
        <v>25</v>
      </c>
      <c r="BK311" s="218">
        <f>ROUND(I311*H311,2)</f>
        <v>0</v>
      </c>
      <c r="BL311" s="25" t="s">
        <v>105</v>
      </c>
      <c r="BM311" s="25" t="s">
        <v>941</v>
      </c>
    </row>
    <row r="312" spans="2:65" s="1" customFormat="1" ht="27">
      <c r="B312" s="43"/>
      <c r="C312" s="65"/>
      <c r="D312" s="219" t="s">
        <v>208</v>
      </c>
      <c r="E312" s="65"/>
      <c r="F312" s="220" t="s">
        <v>636</v>
      </c>
      <c r="G312" s="65"/>
      <c r="H312" s="65"/>
      <c r="I312" s="175"/>
      <c r="J312" s="65"/>
      <c r="K312" s="65"/>
      <c r="L312" s="63"/>
      <c r="M312" s="221"/>
      <c r="N312" s="44"/>
      <c r="O312" s="44"/>
      <c r="P312" s="44"/>
      <c r="Q312" s="44"/>
      <c r="R312" s="44"/>
      <c r="S312" s="44"/>
      <c r="T312" s="80"/>
      <c r="AT312" s="25" t="s">
        <v>208</v>
      </c>
      <c r="AU312" s="25" t="s">
        <v>93</v>
      </c>
    </row>
    <row r="313" spans="2:65" s="1" customFormat="1" ht="216">
      <c r="B313" s="43"/>
      <c r="C313" s="65"/>
      <c r="D313" s="219" t="s">
        <v>210</v>
      </c>
      <c r="E313" s="65"/>
      <c r="F313" s="222" t="s">
        <v>637</v>
      </c>
      <c r="G313" s="65"/>
      <c r="H313" s="65"/>
      <c r="I313" s="175"/>
      <c r="J313" s="65"/>
      <c r="K313" s="65"/>
      <c r="L313" s="63"/>
      <c r="M313" s="221"/>
      <c r="N313" s="44"/>
      <c r="O313" s="44"/>
      <c r="P313" s="44"/>
      <c r="Q313" s="44"/>
      <c r="R313" s="44"/>
      <c r="S313" s="44"/>
      <c r="T313" s="80"/>
      <c r="AT313" s="25" t="s">
        <v>210</v>
      </c>
      <c r="AU313" s="25" t="s">
        <v>93</v>
      </c>
    </row>
    <row r="314" spans="2:65" s="12" customFormat="1" ht="13.5">
      <c r="B314" s="223"/>
      <c r="C314" s="224"/>
      <c r="D314" s="219" t="s">
        <v>212</v>
      </c>
      <c r="E314" s="225" t="s">
        <v>50</v>
      </c>
      <c r="F314" s="226" t="s">
        <v>314</v>
      </c>
      <c r="G314" s="224"/>
      <c r="H314" s="227" t="s">
        <v>50</v>
      </c>
      <c r="I314" s="228"/>
      <c r="J314" s="224"/>
      <c r="K314" s="224"/>
      <c r="L314" s="229"/>
      <c r="M314" s="230"/>
      <c r="N314" s="231"/>
      <c r="O314" s="231"/>
      <c r="P314" s="231"/>
      <c r="Q314" s="231"/>
      <c r="R314" s="231"/>
      <c r="S314" s="231"/>
      <c r="T314" s="232"/>
      <c r="AT314" s="233" t="s">
        <v>212</v>
      </c>
      <c r="AU314" s="233" t="s">
        <v>93</v>
      </c>
      <c r="AV314" s="12" t="s">
        <v>25</v>
      </c>
      <c r="AW314" s="12" t="s">
        <v>48</v>
      </c>
      <c r="AX314" s="12" t="s">
        <v>85</v>
      </c>
      <c r="AY314" s="233" t="s">
        <v>199</v>
      </c>
    </row>
    <row r="315" spans="2:65" s="13" customFormat="1" ht="13.5">
      <c r="B315" s="234"/>
      <c r="C315" s="235"/>
      <c r="D315" s="236" t="s">
        <v>212</v>
      </c>
      <c r="E315" s="237" t="s">
        <v>50</v>
      </c>
      <c r="F315" s="238" t="s">
        <v>1123</v>
      </c>
      <c r="G315" s="235"/>
      <c r="H315" s="239">
        <v>43.5</v>
      </c>
      <c r="I315" s="240"/>
      <c r="J315" s="235"/>
      <c r="K315" s="235"/>
      <c r="L315" s="241"/>
      <c r="M315" s="242"/>
      <c r="N315" s="243"/>
      <c r="O315" s="243"/>
      <c r="P315" s="243"/>
      <c r="Q315" s="243"/>
      <c r="R315" s="243"/>
      <c r="S315" s="243"/>
      <c r="T315" s="244"/>
      <c r="AT315" s="245" t="s">
        <v>212</v>
      </c>
      <c r="AU315" s="245" t="s">
        <v>93</v>
      </c>
      <c r="AV315" s="13" t="s">
        <v>93</v>
      </c>
      <c r="AW315" s="13" t="s">
        <v>48</v>
      </c>
      <c r="AX315" s="13" t="s">
        <v>85</v>
      </c>
      <c r="AY315" s="245" t="s">
        <v>199</v>
      </c>
    </row>
    <row r="316" spans="2:65" s="1" customFormat="1" ht="22.5" customHeight="1">
      <c r="B316" s="43"/>
      <c r="C316" s="207" t="s">
        <v>514</v>
      </c>
      <c r="D316" s="207" t="s">
        <v>202</v>
      </c>
      <c r="E316" s="208" t="s">
        <v>642</v>
      </c>
      <c r="F316" s="209" t="s">
        <v>643</v>
      </c>
      <c r="G316" s="210" t="s">
        <v>263</v>
      </c>
      <c r="H316" s="211">
        <v>130.5</v>
      </c>
      <c r="I316" s="212"/>
      <c r="J316" s="213">
        <f>ROUND(I316*H316,2)</f>
        <v>0</v>
      </c>
      <c r="K316" s="209" t="s">
        <v>206</v>
      </c>
      <c r="L316" s="63"/>
      <c r="M316" s="214" t="s">
        <v>50</v>
      </c>
      <c r="N316" s="215" t="s">
        <v>56</v>
      </c>
      <c r="O316" s="44"/>
      <c r="P316" s="216">
        <f>O316*H316</f>
        <v>0</v>
      </c>
      <c r="Q316" s="216">
        <v>9.0000000000000006E-5</v>
      </c>
      <c r="R316" s="216">
        <f>Q316*H316</f>
        <v>1.1745E-2</v>
      </c>
      <c r="S316" s="216">
        <v>0.25600000000000001</v>
      </c>
      <c r="T316" s="217">
        <f>S316*H316</f>
        <v>33.408000000000001</v>
      </c>
      <c r="AR316" s="25" t="s">
        <v>105</v>
      </c>
      <c r="AT316" s="25" t="s">
        <v>202</v>
      </c>
      <c r="AU316" s="25" t="s">
        <v>93</v>
      </c>
      <c r="AY316" s="25" t="s">
        <v>199</v>
      </c>
      <c r="BE316" s="218">
        <f>IF(N316="základní",J316,0)</f>
        <v>0</v>
      </c>
      <c r="BF316" s="218">
        <f>IF(N316="snížená",J316,0)</f>
        <v>0</v>
      </c>
      <c r="BG316" s="218">
        <f>IF(N316="zákl. přenesená",J316,0)</f>
        <v>0</v>
      </c>
      <c r="BH316" s="218">
        <f>IF(N316="sníž. přenesená",J316,0)</f>
        <v>0</v>
      </c>
      <c r="BI316" s="218">
        <f>IF(N316="nulová",J316,0)</f>
        <v>0</v>
      </c>
      <c r="BJ316" s="25" t="s">
        <v>25</v>
      </c>
      <c r="BK316" s="218">
        <f>ROUND(I316*H316,2)</f>
        <v>0</v>
      </c>
      <c r="BL316" s="25" t="s">
        <v>105</v>
      </c>
      <c r="BM316" s="25" t="s">
        <v>943</v>
      </c>
    </row>
    <row r="317" spans="2:65" s="1" customFormat="1" ht="27">
      <c r="B317" s="43"/>
      <c r="C317" s="65"/>
      <c r="D317" s="219" t="s">
        <v>208</v>
      </c>
      <c r="E317" s="65"/>
      <c r="F317" s="220" t="s">
        <v>645</v>
      </c>
      <c r="G317" s="65"/>
      <c r="H317" s="65"/>
      <c r="I317" s="175"/>
      <c r="J317" s="65"/>
      <c r="K317" s="65"/>
      <c r="L317" s="63"/>
      <c r="M317" s="221"/>
      <c r="N317" s="44"/>
      <c r="O317" s="44"/>
      <c r="P317" s="44"/>
      <c r="Q317" s="44"/>
      <c r="R317" s="44"/>
      <c r="S317" s="44"/>
      <c r="T317" s="80"/>
      <c r="AT317" s="25" t="s">
        <v>208</v>
      </c>
      <c r="AU317" s="25" t="s">
        <v>93</v>
      </c>
    </row>
    <row r="318" spans="2:65" s="1" customFormat="1" ht="216">
      <c r="B318" s="43"/>
      <c r="C318" s="65"/>
      <c r="D318" s="219" t="s">
        <v>210</v>
      </c>
      <c r="E318" s="65"/>
      <c r="F318" s="222" t="s">
        <v>637</v>
      </c>
      <c r="G318" s="65"/>
      <c r="H318" s="65"/>
      <c r="I318" s="175"/>
      <c r="J318" s="65"/>
      <c r="K318" s="65"/>
      <c r="L318" s="63"/>
      <c r="M318" s="221"/>
      <c r="N318" s="44"/>
      <c r="O318" s="44"/>
      <c r="P318" s="44"/>
      <c r="Q318" s="44"/>
      <c r="R318" s="44"/>
      <c r="S318" s="44"/>
      <c r="T318" s="80"/>
      <c r="AT318" s="25" t="s">
        <v>210</v>
      </c>
      <c r="AU318" s="25" t="s">
        <v>93</v>
      </c>
    </row>
    <row r="319" spans="2:65" s="12" customFormat="1" ht="13.5">
      <c r="B319" s="223"/>
      <c r="C319" s="224"/>
      <c r="D319" s="219" t="s">
        <v>212</v>
      </c>
      <c r="E319" s="225" t="s">
        <v>50</v>
      </c>
      <c r="F319" s="226" t="s">
        <v>314</v>
      </c>
      <c r="G319" s="224"/>
      <c r="H319" s="227" t="s">
        <v>50</v>
      </c>
      <c r="I319" s="228"/>
      <c r="J319" s="224"/>
      <c r="K319" s="224"/>
      <c r="L319" s="229"/>
      <c r="M319" s="230"/>
      <c r="N319" s="231"/>
      <c r="O319" s="231"/>
      <c r="P319" s="231"/>
      <c r="Q319" s="231"/>
      <c r="R319" s="231"/>
      <c r="S319" s="231"/>
      <c r="T319" s="232"/>
      <c r="AT319" s="233" t="s">
        <v>212</v>
      </c>
      <c r="AU319" s="233" t="s">
        <v>93</v>
      </c>
      <c r="AV319" s="12" t="s">
        <v>25</v>
      </c>
      <c r="AW319" s="12" t="s">
        <v>48</v>
      </c>
      <c r="AX319" s="12" t="s">
        <v>85</v>
      </c>
      <c r="AY319" s="233" t="s">
        <v>199</v>
      </c>
    </row>
    <row r="320" spans="2:65" s="13" customFormat="1" ht="13.5">
      <c r="B320" s="234"/>
      <c r="C320" s="235"/>
      <c r="D320" s="236" t="s">
        <v>212</v>
      </c>
      <c r="E320" s="237" t="s">
        <v>50</v>
      </c>
      <c r="F320" s="238" t="s">
        <v>1124</v>
      </c>
      <c r="G320" s="235"/>
      <c r="H320" s="239">
        <v>130.5</v>
      </c>
      <c r="I320" s="240"/>
      <c r="J320" s="235"/>
      <c r="K320" s="235"/>
      <c r="L320" s="241"/>
      <c r="M320" s="242"/>
      <c r="N320" s="243"/>
      <c r="O320" s="243"/>
      <c r="P320" s="243"/>
      <c r="Q320" s="243"/>
      <c r="R320" s="243"/>
      <c r="S320" s="243"/>
      <c r="T320" s="244"/>
      <c r="AT320" s="245" t="s">
        <v>212</v>
      </c>
      <c r="AU320" s="245" t="s">
        <v>93</v>
      </c>
      <c r="AV320" s="13" t="s">
        <v>93</v>
      </c>
      <c r="AW320" s="13" t="s">
        <v>48</v>
      </c>
      <c r="AX320" s="13" t="s">
        <v>85</v>
      </c>
      <c r="AY320" s="245" t="s">
        <v>199</v>
      </c>
    </row>
    <row r="321" spans="2:65" s="1" customFormat="1" ht="22.5" customHeight="1">
      <c r="B321" s="43"/>
      <c r="C321" s="207" t="s">
        <v>518</v>
      </c>
      <c r="D321" s="207" t="s">
        <v>202</v>
      </c>
      <c r="E321" s="208" t="s">
        <v>675</v>
      </c>
      <c r="F321" s="209" t="s">
        <v>676</v>
      </c>
      <c r="G321" s="210" t="s">
        <v>263</v>
      </c>
      <c r="H321" s="211">
        <v>55.5</v>
      </c>
      <c r="I321" s="212"/>
      <c r="J321" s="213">
        <f>ROUND(I321*H321,2)</f>
        <v>0</v>
      </c>
      <c r="K321" s="209" t="s">
        <v>206</v>
      </c>
      <c r="L321" s="63"/>
      <c r="M321" s="214" t="s">
        <v>50</v>
      </c>
      <c r="N321" s="215" t="s">
        <v>56</v>
      </c>
      <c r="O321" s="44"/>
      <c r="P321" s="216">
        <f>O321*H321</f>
        <v>0</v>
      </c>
      <c r="Q321" s="216">
        <v>0</v>
      </c>
      <c r="R321" s="216">
        <f>Q321*H321</f>
        <v>0</v>
      </c>
      <c r="S321" s="216">
        <v>0.56000000000000005</v>
      </c>
      <c r="T321" s="217">
        <f>S321*H321</f>
        <v>31.080000000000002</v>
      </c>
      <c r="AR321" s="25" t="s">
        <v>105</v>
      </c>
      <c r="AT321" s="25" t="s">
        <v>202</v>
      </c>
      <c r="AU321" s="25" t="s">
        <v>93</v>
      </c>
      <c r="AY321" s="25" t="s">
        <v>199</v>
      </c>
      <c r="BE321" s="218">
        <f>IF(N321="základní",J321,0)</f>
        <v>0</v>
      </c>
      <c r="BF321" s="218">
        <f>IF(N321="snížená",J321,0)</f>
        <v>0</v>
      </c>
      <c r="BG321" s="218">
        <f>IF(N321="zákl. přenesená",J321,0)</f>
        <v>0</v>
      </c>
      <c r="BH321" s="218">
        <f>IF(N321="sníž. přenesená",J321,0)</f>
        <v>0</v>
      </c>
      <c r="BI321" s="218">
        <f>IF(N321="nulová",J321,0)</f>
        <v>0</v>
      </c>
      <c r="BJ321" s="25" t="s">
        <v>25</v>
      </c>
      <c r="BK321" s="218">
        <f>ROUND(I321*H321,2)</f>
        <v>0</v>
      </c>
      <c r="BL321" s="25" t="s">
        <v>105</v>
      </c>
      <c r="BM321" s="25" t="s">
        <v>948</v>
      </c>
    </row>
    <row r="322" spans="2:65" s="1" customFormat="1" ht="40.5">
      <c r="B322" s="43"/>
      <c r="C322" s="65"/>
      <c r="D322" s="219" t="s">
        <v>208</v>
      </c>
      <c r="E322" s="65"/>
      <c r="F322" s="220" t="s">
        <v>678</v>
      </c>
      <c r="G322" s="65"/>
      <c r="H322" s="65"/>
      <c r="I322" s="175"/>
      <c r="J322" s="65"/>
      <c r="K322" s="65"/>
      <c r="L322" s="63"/>
      <c r="M322" s="221"/>
      <c r="N322" s="44"/>
      <c r="O322" s="44"/>
      <c r="P322" s="44"/>
      <c r="Q322" s="44"/>
      <c r="R322" s="44"/>
      <c r="S322" s="44"/>
      <c r="T322" s="80"/>
      <c r="AT322" s="25" t="s">
        <v>208</v>
      </c>
      <c r="AU322" s="25" t="s">
        <v>93</v>
      </c>
    </row>
    <row r="323" spans="2:65" s="1" customFormat="1" ht="256.5">
      <c r="B323" s="43"/>
      <c r="C323" s="65"/>
      <c r="D323" s="219" t="s">
        <v>210</v>
      </c>
      <c r="E323" s="65"/>
      <c r="F323" s="222" t="s">
        <v>652</v>
      </c>
      <c r="G323" s="65"/>
      <c r="H323" s="65"/>
      <c r="I323" s="175"/>
      <c r="J323" s="65"/>
      <c r="K323" s="65"/>
      <c r="L323" s="63"/>
      <c r="M323" s="221"/>
      <c r="N323" s="44"/>
      <c r="O323" s="44"/>
      <c r="P323" s="44"/>
      <c r="Q323" s="44"/>
      <c r="R323" s="44"/>
      <c r="S323" s="44"/>
      <c r="T323" s="80"/>
      <c r="AT323" s="25" t="s">
        <v>210</v>
      </c>
      <c r="AU323" s="25" t="s">
        <v>93</v>
      </c>
    </row>
    <row r="324" spans="2:65" s="12" customFormat="1" ht="13.5">
      <c r="B324" s="223"/>
      <c r="C324" s="224"/>
      <c r="D324" s="219" t="s">
        <v>212</v>
      </c>
      <c r="E324" s="225" t="s">
        <v>50</v>
      </c>
      <c r="F324" s="226" t="s">
        <v>660</v>
      </c>
      <c r="G324" s="224"/>
      <c r="H324" s="227" t="s">
        <v>50</v>
      </c>
      <c r="I324" s="228"/>
      <c r="J324" s="224"/>
      <c r="K324" s="224"/>
      <c r="L324" s="229"/>
      <c r="M324" s="230"/>
      <c r="N324" s="231"/>
      <c r="O324" s="231"/>
      <c r="P324" s="231"/>
      <c r="Q324" s="231"/>
      <c r="R324" s="231"/>
      <c r="S324" s="231"/>
      <c r="T324" s="232"/>
      <c r="AT324" s="233" t="s">
        <v>212</v>
      </c>
      <c r="AU324" s="233" t="s">
        <v>93</v>
      </c>
      <c r="AV324" s="12" t="s">
        <v>25</v>
      </c>
      <c r="AW324" s="12" t="s">
        <v>48</v>
      </c>
      <c r="AX324" s="12" t="s">
        <v>85</v>
      </c>
      <c r="AY324" s="233" t="s">
        <v>199</v>
      </c>
    </row>
    <row r="325" spans="2:65" s="13" customFormat="1" ht="13.5">
      <c r="B325" s="234"/>
      <c r="C325" s="235"/>
      <c r="D325" s="236" t="s">
        <v>212</v>
      </c>
      <c r="E325" s="237" t="s">
        <v>50</v>
      </c>
      <c r="F325" s="238" t="s">
        <v>1125</v>
      </c>
      <c r="G325" s="235"/>
      <c r="H325" s="239">
        <v>55.5</v>
      </c>
      <c r="I325" s="240"/>
      <c r="J325" s="235"/>
      <c r="K325" s="235"/>
      <c r="L325" s="241"/>
      <c r="M325" s="242"/>
      <c r="N325" s="243"/>
      <c r="O325" s="243"/>
      <c r="P325" s="243"/>
      <c r="Q325" s="243"/>
      <c r="R325" s="243"/>
      <c r="S325" s="243"/>
      <c r="T325" s="244"/>
      <c r="AT325" s="245" t="s">
        <v>212</v>
      </c>
      <c r="AU325" s="245" t="s">
        <v>93</v>
      </c>
      <c r="AV325" s="13" t="s">
        <v>93</v>
      </c>
      <c r="AW325" s="13" t="s">
        <v>48</v>
      </c>
      <c r="AX325" s="13" t="s">
        <v>85</v>
      </c>
      <c r="AY325" s="245" t="s">
        <v>199</v>
      </c>
    </row>
    <row r="326" spans="2:65" s="1" customFormat="1" ht="22.5" customHeight="1">
      <c r="B326" s="43"/>
      <c r="C326" s="207" t="s">
        <v>522</v>
      </c>
      <c r="D326" s="207" t="s">
        <v>202</v>
      </c>
      <c r="E326" s="208" t="s">
        <v>1126</v>
      </c>
      <c r="F326" s="209" t="s">
        <v>1127</v>
      </c>
      <c r="G326" s="210" t="s">
        <v>263</v>
      </c>
      <c r="H326" s="211">
        <v>45.5</v>
      </c>
      <c r="I326" s="212"/>
      <c r="J326" s="213">
        <f>ROUND(I326*H326,2)</f>
        <v>0</v>
      </c>
      <c r="K326" s="209" t="s">
        <v>206</v>
      </c>
      <c r="L326" s="63"/>
      <c r="M326" s="214" t="s">
        <v>50</v>
      </c>
      <c r="N326" s="215" t="s">
        <v>56</v>
      </c>
      <c r="O326" s="44"/>
      <c r="P326" s="216">
        <f>O326*H326</f>
        <v>0</v>
      </c>
      <c r="Q326" s="216">
        <v>0</v>
      </c>
      <c r="R326" s="216">
        <f>Q326*H326</f>
        <v>0</v>
      </c>
      <c r="S326" s="216">
        <v>0.23499999999999999</v>
      </c>
      <c r="T326" s="217">
        <f>S326*H326</f>
        <v>10.692499999999999</v>
      </c>
      <c r="AR326" s="25" t="s">
        <v>105</v>
      </c>
      <c r="AT326" s="25" t="s">
        <v>202</v>
      </c>
      <c r="AU326" s="25" t="s">
        <v>93</v>
      </c>
      <c r="AY326" s="25" t="s">
        <v>199</v>
      </c>
      <c r="BE326" s="218">
        <f>IF(N326="základní",J326,0)</f>
        <v>0</v>
      </c>
      <c r="BF326" s="218">
        <f>IF(N326="snížená",J326,0)</f>
        <v>0</v>
      </c>
      <c r="BG326" s="218">
        <f>IF(N326="zákl. přenesená",J326,0)</f>
        <v>0</v>
      </c>
      <c r="BH326" s="218">
        <f>IF(N326="sníž. přenesená",J326,0)</f>
        <v>0</v>
      </c>
      <c r="BI326" s="218">
        <f>IF(N326="nulová",J326,0)</f>
        <v>0</v>
      </c>
      <c r="BJ326" s="25" t="s">
        <v>25</v>
      </c>
      <c r="BK326" s="218">
        <f>ROUND(I326*H326,2)</f>
        <v>0</v>
      </c>
      <c r="BL326" s="25" t="s">
        <v>105</v>
      </c>
      <c r="BM326" s="25" t="s">
        <v>1128</v>
      </c>
    </row>
    <row r="327" spans="2:65" s="1" customFormat="1" ht="40.5">
      <c r="B327" s="43"/>
      <c r="C327" s="65"/>
      <c r="D327" s="219" t="s">
        <v>208</v>
      </c>
      <c r="E327" s="65"/>
      <c r="F327" s="220" t="s">
        <v>1129</v>
      </c>
      <c r="G327" s="65"/>
      <c r="H327" s="65"/>
      <c r="I327" s="175"/>
      <c r="J327" s="65"/>
      <c r="K327" s="65"/>
      <c r="L327" s="63"/>
      <c r="M327" s="221"/>
      <c r="N327" s="44"/>
      <c r="O327" s="44"/>
      <c r="P327" s="44"/>
      <c r="Q327" s="44"/>
      <c r="R327" s="44"/>
      <c r="S327" s="44"/>
      <c r="T327" s="80"/>
      <c r="AT327" s="25" t="s">
        <v>208</v>
      </c>
      <c r="AU327" s="25" t="s">
        <v>93</v>
      </c>
    </row>
    <row r="328" spans="2:65" s="1" customFormat="1" ht="256.5">
      <c r="B328" s="43"/>
      <c r="C328" s="65"/>
      <c r="D328" s="219" t="s">
        <v>210</v>
      </c>
      <c r="E328" s="65"/>
      <c r="F328" s="222" t="s">
        <v>652</v>
      </c>
      <c r="G328" s="65"/>
      <c r="H328" s="65"/>
      <c r="I328" s="175"/>
      <c r="J328" s="65"/>
      <c r="K328" s="65"/>
      <c r="L328" s="63"/>
      <c r="M328" s="221"/>
      <c r="N328" s="44"/>
      <c r="O328" s="44"/>
      <c r="P328" s="44"/>
      <c r="Q328" s="44"/>
      <c r="R328" s="44"/>
      <c r="S328" s="44"/>
      <c r="T328" s="80"/>
      <c r="AT328" s="25" t="s">
        <v>210</v>
      </c>
      <c r="AU328" s="25" t="s">
        <v>93</v>
      </c>
    </row>
    <row r="329" spans="2:65" s="12" customFormat="1" ht="13.5">
      <c r="B329" s="223"/>
      <c r="C329" s="224"/>
      <c r="D329" s="219" t="s">
        <v>212</v>
      </c>
      <c r="E329" s="225" t="s">
        <v>50</v>
      </c>
      <c r="F329" s="226" t="s">
        <v>638</v>
      </c>
      <c r="G329" s="224"/>
      <c r="H329" s="227" t="s">
        <v>50</v>
      </c>
      <c r="I329" s="228"/>
      <c r="J329" s="224"/>
      <c r="K329" s="224"/>
      <c r="L329" s="229"/>
      <c r="M329" s="230"/>
      <c r="N329" s="231"/>
      <c r="O329" s="231"/>
      <c r="P329" s="231"/>
      <c r="Q329" s="231"/>
      <c r="R329" s="231"/>
      <c r="S329" s="231"/>
      <c r="T329" s="232"/>
      <c r="AT329" s="233" t="s">
        <v>212</v>
      </c>
      <c r="AU329" s="233" t="s">
        <v>93</v>
      </c>
      <c r="AV329" s="12" t="s">
        <v>25</v>
      </c>
      <c r="AW329" s="12" t="s">
        <v>48</v>
      </c>
      <c r="AX329" s="12" t="s">
        <v>85</v>
      </c>
      <c r="AY329" s="233" t="s">
        <v>199</v>
      </c>
    </row>
    <row r="330" spans="2:65" s="13" customFormat="1" ht="13.5">
      <c r="B330" s="234"/>
      <c r="C330" s="235"/>
      <c r="D330" s="236" t="s">
        <v>212</v>
      </c>
      <c r="E330" s="237" t="s">
        <v>50</v>
      </c>
      <c r="F330" s="238" t="s">
        <v>1130</v>
      </c>
      <c r="G330" s="235"/>
      <c r="H330" s="239">
        <v>45.5</v>
      </c>
      <c r="I330" s="240"/>
      <c r="J330" s="235"/>
      <c r="K330" s="235"/>
      <c r="L330" s="241"/>
      <c r="M330" s="242"/>
      <c r="N330" s="243"/>
      <c r="O330" s="243"/>
      <c r="P330" s="243"/>
      <c r="Q330" s="243"/>
      <c r="R330" s="243"/>
      <c r="S330" s="243"/>
      <c r="T330" s="244"/>
      <c r="AT330" s="245" t="s">
        <v>212</v>
      </c>
      <c r="AU330" s="245" t="s">
        <v>93</v>
      </c>
      <c r="AV330" s="13" t="s">
        <v>93</v>
      </c>
      <c r="AW330" s="13" t="s">
        <v>48</v>
      </c>
      <c r="AX330" s="13" t="s">
        <v>85</v>
      </c>
      <c r="AY330" s="245" t="s">
        <v>199</v>
      </c>
    </row>
    <row r="331" spans="2:65" s="1" customFormat="1" ht="22.5" customHeight="1">
      <c r="B331" s="43"/>
      <c r="C331" s="207" t="s">
        <v>526</v>
      </c>
      <c r="D331" s="207" t="s">
        <v>202</v>
      </c>
      <c r="E331" s="208" t="s">
        <v>682</v>
      </c>
      <c r="F331" s="209" t="s">
        <v>683</v>
      </c>
      <c r="G331" s="210" t="s">
        <v>256</v>
      </c>
      <c r="H331" s="211">
        <v>80.278999999999996</v>
      </c>
      <c r="I331" s="212"/>
      <c r="J331" s="213">
        <f>ROUND(I331*H331,2)</f>
        <v>0</v>
      </c>
      <c r="K331" s="209" t="s">
        <v>206</v>
      </c>
      <c r="L331" s="63"/>
      <c r="M331" s="214" t="s">
        <v>50</v>
      </c>
      <c r="N331" s="215" t="s">
        <v>56</v>
      </c>
      <c r="O331" s="44"/>
      <c r="P331" s="216">
        <f>O331*H331</f>
        <v>0</v>
      </c>
      <c r="Q331" s="216">
        <v>0</v>
      </c>
      <c r="R331" s="216">
        <f>Q331*H331</f>
        <v>0</v>
      </c>
      <c r="S331" s="216">
        <v>0</v>
      </c>
      <c r="T331" s="217">
        <f>S331*H331</f>
        <v>0</v>
      </c>
      <c r="AR331" s="25" t="s">
        <v>105</v>
      </c>
      <c r="AT331" s="25" t="s">
        <v>202</v>
      </c>
      <c r="AU331" s="25" t="s">
        <v>93</v>
      </c>
      <c r="AY331" s="25" t="s">
        <v>199</v>
      </c>
      <c r="BE331" s="218">
        <f>IF(N331="základní",J331,0)</f>
        <v>0</v>
      </c>
      <c r="BF331" s="218">
        <f>IF(N331="snížená",J331,0)</f>
        <v>0</v>
      </c>
      <c r="BG331" s="218">
        <f>IF(N331="zákl. přenesená",J331,0)</f>
        <v>0</v>
      </c>
      <c r="BH331" s="218">
        <f>IF(N331="sníž. přenesená",J331,0)</f>
        <v>0</v>
      </c>
      <c r="BI331" s="218">
        <f>IF(N331="nulová",J331,0)</f>
        <v>0</v>
      </c>
      <c r="BJ331" s="25" t="s">
        <v>25</v>
      </c>
      <c r="BK331" s="218">
        <f>ROUND(I331*H331,2)</f>
        <v>0</v>
      </c>
      <c r="BL331" s="25" t="s">
        <v>105</v>
      </c>
      <c r="BM331" s="25" t="s">
        <v>950</v>
      </c>
    </row>
    <row r="332" spans="2:65" s="1" customFormat="1" ht="27">
      <c r="B332" s="43"/>
      <c r="C332" s="65"/>
      <c r="D332" s="219" t="s">
        <v>208</v>
      </c>
      <c r="E332" s="65"/>
      <c r="F332" s="220" t="s">
        <v>685</v>
      </c>
      <c r="G332" s="65"/>
      <c r="H332" s="65"/>
      <c r="I332" s="175"/>
      <c r="J332" s="65"/>
      <c r="K332" s="65"/>
      <c r="L332" s="63"/>
      <c r="M332" s="221"/>
      <c r="N332" s="44"/>
      <c r="O332" s="44"/>
      <c r="P332" s="44"/>
      <c r="Q332" s="44"/>
      <c r="R332" s="44"/>
      <c r="S332" s="44"/>
      <c r="T332" s="80"/>
      <c r="AT332" s="25" t="s">
        <v>208</v>
      </c>
      <c r="AU332" s="25" t="s">
        <v>93</v>
      </c>
    </row>
    <row r="333" spans="2:65" s="1" customFormat="1" ht="94.5">
      <c r="B333" s="43"/>
      <c r="C333" s="65"/>
      <c r="D333" s="219" t="s">
        <v>210</v>
      </c>
      <c r="E333" s="65"/>
      <c r="F333" s="222" t="s">
        <v>686</v>
      </c>
      <c r="G333" s="65"/>
      <c r="H333" s="65"/>
      <c r="I333" s="175"/>
      <c r="J333" s="65"/>
      <c r="K333" s="65"/>
      <c r="L333" s="63"/>
      <c r="M333" s="221"/>
      <c r="N333" s="44"/>
      <c r="O333" s="44"/>
      <c r="P333" s="44"/>
      <c r="Q333" s="44"/>
      <c r="R333" s="44"/>
      <c r="S333" s="44"/>
      <c r="T333" s="80"/>
      <c r="AT333" s="25" t="s">
        <v>210</v>
      </c>
      <c r="AU333" s="25" t="s">
        <v>93</v>
      </c>
    </row>
    <row r="334" spans="2:65" s="12" customFormat="1" ht="13.5">
      <c r="B334" s="223"/>
      <c r="C334" s="224"/>
      <c r="D334" s="219" t="s">
        <v>212</v>
      </c>
      <c r="E334" s="225" t="s">
        <v>50</v>
      </c>
      <c r="F334" s="226" t="s">
        <v>314</v>
      </c>
      <c r="G334" s="224"/>
      <c r="H334" s="227" t="s">
        <v>50</v>
      </c>
      <c r="I334" s="228"/>
      <c r="J334" s="224"/>
      <c r="K334" s="224"/>
      <c r="L334" s="229"/>
      <c r="M334" s="230"/>
      <c r="N334" s="231"/>
      <c r="O334" s="231"/>
      <c r="P334" s="231"/>
      <c r="Q334" s="231"/>
      <c r="R334" s="231"/>
      <c r="S334" s="231"/>
      <c r="T334" s="232"/>
      <c r="AT334" s="233" t="s">
        <v>212</v>
      </c>
      <c r="AU334" s="233" t="s">
        <v>93</v>
      </c>
      <c r="AV334" s="12" t="s">
        <v>25</v>
      </c>
      <c r="AW334" s="12" t="s">
        <v>48</v>
      </c>
      <c r="AX334" s="12" t="s">
        <v>85</v>
      </c>
      <c r="AY334" s="233" t="s">
        <v>199</v>
      </c>
    </row>
    <row r="335" spans="2:65" s="13" customFormat="1" ht="13.5">
      <c r="B335" s="234"/>
      <c r="C335" s="235"/>
      <c r="D335" s="219" t="s">
        <v>212</v>
      </c>
      <c r="E335" s="246" t="s">
        <v>50</v>
      </c>
      <c r="F335" s="247" t="s">
        <v>1131</v>
      </c>
      <c r="G335" s="235"/>
      <c r="H335" s="248">
        <v>33.408000000000001</v>
      </c>
      <c r="I335" s="240"/>
      <c r="J335" s="235"/>
      <c r="K335" s="235"/>
      <c r="L335" s="241"/>
      <c r="M335" s="242"/>
      <c r="N335" s="243"/>
      <c r="O335" s="243"/>
      <c r="P335" s="243"/>
      <c r="Q335" s="243"/>
      <c r="R335" s="243"/>
      <c r="S335" s="243"/>
      <c r="T335" s="244"/>
      <c r="AT335" s="245" t="s">
        <v>212</v>
      </c>
      <c r="AU335" s="245" t="s">
        <v>93</v>
      </c>
      <c r="AV335" s="13" t="s">
        <v>93</v>
      </c>
      <c r="AW335" s="13" t="s">
        <v>48</v>
      </c>
      <c r="AX335" s="13" t="s">
        <v>85</v>
      </c>
      <c r="AY335" s="245" t="s">
        <v>199</v>
      </c>
    </row>
    <row r="336" spans="2:65" s="13" customFormat="1" ht="13.5">
      <c r="B336" s="234"/>
      <c r="C336" s="235"/>
      <c r="D336" s="219" t="s">
        <v>212</v>
      </c>
      <c r="E336" s="246" t="s">
        <v>50</v>
      </c>
      <c r="F336" s="247" t="s">
        <v>1132</v>
      </c>
      <c r="G336" s="235"/>
      <c r="H336" s="248">
        <v>5.5679999999999996</v>
      </c>
      <c r="I336" s="240"/>
      <c r="J336" s="235"/>
      <c r="K336" s="235"/>
      <c r="L336" s="241"/>
      <c r="M336" s="242"/>
      <c r="N336" s="243"/>
      <c r="O336" s="243"/>
      <c r="P336" s="243"/>
      <c r="Q336" s="243"/>
      <c r="R336" s="243"/>
      <c r="S336" s="243"/>
      <c r="T336" s="244"/>
      <c r="AT336" s="245" t="s">
        <v>212</v>
      </c>
      <c r="AU336" s="245" t="s">
        <v>93</v>
      </c>
      <c r="AV336" s="13" t="s">
        <v>93</v>
      </c>
      <c r="AW336" s="13" t="s">
        <v>48</v>
      </c>
      <c r="AX336" s="13" t="s">
        <v>85</v>
      </c>
      <c r="AY336" s="245" t="s">
        <v>199</v>
      </c>
    </row>
    <row r="337" spans="2:65" s="12" customFormat="1" ht="13.5">
      <c r="B337" s="223"/>
      <c r="C337" s="224"/>
      <c r="D337" s="219" t="s">
        <v>212</v>
      </c>
      <c r="E337" s="225" t="s">
        <v>50</v>
      </c>
      <c r="F337" s="226" t="s">
        <v>638</v>
      </c>
      <c r="G337" s="224"/>
      <c r="H337" s="227" t="s">
        <v>50</v>
      </c>
      <c r="I337" s="228"/>
      <c r="J337" s="224"/>
      <c r="K337" s="224"/>
      <c r="L337" s="229"/>
      <c r="M337" s="230"/>
      <c r="N337" s="231"/>
      <c r="O337" s="231"/>
      <c r="P337" s="231"/>
      <c r="Q337" s="231"/>
      <c r="R337" s="231"/>
      <c r="S337" s="231"/>
      <c r="T337" s="232"/>
      <c r="AT337" s="233" t="s">
        <v>212</v>
      </c>
      <c r="AU337" s="233" t="s">
        <v>93</v>
      </c>
      <c r="AV337" s="12" t="s">
        <v>25</v>
      </c>
      <c r="AW337" s="12" t="s">
        <v>48</v>
      </c>
      <c r="AX337" s="12" t="s">
        <v>85</v>
      </c>
      <c r="AY337" s="233" t="s">
        <v>199</v>
      </c>
    </row>
    <row r="338" spans="2:65" s="13" customFormat="1" ht="13.5">
      <c r="B338" s="234"/>
      <c r="C338" s="235"/>
      <c r="D338" s="219" t="s">
        <v>212</v>
      </c>
      <c r="E338" s="246" t="s">
        <v>50</v>
      </c>
      <c r="F338" s="247" t="s">
        <v>1133</v>
      </c>
      <c r="G338" s="235"/>
      <c r="H338" s="248">
        <v>10.223000000000001</v>
      </c>
      <c r="I338" s="240"/>
      <c r="J338" s="235"/>
      <c r="K338" s="235"/>
      <c r="L338" s="241"/>
      <c r="M338" s="242"/>
      <c r="N338" s="243"/>
      <c r="O338" s="243"/>
      <c r="P338" s="243"/>
      <c r="Q338" s="243"/>
      <c r="R338" s="243"/>
      <c r="S338" s="243"/>
      <c r="T338" s="244"/>
      <c r="AT338" s="245" t="s">
        <v>212</v>
      </c>
      <c r="AU338" s="245" t="s">
        <v>93</v>
      </c>
      <c r="AV338" s="13" t="s">
        <v>93</v>
      </c>
      <c r="AW338" s="13" t="s">
        <v>48</v>
      </c>
      <c r="AX338" s="13" t="s">
        <v>85</v>
      </c>
      <c r="AY338" s="245" t="s">
        <v>199</v>
      </c>
    </row>
    <row r="339" spans="2:65" s="12" customFormat="1" ht="13.5">
      <c r="B339" s="223"/>
      <c r="C339" s="224"/>
      <c r="D339" s="219" t="s">
        <v>212</v>
      </c>
      <c r="E339" s="225" t="s">
        <v>50</v>
      </c>
      <c r="F339" s="226" t="s">
        <v>660</v>
      </c>
      <c r="G339" s="224"/>
      <c r="H339" s="227" t="s">
        <v>50</v>
      </c>
      <c r="I339" s="228"/>
      <c r="J339" s="224"/>
      <c r="K339" s="224"/>
      <c r="L339" s="229"/>
      <c r="M339" s="230"/>
      <c r="N339" s="231"/>
      <c r="O339" s="231"/>
      <c r="P339" s="231"/>
      <c r="Q339" s="231"/>
      <c r="R339" s="231"/>
      <c r="S339" s="231"/>
      <c r="T339" s="232"/>
      <c r="AT339" s="233" t="s">
        <v>212</v>
      </c>
      <c r="AU339" s="233" t="s">
        <v>93</v>
      </c>
      <c r="AV339" s="12" t="s">
        <v>25</v>
      </c>
      <c r="AW339" s="12" t="s">
        <v>48</v>
      </c>
      <c r="AX339" s="12" t="s">
        <v>85</v>
      </c>
      <c r="AY339" s="233" t="s">
        <v>199</v>
      </c>
    </row>
    <row r="340" spans="2:65" s="13" customFormat="1" ht="13.5">
      <c r="B340" s="234"/>
      <c r="C340" s="235"/>
      <c r="D340" s="236" t="s">
        <v>212</v>
      </c>
      <c r="E340" s="237" t="s">
        <v>50</v>
      </c>
      <c r="F340" s="238" t="s">
        <v>1134</v>
      </c>
      <c r="G340" s="235"/>
      <c r="H340" s="239">
        <v>31.08</v>
      </c>
      <c r="I340" s="240"/>
      <c r="J340" s="235"/>
      <c r="K340" s="235"/>
      <c r="L340" s="241"/>
      <c r="M340" s="242"/>
      <c r="N340" s="243"/>
      <c r="O340" s="243"/>
      <c r="P340" s="243"/>
      <c r="Q340" s="243"/>
      <c r="R340" s="243"/>
      <c r="S340" s="243"/>
      <c r="T340" s="244"/>
      <c r="AT340" s="245" t="s">
        <v>212</v>
      </c>
      <c r="AU340" s="245" t="s">
        <v>93</v>
      </c>
      <c r="AV340" s="13" t="s">
        <v>93</v>
      </c>
      <c r="AW340" s="13" t="s">
        <v>48</v>
      </c>
      <c r="AX340" s="13" t="s">
        <v>85</v>
      </c>
      <c r="AY340" s="245" t="s">
        <v>199</v>
      </c>
    </row>
    <row r="341" spans="2:65" s="1" customFormat="1" ht="22.5" customHeight="1">
      <c r="B341" s="43"/>
      <c r="C341" s="207" t="s">
        <v>534</v>
      </c>
      <c r="D341" s="207" t="s">
        <v>202</v>
      </c>
      <c r="E341" s="208" t="s">
        <v>696</v>
      </c>
      <c r="F341" s="209" t="s">
        <v>697</v>
      </c>
      <c r="G341" s="210" t="s">
        <v>256</v>
      </c>
      <c r="H341" s="211">
        <v>240.83699999999999</v>
      </c>
      <c r="I341" s="212"/>
      <c r="J341" s="213">
        <f>ROUND(I341*H341,2)</f>
        <v>0</v>
      </c>
      <c r="K341" s="209" t="s">
        <v>206</v>
      </c>
      <c r="L341" s="63"/>
      <c r="M341" s="214" t="s">
        <v>50</v>
      </c>
      <c r="N341" s="215" t="s">
        <v>56</v>
      </c>
      <c r="O341" s="44"/>
      <c r="P341" s="216">
        <f>O341*H341</f>
        <v>0</v>
      </c>
      <c r="Q341" s="216">
        <v>0</v>
      </c>
      <c r="R341" s="216">
        <f>Q341*H341</f>
        <v>0</v>
      </c>
      <c r="S341" s="216">
        <v>0</v>
      </c>
      <c r="T341" s="217">
        <f>S341*H341</f>
        <v>0</v>
      </c>
      <c r="AR341" s="25" t="s">
        <v>105</v>
      </c>
      <c r="AT341" s="25" t="s">
        <v>202</v>
      </c>
      <c r="AU341" s="25" t="s">
        <v>93</v>
      </c>
      <c r="AY341" s="25" t="s">
        <v>199</v>
      </c>
      <c r="BE341" s="218">
        <f>IF(N341="základní",J341,0)</f>
        <v>0</v>
      </c>
      <c r="BF341" s="218">
        <f>IF(N341="snížená",J341,0)</f>
        <v>0</v>
      </c>
      <c r="BG341" s="218">
        <f>IF(N341="zákl. přenesená",J341,0)</f>
        <v>0</v>
      </c>
      <c r="BH341" s="218">
        <f>IF(N341="sníž. přenesená",J341,0)</f>
        <v>0</v>
      </c>
      <c r="BI341" s="218">
        <f>IF(N341="nulová",J341,0)</f>
        <v>0</v>
      </c>
      <c r="BJ341" s="25" t="s">
        <v>25</v>
      </c>
      <c r="BK341" s="218">
        <f>ROUND(I341*H341,2)</f>
        <v>0</v>
      </c>
      <c r="BL341" s="25" t="s">
        <v>105</v>
      </c>
      <c r="BM341" s="25" t="s">
        <v>956</v>
      </c>
    </row>
    <row r="342" spans="2:65" s="1" customFormat="1" ht="27">
      <c r="B342" s="43"/>
      <c r="C342" s="65"/>
      <c r="D342" s="219" t="s">
        <v>208</v>
      </c>
      <c r="E342" s="65"/>
      <c r="F342" s="220" t="s">
        <v>699</v>
      </c>
      <c r="G342" s="65"/>
      <c r="H342" s="65"/>
      <c r="I342" s="175"/>
      <c r="J342" s="65"/>
      <c r="K342" s="65"/>
      <c r="L342" s="63"/>
      <c r="M342" s="221"/>
      <c r="N342" s="44"/>
      <c r="O342" s="44"/>
      <c r="P342" s="44"/>
      <c r="Q342" s="44"/>
      <c r="R342" s="44"/>
      <c r="S342" s="44"/>
      <c r="T342" s="80"/>
      <c r="AT342" s="25" t="s">
        <v>208</v>
      </c>
      <c r="AU342" s="25" t="s">
        <v>93</v>
      </c>
    </row>
    <row r="343" spans="2:65" s="1" customFormat="1" ht="94.5">
      <c r="B343" s="43"/>
      <c r="C343" s="65"/>
      <c r="D343" s="219" t="s">
        <v>210</v>
      </c>
      <c r="E343" s="65"/>
      <c r="F343" s="222" t="s">
        <v>686</v>
      </c>
      <c r="G343" s="65"/>
      <c r="H343" s="65"/>
      <c r="I343" s="175"/>
      <c r="J343" s="65"/>
      <c r="K343" s="65"/>
      <c r="L343" s="63"/>
      <c r="M343" s="221"/>
      <c r="N343" s="44"/>
      <c r="O343" s="44"/>
      <c r="P343" s="44"/>
      <c r="Q343" s="44"/>
      <c r="R343" s="44"/>
      <c r="S343" s="44"/>
      <c r="T343" s="80"/>
      <c r="AT343" s="25" t="s">
        <v>210</v>
      </c>
      <c r="AU343" s="25" t="s">
        <v>93</v>
      </c>
    </row>
    <row r="344" spans="2:65" s="12" customFormat="1" ht="13.5">
      <c r="B344" s="223"/>
      <c r="C344" s="224"/>
      <c r="D344" s="219" t="s">
        <v>212</v>
      </c>
      <c r="E344" s="225" t="s">
        <v>50</v>
      </c>
      <c r="F344" s="226" t="s">
        <v>700</v>
      </c>
      <c r="G344" s="224"/>
      <c r="H344" s="227" t="s">
        <v>50</v>
      </c>
      <c r="I344" s="228"/>
      <c r="J344" s="224"/>
      <c r="K344" s="224"/>
      <c r="L344" s="229"/>
      <c r="M344" s="230"/>
      <c r="N344" s="231"/>
      <c r="O344" s="231"/>
      <c r="P344" s="231"/>
      <c r="Q344" s="231"/>
      <c r="R344" s="231"/>
      <c r="S344" s="231"/>
      <c r="T344" s="232"/>
      <c r="AT344" s="233" t="s">
        <v>212</v>
      </c>
      <c r="AU344" s="233" t="s">
        <v>93</v>
      </c>
      <c r="AV344" s="12" t="s">
        <v>25</v>
      </c>
      <c r="AW344" s="12" t="s">
        <v>48</v>
      </c>
      <c r="AX344" s="12" t="s">
        <v>85</v>
      </c>
      <c r="AY344" s="233" t="s">
        <v>199</v>
      </c>
    </row>
    <row r="345" spans="2:65" s="12" customFormat="1" ht="13.5">
      <c r="B345" s="223"/>
      <c r="C345" s="224"/>
      <c r="D345" s="219" t="s">
        <v>212</v>
      </c>
      <c r="E345" s="225" t="s">
        <v>50</v>
      </c>
      <c r="F345" s="226" t="s">
        <v>314</v>
      </c>
      <c r="G345" s="224"/>
      <c r="H345" s="227" t="s">
        <v>50</v>
      </c>
      <c r="I345" s="228"/>
      <c r="J345" s="224"/>
      <c r="K345" s="224"/>
      <c r="L345" s="229"/>
      <c r="M345" s="230"/>
      <c r="N345" s="231"/>
      <c r="O345" s="231"/>
      <c r="P345" s="231"/>
      <c r="Q345" s="231"/>
      <c r="R345" s="231"/>
      <c r="S345" s="231"/>
      <c r="T345" s="232"/>
      <c r="AT345" s="233" t="s">
        <v>212</v>
      </c>
      <c r="AU345" s="233" t="s">
        <v>93</v>
      </c>
      <c r="AV345" s="12" t="s">
        <v>25</v>
      </c>
      <c r="AW345" s="12" t="s">
        <v>48</v>
      </c>
      <c r="AX345" s="12" t="s">
        <v>85</v>
      </c>
      <c r="AY345" s="233" t="s">
        <v>199</v>
      </c>
    </row>
    <row r="346" spans="2:65" s="12" customFormat="1" ht="13.5">
      <c r="B346" s="223"/>
      <c r="C346" s="224"/>
      <c r="D346" s="219" t="s">
        <v>212</v>
      </c>
      <c r="E346" s="225" t="s">
        <v>50</v>
      </c>
      <c r="F346" s="226" t="s">
        <v>638</v>
      </c>
      <c r="G346" s="224"/>
      <c r="H346" s="227" t="s">
        <v>50</v>
      </c>
      <c r="I346" s="228"/>
      <c r="J346" s="224"/>
      <c r="K346" s="224"/>
      <c r="L346" s="229"/>
      <c r="M346" s="230"/>
      <c r="N346" s="231"/>
      <c r="O346" s="231"/>
      <c r="P346" s="231"/>
      <c r="Q346" s="231"/>
      <c r="R346" s="231"/>
      <c r="S346" s="231"/>
      <c r="T346" s="232"/>
      <c r="AT346" s="233" t="s">
        <v>212</v>
      </c>
      <c r="AU346" s="233" t="s">
        <v>93</v>
      </c>
      <c r="AV346" s="12" t="s">
        <v>25</v>
      </c>
      <c r="AW346" s="12" t="s">
        <v>48</v>
      </c>
      <c r="AX346" s="12" t="s">
        <v>85</v>
      </c>
      <c r="AY346" s="233" t="s">
        <v>199</v>
      </c>
    </row>
    <row r="347" spans="2:65" s="12" customFormat="1" ht="13.5">
      <c r="B347" s="223"/>
      <c r="C347" s="224"/>
      <c r="D347" s="219" t="s">
        <v>212</v>
      </c>
      <c r="E347" s="225" t="s">
        <v>50</v>
      </c>
      <c r="F347" s="226" t="s">
        <v>660</v>
      </c>
      <c r="G347" s="224"/>
      <c r="H347" s="227" t="s">
        <v>50</v>
      </c>
      <c r="I347" s="228"/>
      <c r="J347" s="224"/>
      <c r="K347" s="224"/>
      <c r="L347" s="229"/>
      <c r="M347" s="230"/>
      <c r="N347" s="231"/>
      <c r="O347" s="231"/>
      <c r="P347" s="231"/>
      <c r="Q347" s="231"/>
      <c r="R347" s="231"/>
      <c r="S347" s="231"/>
      <c r="T347" s="232"/>
      <c r="AT347" s="233" t="s">
        <v>212</v>
      </c>
      <c r="AU347" s="233" t="s">
        <v>93</v>
      </c>
      <c r="AV347" s="12" t="s">
        <v>25</v>
      </c>
      <c r="AW347" s="12" t="s">
        <v>48</v>
      </c>
      <c r="AX347" s="12" t="s">
        <v>85</v>
      </c>
      <c r="AY347" s="233" t="s">
        <v>199</v>
      </c>
    </row>
    <row r="348" spans="2:65" s="13" customFormat="1" ht="13.5">
      <c r="B348" s="234"/>
      <c r="C348" s="235"/>
      <c r="D348" s="236" t="s">
        <v>212</v>
      </c>
      <c r="E348" s="237" t="s">
        <v>50</v>
      </c>
      <c r="F348" s="238" t="s">
        <v>1135</v>
      </c>
      <c r="G348" s="235"/>
      <c r="H348" s="239">
        <v>240.83699999999999</v>
      </c>
      <c r="I348" s="240"/>
      <c r="J348" s="235"/>
      <c r="K348" s="235"/>
      <c r="L348" s="241"/>
      <c r="M348" s="242"/>
      <c r="N348" s="243"/>
      <c r="O348" s="243"/>
      <c r="P348" s="243"/>
      <c r="Q348" s="243"/>
      <c r="R348" s="243"/>
      <c r="S348" s="243"/>
      <c r="T348" s="244"/>
      <c r="AT348" s="245" t="s">
        <v>212</v>
      </c>
      <c r="AU348" s="245" t="s">
        <v>93</v>
      </c>
      <c r="AV348" s="13" t="s">
        <v>93</v>
      </c>
      <c r="AW348" s="13" t="s">
        <v>48</v>
      </c>
      <c r="AX348" s="13" t="s">
        <v>85</v>
      </c>
      <c r="AY348" s="245" t="s">
        <v>199</v>
      </c>
    </row>
    <row r="349" spans="2:65" s="1" customFormat="1" ht="22.5" customHeight="1">
      <c r="B349" s="43"/>
      <c r="C349" s="207" t="s">
        <v>542</v>
      </c>
      <c r="D349" s="207" t="s">
        <v>202</v>
      </c>
      <c r="E349" s="208" t="s">
        <v>743</v>
      </c>
      <c r="F349" s="209" t="s">
        <v>744</v>
      </c>
      <c r="G349" s="210" t="s">
        <v>263</v>
      </c>
      <c r="H349" s="211">
        <v>30</v>
      </c>
      <c r="I349" s="212"/>
      <c r="J349" s="213">
        <f>ROUND(I349*H349,2)</f>
        <v>0</v>
      </c>
      <c r="K349" s="209" t="s">
        <v>206</v>
      </c>
      <c r="L349" s="63"/>
      <c r="M349" s="214" t="s">
        <v>50</v>
      </c>
      <c r="N349" s="215" t="s">
        <v>56</v>
      </c>
      <c r="O349" s="44"/>
      <c r="P349" s="216">
        <f>O349*H349</f>
        <v>0</v>
      </c>
      <c r="Q349" s="216">
        <v>0</v>
      </c>
      <c r="R349" s="216">
        <f>Q349*H349</f>
        <v>0</v>
      </c>
      <c r="S349" s="216">
        <v>0.185</v>
      </c>
      <c r="T349" s="217">
        <f>S349*H349</f>
        <v>5.55</v>
      </c>
      <c r="AR349" s="25" t="s">
        <v>105</v>
      </c>
      <c r="AT349" s="25" t="s">
        <v>202</v>
      </c>
      <c r="AU349" s="25" t="s">
        <v>93</v>
      </c>
      <c r="AY349" s="25" t="s">
        <v>199</v>
      </c>
      <c r="BE349" s="218">
        <f>IF(N349="základní",J349,0)</f>
        <v>0</v>
      </c>
      <c r="BF349" s="218">
        <f>IF(N349="snížená",J349,0)</f>
        <v>0</v>
      </c>
      <c r="BG349" s="218">
        <f>IF(N349="zákl. přenesená",J349,0)</f>
        <v>0</v>
      </c>
      <c r="BH349" s="218">
        <f>IF(N349="sníž. přenesená",J349,0)</f>
        <v>0</v>
      </c>
      <c r="BI349" s="218">
        <f>IF(N349="nulová",J349,0)</f>
        <v>0</v>
      </c>
      <c r="BJ349" s="25" t="s">
        <v>25</v>
      </c>
      <c r="BK349" s="218">
        <f>ROUND(I349*H349,2)</f>
        <v>0</v>
      </c>
      <c r="BL349" s="25" t="s">
        <v>105</v>
      </c>
      <c r="BM349" s="25" t="s">
        <v>958</v>
      </c>
    </row>
    <row r="350" spans="2:65" s="1" customFormat="1" ht="40.5">
      <c r="B350" s="43"/>
      <c r="C350" s="65"/>
      <c r="D350" s="219" t="s">
        <v>208</v>
      </c>
      <c r="E350" s="65"/>
      <c r="F350" s="220" t="s">
        <v>746</v>
      </c>
      <c r="G350" s="65"/>
      <c r="H350" s="65"/>
      <c r="I350" s="175"/>
      <c r="J350" s="65"/>
      <c r="K350" s="65"/>
      <c r="L350" s="63"/>
      <c r="M350" s="221"/>
      <c r="N350" s="44"/>
      <c r="O350" s="44"/>
      <c r="P350" s="44"/>
      <c r="Q350" s="44"/>
      <c r="R350" s="44"/>
      <c r="S350" s="44"/>
      <c r="T350" s="80"/>
      <c r="AT350" s="25" t="s">
        <v>208</v>
      </c>
      <c r="AU350" s="25" t="s">
        <v>93</v>
      </c>
    </row>
    <row r="351" spans="2:65" s="1" customFormat="1" ht="256.5">
      <c r="B351" s="43"/>
      <c r="C351" s="65"/>
      <c r="D351" s="219" t="s">
        <v>210</v>
      </c>
      <c r="E351" s="65"/>
      <c r="F351" s="222" t="s">
        <v>652</v>
      </c>
      <c r="G351" s="65"/>
      <c r="H351" s="65"/>
      <c r="I351" s="175"/>
      <c r="J351" s="65"/>
      <c r="K351" s="65"/>
      <c r="L351" s="63"/>
      <c r="M351" s="221"/>
      <c r="N351" s="44"/>
      <c r="O351" s="44"/>
      <c r="P351" s="44"/>
      <c r="Q351" s="44"/>
      <c r="R351" s="44"/>
      <c r="S351" s="44"/>
      <c r="T351" s="80"/>
      <c r="AT351" s="25" t="s">
        <v>210</v>
      </c>
      <c r="AU351" s="25" t="s">
        <v>93</v>
      </c>
    </row>
    <row r="352" spans="2:65" s="12" customFormat="1" ht="13.5">
      <c r="B352" s="223"/>
      <c r="C352" s="224"/>
      <c r="D352" s="219" t="s">
        <v>212</v>
      </c>
      <c r="E352" s="225" t="s">
        <v>50</v>
      </c>
      <c r="F352" s="226" t="s">
        <v>721</v>
      </c>
      <c r="G352" s="224"/>
      <c r="H352" s="227" t="s">
        <v>50</v>
      </c>
      <c r="I352" s="228"/>
      <c r="J352" s="224"/>
      <c r="K352" s="224"/>
      <c r="L352" s="229"/>
      <c r="M352" s="230"/>
      <c r="N352" s="231"/>
      <c r="O352" s="231"/>
      <c r="P352" s="231"/>
      <c r="Q352" s="231"/>
      <c r="R352" s="231"/>
      <c r="S352" s="231"/>
      <c r="T352" s="232"/>
      <c r="AT352" s="233" t="s">
        <v>212</v>
      </c>
      <c r="AU352" s="233" t="s">
        <v>93</v>
      </c>
      <c r="AV352" s="12" t="s">
        <v>25</v>
      </c>
      <c r="AW352" s="12" t="s">
        <v>48</v>
      </c>
      <c r="AX352" s="12" t="s">
        <v>85</v>
      </c>
      <c r="AY352" s="233" t="s">
        <v>199</v>
      </c>
    </row>
    <row r="353" spans="2:65" s="13" customFormat="1" ht="13.5">
      <c r="B353" s="234"/>
      <c r="C353" s="235"/>
      <c r="D353" s="236" t="s">
        <v>212</v>
      </c>
      <c r="E353" s="237" t="s">
        <v>50</v>
      </c>
      <c r="F353" s="238" t="s">
        <v>1136</v>
      </c>
      <c r="G353" s="235"/>
      <c r="H353" s="239">
        <v>30</v>
      </c>
      <c r="I353" s="240"/>
      <c r="J353" s="235"/>
      <c r="K353" s="235"/>
      <c r="L353" s="241"/>
      <c r="M353" s="242"/>
      <c r="N353" s="243"/>
      <c r="O353" s="243"/>
      <c r="P353" s="243"/>
      <c r="Q353" s="243"/>
      <c r="R353" s="243"/>
      <c r="S353" s="243"/>
      <c r="T353" s="244"/>
      <c r="AT353" s="245" t="s">
        <v>212</v>
      </c>
      <c r="AU353" s="245" t="s">
        <v>93</v>
      </c>
      <c r="AV353" s="13" t="s">
        <v>93</v>
      </c>
      <c r="AW353" s="13" t="s">
        <v>48</v>
      </c>
      <c r="AX353" s="13" t="s">
        <v>85</v>
      </c>
      <c r="AY353" s="245" t="s">
        <v>199</v>
      </c>
    </row>
    <row r="354" spans="2:65" s="1" customFormat="1" ht="22.5" customHeight="1">
      <c r="B354" s="43"/>
      <c r="C354" s="207" t="s">
        <v>548</v>
      </c>
      <c r="D354" s="207" t="s">
        <v>202</v>
      </c>
      <c r="E354" s="208" t="s">
        <v>716</v>
      </c>
      <c r="F354" s="209" t="s">
        <v>717</v>
      </c>
      <c r="G354" s="210" t="s">
        <v>263</v>
      </c>
      <c r="H354" s="211">
        <v>55.5</v>
      </c>
      <c r="I354" s="212"/>
      <c r="J354" s="213">
        <f>ROUND(I354*H354,2)</f>
        <v>0</v>
      </c>
      <c r="K354" s="209" t="s">
        <v>206</v>
      </c>
      <c r="L354" s="63"/>
      <c r="M354" s="214" t="s">
        <v>50</v>
      </c>
      <c r="N354" s="215" t="s">
        <v>56</v>
      </c>
      <c r="O354" s="44"/>
      <c r="P354" s="216">
        <f>O354*H354</f>
        <v>0</v>
      </c>
      <c r="Q354" s="216">
        <v>0</v>
      </c>
      <c r="R354" s="216">
        <f>Q354*H354</f>
        <v>0</v>
      </c>
      <c r="S354" s="216">
        <v>0.255</v>
      </c>
      <c r="T354" s="217">
        <f>S354*H354</f>
        <v>14.1525</v>
      </c>
      <c r="AR354" s="25" t="s">
        <v>105</v>
      </c>
      <c r="AT354" s="25" t="s">
        <v>202</v>
      </c>
      <c r="AU354" s="25" t="s">
        <v>93</v>
      </c>
      <c r="AY354" s="25" t="s">
        <v>199</v>
      </c>
      <c r="BE354" s="218">
        <f>IF(N354="základní",J354,0)</f>
        <v>0</v>
      </c>
      <c r="BF354" s="218">
        <f>IF(N354="snížená",J354,0)</f>
        <v>0</v>
      </c>
      <c r="BG354" s="218">
        <f>IF(N354="zákl. přenesená",J354,0)</f>
        <v>0</v>
      </c>
      <c r="BH354" s="218">
        <f>IF(N354="sníž. přenesená",J354,0)</f>
        <v>0</v>
      </c>
      <c r="BI354" s="218">
        <f>IF(N354="nulová",J354,0)</f>
        <v>0</v>
      </c>
      <c r="BJ354" s="25" t="s">
        <v>25</v>
      </c>
      <c r="BK354" s="218">
        <f>ROUND(I354*H354,2)</f>
        <v>0</v>
      </c>
      <c r="BL354" s="25" t="s">
        <v>105</v>
      </c>
      <c r="BM354" s="25" t="s">
        <v>960</v>
      </c>
    </row>
    <row r="355" spans="2:65" s="1" customFormat="1" ht="54">
      <c r="B355" s="43"/>
      <c r="C355" s="65"/>
      <c r="D355" s="219" t="s">
        <v>208</v>
      </c>
      <c r="E355" s="65"/>
      <c r="F355" s="220" t="s">
        <v>719</v>
      </c>
      <c r="G355" s="65"/>
      <c r="H355" s="65"/>
      <c r="I355" s="175"/>
      <c r="J355" s="65"/>
      <c r="K355" s="65"/>
      <c r="L355" s="63"/>
      <c r="M355" s="221"/>
      <c r="N355" s="44"/>
      <c r="O355" s="44"/>
      <c r="P355" s="44"/>
      <c r="Q355" s="44"/>
      <c r="R355" s="44"/>
      <c r="S355" s="44"/>
      <c r="T355" s="80"/>
      <c r="AT355" s="25" t="s">
        <v>208</v>
      </c>
      <c r="AU355" s="25" t="s">
        <v>93</v>
      </c>
    </row>
    <row r="356" spans="2:65" s="1" customFormat="1" ht="175.5">
      <c r="B356" s="43"/>
      <c r="C356" s="65"/>
      <c r="D356" s="219" t="s">
        <v>210</v>
      </c>
      <c r="E356" s="65"/>
      <c r="F356" s="222" t="s">
        <v>720</v>
      </c>
      <c r="G356" s="65"/>
      <c r="H356" s="65"/>
      <c r="I356" s="175"/>
      <c r="J356" s="65"/>
      <c r="K356" s="65"/>
      <c r="L356" s="63"/>
      <c r="M356" s="221"/>
      <c r="N356" s="44"/>
      <c r="O356" s="44"/>
      <c r="P356" s="44"/>
      <c r="Q356" s="44"/>
      <c r="R356" s="44"/>
      <c r="S356" s="44"/>
      <c r="T356" s="80"/>
      <c r="AT356" s="25" t="s">
        <v>210</v>
      </c>
      <c r="AU356" s="25" t="s">
        <v>93</v>
      </c>
    </row>
    <row r="357" spans="2:65" s="12" customFormat="1" ht="13.5">
      <c r="B357" s="223"/>
      <c r="C357" s="224"/>
      <c r="D357" s="219" t="s">
        <v>212</v>
      </c>
      <c r="E357" s="225" t="s">
        <v>50</v>
      </c>
      <c r="F357" s="226" t="s">
        <v>639</v>
      </c>
      <c r="G357" s="224"/>
      <c r="H357" s="227" t="s">
        <v>50</v>
      </c>
      <c r="I357" s="228"/>
      <c r="J357" s="224"/>
      <c r="K357" s="224"/>
      <c r="L357" s="229"/>
      <c r="M357" s="230"/>
      <c r="N357" s="231"/>
      <c r="O357" s="231"/>
      <c r="P357" s="231"/>
      <c r="Q357" s="231"/>
      <c r="R357" s="231"/>
      <c r="S357" s="231"/>
      <c r="T357" s="232"/>
      <c r="AT357" s="233" t="s">
        <v>212</v>
      </c>
      <c r="AU357" s="233" t="s">
        <v>93</v>
      </c>
      <c r="AV357" s="12" t="s">
        <v>25</v>
      </c>
      <c r="AW357" s="12" t="s">
        <v>48</v>
      </c>
      <c r="AX357" s="12" t="s">
        <v>85</v>
      </c>
      <c r="AY357" s="233" t="s">
        <v>199</v>
      </c>
    </row>
    <row r="358" spans="2:65" s="13" customFormat="1" ht="13.5">
      <c r="B358" s="234"/>
      <c r="C358" s="235"/>
      <c r="D358" s="236" t="s">
        <v>212</v>
      </c>
      <c r="E358" s="237" t="s">
        <v>50</v>
      </c>
      <c r="F358" s="238" t="s">
        <v>1125</v>
      </c>
      <c r="G358" s="235"/>
      <c r="H358" s="239">
        <v>55.5</v>
      </c>
      <c r="I358" s="240"/>
      <c r="J358" s="235"/>
      <c r="K358" s="235"/>
      <c r="L358" s="241"/>
      <c r="M358" s="242"/>
      <c r="N358" s="243"/>
      <c r="O358" s="243"/>
      <c r="P358" s="243"/>
      <c r="Q358" s="243"/>
      <c r="R358" s="243"/>
      <c r="S358" s="243"/>
      <c r="T358" s="244"/>
      <c r="AT358" s="245" t="s">
        <v>212</v>
      </c>
      <c r="AU358" s="245" t="s">
        <v>93</v>
      </c>
      <c r="AV358" s="13" t="s">
        <v>93</v>
      </c>
      <c r="AW358" s="13" t="s">
        <v>48</v>
      </c>
      <c r="AX358" s="13" t="s">
        <v>85</v>
      </c>
      <c r="AY358" s="245" t="s">
        <v>199</v>
      </c>
    </row>
    <row r="359" spans="2:65" s="1" customFormat="1" ht="22.5" customHeight="1">
      <c r="B359" s="43"/>
      <c r="C359" s="207" t="s">
        <v>555</v>
      </c>
      <c r="D359" s="207" t="s">
        <v>202</v>
      </c>
      <c r="E359" s="208" t="s">
        <v>704</v>
      </c>
      <c r="F359" s="209" t="s">
        <v>705</v>
      </c>
      <c r="G359" s="210" t="s">
        <v>205</v>
      </c>
      <c r="H359" s="211">
        <v>0.24</v>
      </c>
      <c r="I359" s="212"/>
      <c r="J359" s="213">
        <f>ROUND(I359*H359,2)</f>
        <v>0</v>
      </c>
      <c r="K359" s="209" t="s">
        <v>206</v>
      </c>
      <c r="L359" s="63"/>
      <c r="M359" s="214" t="s">
        <v>50</v>
      </c>
      <c r="N359" s="215" t="s">
        <v>56</v>
      </c>
      <c r="O359" s="44"/>
      <c r="P359" s="216">
        <f>O359*H359</f>
        <v>0</v>
      </c>
      <c r="Q359" s="216">
        <v>0</v>
      </c>
      <c r="R359" s="216">
        <f>Q359*H359</f>
        <v>0</v>
      </c>
      <c r="S359" s="216">
        <v>2</v>
      </c>
      <c r="T359" s="217">
        <f>S359*H359</f>
        <v>0.48</v>
      </c>
      <c r="AR359" s="25" t="s">
        <v>105</v>
      </c>
      <c r="AT359" s="25" t="s">
        <v>202</v>
      </c>
      <c r="AU359" s="25" t="s">
        <v>93</v>
      </c>
      <c r="AY359" s="25" t="s">
        <v>199</v>
      </c>
      <c r="BE359" s="218">
        <f>IF(N359="základní",J359,0)</f>
        <v>0</v>
      </c>
      <c r="BF359" s="218">
        <f>IF(N359="snížená",J359,0)</f>
        <v>0</v>
      </c>
      <c r="BG359" s="218">
        <f>IF(N359="zákl. přenesená",J359,0)</f>
        <v>0</v>
      </c>
      <c r="BH359" s="218">
        <f>IF(N359="sníž. přenesená",J359,0)</f>
        <v>0</v>
      </c>
      <c r="BI359" s="218">
        <f>IF(N359="nulová",J359,0)</f>
        <v>0</v>
      </c>
      <c r="BJ359" s="25" t="s">
        <v>25</v>
      </c>
      <c r="BK359" s="218">
        <f>ROUND(I359*H359,2)</f>
        <v>0</v>
      </c>
      <c r="BL359" s="25" t="s">
        <v>105</v>
      </c>
      <c r="BM359" s="25" t="s">
        <v>961</v>
      </c>
    </row>
    <row r="360" spans="2:65" s="1" customFormat="1" ht="13.5">
      <c r="B360" s="43"/>
      <c r="C360" s="65"/>
      <c r="D360" s="219" t="s">
        <v>208</v>
      </c>
      <c r="E360" s="65"/>
      <c r="F360" s="220" t="s">
        <v>707</v>
      </c>
      <c r="G360" s="65"/>
      <c r="H360" s="65"/>
      <c r="I360" s="175"/>
      <c r="J360" s="65"/>
      <c r="K360" s="65"/>
      <c r="L360" s="63"/>
      <c r="M360" s="221"/>
      <c r="N360" s="44"/>
      <c r="O360" s="44"/>
      <c r="P360" s="44"/>
      <c r="Q360" s="44"/>
      <c r="R360" s="44"/>
      <c r="S360" s="44"/>
      <c r="T360" s="80"/>
      <c r="AT360" s="25" t="s">
        <v>208</v>
      </c>
      <c r="AU360" s="25" t="s">
        <v>93</v>
      </c>
    </row>
    <row r="361" spans="2:65" s="12" customFormat="1" ht="13.5">
      <c r="B361" s="223"/>
      <c r="C361" s="224"/>
      <c r="D361" s="219" t="s">
        <v>212</v>
      </c>
      <c r="E361" s="225" t="s">
        <v>50</v>
      </c>
      <c r="F361" s="226" t="s">
        <v>1137</v>
      </c>
      <c r="G361" s="224"/>
      <c r="H361" s="227" t="s">
        <v>50</v>
      </c>
      <c r="I361" s="228"/>
      <c r="J361" s="224"/>
      <c r="K361" s="224"/>
      <c r="L361" s="229"/>
      <c r="M361" s="230"/>
      <c r="N361" s="231"/>
      <c r="O361" s="231"/>
      <c r="P361" s="231"/>
      <c r="Q361" s="231"/>
      <c r="R361" s="231"/>
      <c r="S361" s="231"/>
      <c r="T361" s="232"/>
      <c r="AT361" s="233" t="s">
        <v>212</v>
      </c>
      <c r="AU361" s="233" t="s">
        <v>93</v>
      </c>
      <c r="AV361" s="12" t="s">
        <v>25</v>
      </c>
      <c r="AW361" s="12" t="s">
        <v>48</v>
      </c>
      <c r="AX361" s="12" t="s">
        <v>85</v>
      </c>
      <c r="AY361" s="233" t="s">
        <v>199</v>
      </c>
    </row>
    <row r="362" spans="2:65" s="13" customFormat="1" ht="13.5">
      <c r="B362" s="234"/>
      <c r="C362" s="235"/>
      <c r="D362" s="236" t="s">
        <v>212</v>
      </c>
      <c r="E362" s="237" t="s">
        <v>50</v>
      </c>
      <c r="F362" s="238" t="s">
        <v>1138</v>
      </c>
      <c r="G362" s="235"/>
      <c r="H362" s="239">
        <v>0.24</v>
      </c>
      <c r="I362" s="240"/>
      <c r="J362" s="235"/>
      <c r="K362" s="235"/>
      <c r="L362" s="241"/>
      <c r="M362" s="242"/>
      <c r="N362" s="243"/>
      <c r="O362" s="243"/>
      <c r="P362" s="243"/>
      <c r="Q362" s="243"/>
      <c r="R362" s="243"/>
      <c r="S362" s="243"/>
      <c r="T362" s="244"/>
      <c r="AT362" s="245" t="s">
        <v>212</v>
      </c>
      <c r="AU362" s="245" t="s">
        <v>93</v>
      </c>
      <c r="AV362" s="13" t="s">
        <v>93</v>
      </c>
      <c r="AW362" s="13" t="s">
        <v>48</v>
      </c>
      <c r="AX362" s="13" t="s">
        <v>85</v>
      </c>
      <c r="AY362" s="245" t="s">
        <v>199</v>
      </c>
    </row>
    <row r="363" spans="2:65" s="1" customFormat="1" ht="22.5" customHeight="1">
      <c r="B363" s="43"/>
      <c r="C363" s="207" t="s">
        <v>564</v>
      </c>
      <c r="D363" s="207" t="s">
        <v>202</v>
      </c>
      <c r="E363" s="208" t="s">
        <v>753</v>
      </c>
      <c r="F363" s="209" t="s">
        <v>754</v>
      </c>
      <c r="G363" s="210" t="s">
        <v>310</v>
      </c>
      <c r="H363" s="211">
        <v>120</v>
      </c>
      <c r="I363" s="212"/>
      <c r="J363" s="213">
        <f>ROUND(I363*H363,2)</f>
        <v>0</v>
      </c>
      <c r="K363" s="209" t="s">
        <v>206</v>
      </c>
      <c r="L363" s="63"/>
      <c r="M363" s="214" t="s">
        <v>50</v>
      </c>
      <c r="N363" s="215" t="s">
        <v>56</v>
      </c>
      <c r="O363" s="44"/>
      <c r="P363" s="216">
        <f>O363*H363</f>
        <v>0</v>
      </c>
      <c r="Q363" s="216">
        <v>0</v>
      </c>
      <c r="R363" s="216">
        <f>Q363*H363</f>
        <v>0</v>
      </c>
      <c r="S363" s="216">
        <v>0.20499999999999999</v>
      </c>
      <c r="T363" s="217">
        <f>S363*H363</f>
        <v>24.599999999999998</v>
      </c>
      <c r="AR363" s="25" t="s">
        <v>105</v>
      </c>
      <c r="AT363" s="25" t="s">
        <v>202</v>
      </c>
      <c r="AU363" s="25" t="s">
        <v>93</v>
      </c>
      <c r="AY363" s="25" t="s">
        <v>199</v>
      </c>
      <c r="BE363" s="218">
        <f>IF(N363="základní",J363,0)</f>
        <v>0</v>
      </c>
      <c r="BF363" s="218">
        <f>IF(N363="snížená",J363,0)</f>
        <v>0</v>
      </c>
      <c r="BG363" s="218">
        <f>IF(N363="zákl. přenesená",J363,0)</f>
        <v>0</v>
      </c>
      <c r="BH363" s="218">
        <f>IF(N363="sníž. přenesená",J363,0)</f>
        <v>0</v>
      </c>
      <c r="BI363" s="218">
        <f>IF(N363="nulová",J363,0)</f>
        <v>0</v>
      </c>
      <c r="BJ363" s="25" t="s">
        <v>25</v>
      </c>
      <c r="BK363" s="218">
        <f>ROUND(I363*H363,2)</f>
        <v>0</v>
      </c>
      <c r="BL363" s="25" t="s">
        <v>105</v>
      </c>
      <c r="BM363" s="25" t="s">
        <v>968</v>
      </c>
    </row>
    <row r="364" spans="2:65" s="1" customFormat="1" ht="27">
      <c r="B364" s="43"/>
      <c r="C364" s="65"/>
      <c r="D364" s="219" t="s">
        <v>208</v>
      </c>
      <c r="E364" s="65"/>
      <c r="F364" s="220" t="s">
        <v>756</v>
      </c>
      <c r="G364" s="65"/>
      <c r="H364" s="65"/>
      <c r="I364" s="175"/>
      <c r="J364" s="65"/>
      <c r="K364" s="65"/>
      <c r="L364" s="63"/>
      <c r="M364" s="221"/>
      <c r="N364" s="44"/>
      <c r="O364" s="44"/>
      <c r="P364" s="44"/>
      <c r="Q364" s="44"/>
      <c r="R364" s="44"/>
      <c r="S364" s="44"/>
      <c r="T364" s="80"/>
      <c r="AT364" s="25" t="s">
        <v>208</v>
      </c>
      <c r="AU364" s="25" t="s">
        <v>93</v>
      </c>
    </row>
    <row r="365" spans="2:65" s="1" customFormat="1" ht="148.5">
      <c r="B365" s="43"/>
      <c r="C365" s="65"/>
      <c r="D365" s="219" t="s">
        <v>210</v>
      </c>
      <c r="E365" s="65"/>
      <c r="F365" s="222" t="s">
        <v>757</v>
      </c>
      <c r="G365" s="65"/>
      <c r="H365" s="65"/>
      <c r="I365" s="175"/>
      <c r="J365" s="65"/>
      <c r="K365" s="65"/>
      <c r="L365" s="63"/>
      <c r="M365" s="221"/>
      <c r="N365" s="44"/>
      <c r="O365" s="44"/>
      <c r="P365" s="44"/>
      <c r="Q365" s="44"/>
      <c r="R365" s="44"/>
      <c r="S365" s="44"/>
      <c r="T365" s="80"/>
      <c r="AT365" s="25" t="s">
        <v>210</v>
      </c>
      <c r="AU365" s="25" t="s">
        <v>93</v>
      </c>
    </row>
    <row r="366" spans="2:65" s="12" customFormat="1" ht="13.5">
      <c r="B366" s="223"/>
      <c r="C366" s="224"/>
      <c r="D366" s="219" t="s">
        <v>212</v>
      </c>
      <c r="E366" s="225" t="s">
        <v>50</v>
      </c>
      <c r="F366" s="226" t="s">
        <v>721</v>
      </c>
      <c r="G366" s="224"/>
      <c r="H366" s="227" t="s">
        <v>50</v>
      </c>
      <c r="I366" s="228"/>
      <c r="J366" s="224"/>
      <c r="K366" s="224"/>
      <c r="L366" s="229"/>
      <c r="M366" s="230"/>
      <c r="N366" s="231"/>
      <c r="O366" s="231"/>
      <c r="P366" s="231"/>
      <c r="Q366" s="231"/>
      <c r="R366" s="231"/>
      <c r="S366" s="231"/>
      <c r="T366" s="232"/>
      <c r="AT366" s="233" t="s">
        <v>212</v>
      </c>
      <c r="AU366" s="233" t="s">
        <v>93</v>
      </c>
      <c r="AV366" s="12" t="s">
        <v>25</v>
      </c>
      <c r="AW366" s="12" t="s">
        <v>48</v>
      </c>
      <c r="AX366" s="12" t="s">
        <v>85</v>
      </c>
      <c r="AY366" s="233" t="s">
        <v>199</v>
      </c>
    </row>
    <row r="367" spans="2:65" s="13" customFormat="1" ht="13.5">
      <c r="B367" s="234"/>
      <c r="C367" s="235"/>
      <c r="D367" s="236" t="s">
        <v>212</v>
      </c>
      <c r="E367" s="237" t="s">
        <v>50</v>
      </c>
      <c r="F367" s="238" t="s">
        <v>1139</v>
      </c>
      <c r="G367" s="235"/>
      <c r="H367" s="239">
        <v>120</v>
      </c>
      <c r="I367" s="240"/>
      <c r="J367" s="235"/>
      <c r="K367" s="235"/>
      <c r="L367" s="241"/>
      <c r="M367" s="242"/>
      <c r="N367" s="243"/>
      <c r="O367" s="243"/>
      <c r="P367" s="243"/>
      <c r="Q367" s="243"/>
      <c r="R367" s="243"/>
      <c r="S367" s="243"/>
      <c r="T367" s="244"/>
      <c r="AT367" s="245" t="s">
        <v>212</v>
      </c>
      <c r="AU367" s="245" t="s">
        <v>93</v>
      </c>
      <c r="AV367" s="13" t="s">
        <v>93</v>
      </c>
      <c r="AW367" s="13" t="s">
        <v>48</v>
      </c>
      <c r="AX367" s="13" t="s">
        <v>85</v>
      </c>
      <c r="AY367" s="245" t="s">
        <v>199</v>
      </c>
    </row>
    <row r="368" spans="2:65" s="1" customFormat="1" ht="22.5" customHeight="1">
      <c r="B368" s="43"/>
      <c r="C368" s="207" t="s">
        <v>571</v>
      </c>
      <c r="D368" s="207" t="s">
        <v>202</v>
      </c>
      <c r="E368" s="208" t="s">
        <v>797</v>
      </c>
      <c r="F368" s="209" t="s">
        <v>798</v>
      </c>
      <c r="G368" s="210" t="s">
        <v>256</v>
      </c>
      <c r="H368" s="211">
        <v>44.783000000000001</v>
      </c>
      <c r="I368" s="212"/>
      <c r="J368" s="213">
        <f>ROUND(I368*H368,2)</f>
        <v>0</v>
      </c>
      <c r="K368" s="209" t="s">
        <v>206</v>
      </c>
      <c r="L368" s="63"/>
      <c r="M368" s="214" t="s">
        <v>50</v>
      </c>
      <c r="N368" s="215" t="s">
        <v>56</v>
      </c>
      <c r="O368" s="44"/>
      <c r="P368" s="216">
        <f>O368*H368</f>
        <v>0</v>
      </c>
      <c r="Q368" s="216">
        <v>0</v>
      </c>
      <c r="R368" s="216">
        <f>Q368*H368</f>
        <v>0</v>
      </c>
      <c r="S368" s="216">
        <v>0</v>
      </c>
      <c r="T368" s="217">
        <f>S368*H368</f>
        <v>0</v>
      </c>
      <c r="AR368" s="25" t="s">
        <v>105</v>
      </c>
      <c r="AT368" s="25" t="s">
        <v>202</v>
      </c>
      <c r="AU368" s="25" t="s">
        <v>93</v>
      </c>
      <c r="AY368" s="25" t="s">
        <v>199</v>
      </c>
      <c r="BE368" s="218">
        <f>IF(N368="základní",J368,0)</f>
        <v>0</v>
      </c>
      <c r="BF368" s="218">
        <f>IF(N368="snížená",J368,0)</f>
        <v>0</v>
      </c>
      <c r="BG368" s="218">
        <f>IF(N368="zákl. přenesená",J368,0)</f>
        <v>0</v>
      </c>
      <c r="BH368" s="218">
        <f>IF(N368="sníž. přenesená",J368,0)</f>
        <v>0</v>
      </c>
      <c r="BI368" s="218">
        <f>IF(N368="nulová",J368,0)</f>
        <v>0</v>
      </c>
      <c r="BJ368" s="25" t="s">
        <v>25</v>
      </c>
      <c r="BK368" s="218">
        <f>ROUND(I368*H368,2)</f>
        <v>0</v>
      </c>
      <c r="BL368" s="25" t="s">
        <v>105</v>
      </c>
      <c r="BM368" s="25" t="s">
        <v>969</v>
      </c>
    </row>
    <row r="369" spans="2:65" s="1" customFormat="1" ht="13.5">
      <c r="B369" s="43"/>
      <c r="C369" s="65"/>
      <c r="D369" s="219" t="s">
        <v>208</v>
      </c>
      <c r="E369" s="65"/>
      <c r="F369" s="220" t="s">
        <v>800</v>
      </c>
      <c r="G369" s="65"/>
      <c r="H369" s="65"/>
      <c r="I369" s="175"/>
      <c r="J369" s="65"/>
      <c r="K369" s="65"/>
      <c r="L369" s="63"/>
      <c r="M369" s="221"/>
      <c r="N369" s="44"/>
      <c r="O369" s="44"/>
      <c r="P369" s="44"/>
      <c r="Q369" s="44"/>
      <c r="R369" s="44"/>
      <c r="S369" s="44"/>
      <c r="T369" s="80"/>
      <c r="AT369" s="25" t="s">
        <v>208</v>
      </c>
      <c r="AU369" s="25" t="s">
        <v>93</v>
      </c>
    </row>
    <row r="370" spans="2:65" s="1" customFormat="1" ht="40.5">
      <c r="B370" s="43"/>
      <c r="C370" s="65"/>
      <c r="D370" s="219" t="s">
        <v>210</v>
      </c>
      <c r="E370" s="65"/>
      <c r="F370" s="222" t="s">
        <v>801</v>
      </c>
      <c r="G370" s="65"/>
      <c r="H370" s="65"/>
      <c r="I370" s="175"/>
      <c r="J370" s="65"/>
      <c r="K370" s="65"/>
      <c r="L370" s="63"/>
      <c r="M370" s="221"/>
      <c r="N370" s="44"/>
      <c r="O370" s="44"/>
      <c r="P370" s="44"/>
      <c r="Q370" s="44"/>
      <c r="R370" s="44"/>
      <c r="S370" s="44"/>
      <c r="T370" s="80"/>
      <c r="AT370" s="25" t="s">
        <v>210</v>
      </c>
      <c r="AU370" s="25" t="s">
        <v>93</v>
      </c>
    </row>
    <row r="371" spans="2:65" s="12" customFormat="1" ht="13.5">
      <c r="B371" s="223"/>
      <c r="C371" s="224"/>
      <c r="D371" s="219" t="s">
        <v>212</v>
      </c>
      <c r="E371" s="225" t="s">
        <v>50</v>
      </c>
      <c r="F371" s="226" t="s">
        <v>639</v>
      </c>
      <c r="G371" s="224"/>
      <c r="H371" s="227" t="s">
        <v>50</v>
      </c>
      <c r="I371" s="228"/>
      <c r="J371" s="224"/>
      <c r="K371" s="224"/>
      <c r="L371" s="229"/>
      <c r="M371" s="230"/>
      <c r="N371" s="231"/>
      <c r="O371" s="231"/>
      <c r="P371" s="231"/>
      <c r="Q371" s="231"/>
      <c r="R371" s="231"/>
      <c r="S371" s="231"/>
      <c r="T371" s="232"/>
      <c r="AT371" s="233" t="s">
        <v>212</v>
      </c>
      <c r="AU371" s="233" t="s">
        <v>93</v>
      </c>
      <c r="AV371" s="12" t="s">
        <v>25</v>
      </c>
      <c r="AW371" s="12" t="s">
        <v>48</v>
      </c>
      <c r="AX371" s="12" t="s">
        <v>85</v>
      </c>
      <c r="AY371" s="233" t="s">
        <v>199</v>
      </c>
    </row>
    <row r="372" spans="2:65" s="13" customFormat="1" ht="13.5">
      <c r="B372" s="234"/>
      <c r="C372" s="235"/>
      <c r="D372" s="219" t="s">
        <v>212</v>
      </c>
      <c r="E372" s="246" t="s">
        <v>50</v>
      </c>
      <c r="F372" s="247" t="s">
        <v>1140</v>
      </c>
      <c r="G372" s="235"/>
      <c r="H372" s="248">
        <v>14.153</v>
      </c>
      <c r="I372" s="240"/>
      <c r="J372" s="235"/>
      <c r="K372" s="235"/>
      <c r="L372" s="241"/>
      <c r="M372" s="242"/>
      <c r="N372" s="243"/>
      <c r="O372" s="243"/>
      <c r="P372" s="243"/>
      <c r="Q372" s="243"/>
      <c r="R372" s="243"/>
      <c r="S372" s="243"/>
      <c r="T372" s="244"/>
      <c r="AT372" s="245" t="s">
        <v>212</v>
      </c>
      <c r="AU372" s="245" t="s">
        <v>93</v>
      </c>
      <c r="AV372" s="13" t="s">
        <v>93</v>
      </c>
      <c r="AW372" s="13" t="s">
        <v>48</v>
      </c>
      <c r="AX372" s="13" t="s">
        <v>85</v>
      </c>
      <c r="AY372" s="245" t="s">
        <v>199</v>
      </c>
    </row>
    <row r="373" spans="2:65" s="12" customFormat="1" ht="13.5">
      <c r="B373" s="223"/>
      <c r="C373" s="224"/>
      <c r="D373" s="219" t="s">
        <v>212</v>
      </c>
      <c r="E373" s="225" t="s">
        <v>50</v>
      </c>
      <c r="F373" s="226" t="s">
        <v>721</v>
      </c>
      <c r="G373" s="224"/>
      <c r="H373" s="227" t="s">
        <v>50</v>
      </c>
      <c r="I373" s="228"/>
      <c r="J373" s="224"/>
      <c r="K373" s="224"/>
      <c r="L373" s="229"/>
      <c r="M373" s="230"/>
      <c r="N373" s="231"/>
      <c r="O373" s="231"/>
      <c r="P373" s="231"/>
      <c r="Q373" s="231"/>
      <c r="R373" s="231"/>
      <c r="S373" s="231"/>
      <c r="T373" s="232"/>
      <c r="AT373" s="233" t="s">
        <v>212</v>
      </c>
      <c r="AU373" s="233" t="s">
        <v>93</v>
      </c>
      <c r="AV373" s="12" t="s">
        <v>25</v>
      </c>
      <c r="AW373" s="12" t="s">
        <v>48</v>
      </c>
      <c r="AX373" s="12" t="s">
        <v>85</v>
      </c>
      <c r="AY373" s="233" t="s">
        <v>199</v>
      </c>
    </row>
    <row r="374" spans="2:65" s="13" customFormat="1" ht="13.5">
      <c r="B374" s="234"/>
      <c r="C374" s="235"/>
      <c r="D374" s="219" t="s">
        <v>212</v>
      </c>
      <c r="E374" s="246" t="s">
        <v>50</v>
      </c>
      <c r="F374" s="247" t="s">
        <v>1141</v>
      </c>
      <c r="G374" s="235"/>
      <c r="H374" s="248">
        <v>5.55</v>
      </c>
      <c r="I374" s="240"/>
      <c r="J374" s="235"/>
      <c r="K374" s="235"/>
      <c r="L374" s="241"/>
      <c r="M374" s="242"/>
      <c r="N374" s="243"/>
      <c r="O374" s="243"/>
      <c r="P374" s="243"/>
      <c r="Q374" s="243"/>
      <c r="R374" s="243"/>
      <c r="S374" s="243"/>
      <c r="T374" s="244"/>
      <c r="AT374" s="245" t="s">
        <v>212</v>
      </c>
      <c r="AU374" s="245" t="s">
        <v>93</v>
      </c>
      <c r="AV374" s="13" t="s">
        <v>93</v>
      </c>
      <c r="AW374" s="13" t="s">
        <v>48</v>
      </c>
      <c r="AX374" s="13" t="s">
        <v>85</v>
      </c>
      <c r="AY374" s="245" t="s">
        <v>199</v>
      </c>
    </row>
    <row r="375" spans="2:65" s="13" customFormat="1" ht="13.5">
      <c r="B375" s="234"/>
      <c r="C375" s="235"/>
      <c r="D375" s="219" t="s">
        <v>212</v>
      </c>
      <c r="E375" s="246" t="s">
        <v>50</v>
      </c>
      <c r="F375" s="247" t="s">
        <v>1142</v>
      </c>
      <c r="G375" s="235"/>
      <c r="H375" s="248">
        <v>24.6</v>
      </c>
      <c r="I375" s="240"/>
      <c r="J375" s="235"/>
      <c r="K375" s="235"/>
      <c r="L375" s="241"/>
      <c r="M375" s="242"/>
      <c r="N375" s="243"/>
      <c r="O375" s="243"/>
      <c r="P375" s="243"/>
      <c r="Q375" s="243"/>
      <c r="R375" s="243"/>
      <c r="S375" s="243"/>
      <c r="T375" s="244"/>
      <c r="AT375" s="245" t="s">
        <v>212</v>
      </c>
      <c r="AU375" s="245" t="s">
        <v>93</v>
      </c>
      <c r="AV375" s="13" t="s">
        <v>93</v>
      </c>
      <c r="AW375" s="13" t="s">
        <v>48</v>
      </c>
      <c r="AX375" s="13" t="s">
        <v>85</v>
      </c>
      <c r="AY375" s="245" t="s">
        <v>199</v>
      </c>
    </row>
    <row r="376" spans="2:65" s="12" customFormat="1" ht="13.5">
      <c r="B376" s="223"/>
      <c r="C376" s="224"/>
      <c r="D376" s="219" t="s">
        <v>212</v>
      </c>
      <c r="E376" s="225" t="s">
        <v>50</v>
      </c>
      <c r="F376" s="226" t="s">
        <v>1137</v>
      </c>
      <c r="G376" s="224"/>
      <c r="H376" s="227" t="s">
        <v>50</v>
      </c>
      <c r="I376" s="228"/>
      <c r="J376" s="224"/>
      <c r="K376" s="224"/>
      <c r="L376" s="229"/>
      <c r="M376" s="230"/>
      <c r="N376" s="231"/>
      <c r="O376" s="231"/>
      <c r="P376" s="231"/>
      <c r="Q376" s="231"/>
      <c r="R376" s="231"/>
      <c r="S376" s="231"/>
      <c r="T376" s="232"/>
      <c r="AT376" s="233" t="s">
        <v>212</v>
      </c>
      <c r="AU376" s="233" t="s">
        <v>93</v>
      </c>
      <c r="AV376" s="12" t="s">
        <v>25</v>
      </c>
      <c r="AW376" s="12" t="s">
        <v>48</v>
      </c>
      <c r="AX376" s="12" t="s">
        <v>85</v>
      </c>
      <c r="AY376" s="233" t="s">
        <v>199</v>
      </c>
    </row>
    <row r="377" spans="2:65" s="13" customFormat="1" ht="13.5">
      <c r="B377" s="234"/>
      <c r="C377" s="235"/>
      <c r="D377" s="236" t="s">
        <v>212</v>
      </c>
      <c r="E377" s="237" t="s">
        <v>50</v>
      </c>
      <c r="F377" s="238" t="s">
        <v>1143</v>
      </c>
      <c r="G377" s="235"/>
      <c r="H377" s="239">
        <v>0.48</v>
      </c>
      <c r="I377" s="240"/>
      <c r="J377" s="235"/>
      <c r="K377" s="235"/>
      <c r="L377" s="241"/>
      <c r="M377" s="242"/>
      <c r="N377" s="243"/>
      <c r="O377" s="243"/>
      <c r="P377" s="243"/>
      <c r="Q377" s="243"/>
      <c r="R377" s="243"/>
      <c r="S377" s="243"/>
      <c r="T377" s="244"/>
      <c r="AT377" s="245" t="s">
        <v>212</v>
      </c>
      <c r="AU377" s="245" t="s">
        <v>93</v>
      </c>
      <c r="AV377" s="13" t="s">
        <v>93</v>
      </c>
      <c r="AW377" s="13" t="s">
        <v>48</v>
      </c>
      <c r="AX377" s="13" t="s">
        <v>85</v>
      </c>
      <c r="AY377" s="245" t="s">
        <v>199</v>
      </c>
    </row>
    <row r="378" spans="2:65" s="1" customFormat="1" ht="22.5" customHeight="1">
      <c r="B378" s="43"/>
      <c r="C378" s="207" t="s">
        <v>575</v>
      </c>
      <c r="D378" s="207" t="s">
        <v>202</v>
      </c>
      <c r="E378" s="208" t="s">
        <v>820</v>
      </c>
      <c r="F378" s="209" t="s">
        <v>821</v>
      </c>
      <c r="G378" s="210" t="s">
        <v>256</v>
      </c>
      <c r="H378" s="211">
        <v>44.783000000000001</v>
      </c>
      <c r="I378" s="212"/>
      <c r="J378" s="213">
        <f>ROUND(I378*H378,2)</f>
        <v>0</v>
      </c>
      <c r="K378" s="209" t="s">
        <v>206</v>
      </c>
      <c r="L378" s="63"/>
      <c r="M378" s="214" t="s">
        <v>50</v>
      </c>
      <c r="N378" s="215" t="s">
        <v>56</v>
      </c>
      <c r="O378" s="44"/>
      <c r="P378" s="216">
        <f>O378*H378</f>
        <v>0</v>
      </c>
      <c r="Q378" s="216">
        <v>0</v>
      </c>
      <c r="R378" s="216">
        <f>Q378*H378</f>
        <v>0</v>
      </c>
      <c r="S378" s="216">
        <v>0</v>
      </c>
      <c r="T378" s="217">
        <f>S378*H378</f>
        <v>0</v>
      </c>
      <c r="AR378" s="25" t="s">
        <v>105</v>
      </c>
      <c r="AT378" s="25" t="s">
        <v>202</v>
      </c>
      <c r="AU378" s="25" t="s">
        <v>93</v>
      </c>
      <c r="AY378" s="25" t="s">
        <v>199</v>
      </c>
      <c r="BE378" s="218">
        <f>IF(N378="základní",J378,0)</f>
        <v>0</v>
      </c>
      <c r="BF378" s="218">
        <f>IF(N378="snížená",J378,0)</f>
        <v>0</v>
      </c>
      <c r="BG378" s="218">
        <f>IF(N378="zákl. přenesená",J378,0)</f>
        <v>0</v>
      </c>
      <c r="BH378" s="218">
        <f>IF(N378="sníž. přenesená",J378,0)</f>
        <v>0</v>
      </c>
      <c r="BI378" s="218">
        <f>IF(N378="nulová",J378,0)</f>
        <v>0</v>
      </c>
      <c r="BJ378" s="25" t="s">
        <v>25</v>
      </c>
      <c r="BK378" s="218">
        <f>ROUND(I378*H378,2)</f>
        <v>0</v>
      </c>
      <c r="BL378" s="25" t="s">
        <v>105</v>
      </c>
      <c r="BM378" s="25" t="s">
        <v>975</v>
      </c>
    </row>
    <row r="379" spans="2:65" s="1" customFormat="1" ht="27">
      <c r="B379" s="43"/>
      <c r="C379" s="65"/>
      <c r="D379" s="219" t="s">
        <v>208</v>
      </c>
      <c r="E379" s="65"/>
      <c r="F379" s="220" t="s">
        <v>823</v>
      </c>
      <c r="G379" s="65"/>
      <c r="H379" s="65"/>
      <c r="I379" s="175"/>
      <c r="J379" s="65"/>
      <c r="K379" s="65"/>
      <c r="L379" s="63"/>
      <c r="M379" s="221"/>
      <c r="N379" s="44"/>
      <c r="O379" s="44"/>
      <c r="P379" s="44"/>
      <c r="Q379" s="44"/>
      <c r="R379" s="44"/>
      <c r="S379" s="44"/>
      <c r="T379" s="80"/>
      <c r="AT379" s="25" t="s">
        <v>208</v>
      </c>
      <c r="AU379" s="25" t="s">
        <v>93</v>
      </c>
    </row>
    <row r="380" spans="2:65" s="1" customFormat="1" ht="94.5">
      <c r="B380" s="43"/>
      <c r="C380" s="65"/>
      <c r="D380" s="219" t="s">
        <v>210</v>
      </c>
      <c r="E380" s="65"/>
      <c r="F380" s="222" t="s">
        <v>686</v>
      </c>
      <c r="G380" s="65"/>
      <c r="H380" s="65"/>
      <c r="I380" s="175"/>
      <c r="J380" s="65"/>
      <c r="K380" s="65"/>
      <c r="L380" s="63"/>
      <c r="M380" s="221"/>
      <c r="N380" s="44"/>
      <c r="O380" s="44"/>
      <c r="P380" s="44"/>
      <c r="Q380" s="44"/>
      <c r="R380" s="44"/>
      <c r="S380" s="44"/>
      <c r="T380" s="80"/>
      <c r="AT380" s="25" t="s">
        <v>210</v>
      </c>
      <c r="AU380" s="25" t="s">
        <v>93</v>
      </c>
    </row>
    <row r="381" spans="2:65" s="12" customFormat="1" ht="13.5">
      <c r="B381" s="223"/>
      <c r="C381" s="224"/>
      <c r="D381" s="219" t="s">
        <v>212</v>
      </c>
      <c r="E381" s="225" t="s">
        <v>50</v>
      </c>
      <c r="F381" s="226" t="s">
        <v>639</v>
      </c>
      <c r="G381" s="224"/>
      <c r="H381" s="227" t="s">
        <v>50</v>
      </c>
      <c r="I381" s="228"/>
      <c r="J381" s="224"/>
      <c r="K381" s="224"/>
      <c r="L381" s="229"/>
      <c r="M381" s="230"/>
      <c r="N381" s="231"/>
      <c r="O381" s="231"/>
      <c r="P381" s="231"/>
      <c r="Q381" s="231"/>
      <c r="R381" s="231"/>
      <c r="S381" s="231"/>
      <c r="T381" s="232"/>
      <c r="AT381" s="233" t="s">
        <v>212</v>
      </c>
      <c r="AU381" s="233" t="s">
        <v>93</v>
      </c>
      <c r="AV381" s="12" t="s">
        <v>25</v>
      </c>
      <c r="AW381" s="12" t="s">
        <v>48</v>
      </c>
      <c r="AX381" s="12" t="s">
        <v>85</v>
      </c>
      <c r="AY381" s="233" t="s">
        <v>199</v>
      </c>
    </row>
    <row r="382" spans="2:65" s="13" customFormat="1" ht="13.5">
      <c r="B382" s="234"/>
      <c r="C382" s="235"/>
      <c r="D382" s="219" t="s">
        <v>212</v>
      </c>
      <c r="E382" s="246" t="s">
        <v>50</v>
      </c>
      <c r="F382" s="247" t="s">
        <v>1140</v>
      </c>
      <c r="G382" s="235"/>
      <c r="H382" s="248">
        <v>14.153</v>
      </c>
      <c r="I382" s="240"/>
      <c r="J382" s="235"/>
      <c r="K382" s="235"/>
      <c r="L382" s="241"/>
      <c r="M382" s="242"/>
      <c r="N382" s="243"/>
      <c r="O382" s="243"/>
      <c r="P382" s="243"/>
      <c r="Q382" s="243"/>
      <c r="R382" s="243"/>
      <c r="S382" s="243"/>
      <c r="T382" s="244"/>
      <c r="AT382" s="245" t="s">
        <v>212</v>
      </c>
      <c r="AU382" s="245" t="s">
        <v>93</v>
      </c>
      <c r="AV382" s="13" t="s">
        <v>93</v>
      </c>
      <c r="AW382" s="13" t="s">
        <v>48</v>
      </c>
      <c r="AX382" s="13" t="s">
        <v>85</v>
      </c>
      <c r="AY382" s="245" t="s">
        <v>199</v>
      </c>
    </row>
    <row r="383" spans="2:65" s="12" customFormat="1" ht="13.5">
      <c r="B383" s="223"/>
      <c r="C383" s="224"/>
      <c r="D383" s="219" t="s">
        <v>212</v>
      </c>
      <c r="E383" s="225" t="s">
        <v>50</v>
      </c>
      <c r="F383" s="226" t="s">
        <v>721</v>
      </c>
      <c r="G383" s="224"/>
      <c r="H383" s="227" t="s">
        <v>50</v>
      </c>
      <c r="I383" s="228"/>
      <c r="J383" s="224"/>
      <c r="K383" s="224"/>
      <c r="L383" s="229"/>
      <c r="M383" s="230"/>
      <c r="N383" s="231"/>
      <c r="O383" s="231"/>
      <c r="P383" s="231"/>
      <c r="Q383" s="231"/>
      <c r="R383" s="231"/>
      <c r="S383" s="231"/>
      <c r="T383" s="232"/>
      <c r="AT383" s="233" t="s">
        <v>212</v>
      </c>
      <c r="AU383" s="233" t="s">
        <v>93</v>
      </c>
      <c r="AV383" s="12" t="s">
        <v>25</v>
      </c>
      <c r="AW383" s="12" t="s">
        <v>48</v>
      </c>
      <c r="AX383" s="12" t="s">
        <v>85</v>
      </c>
      <c r="AY383" s="233" t="s">
        <v>199</v>
      </c>
    </row>
    <row r="384" spans="2:65" s="13" customFormat="1" ht="13.5">
      <c r="B384" s="234"/>
      <c r="C384" s="235"/>
      <c r="D384" s="219" t="s">
        <v>212</v>
      </c>
      <c r="E384" s="246" t="s">
        <v>50</v>
      </c>
      <c r="F384" s="247" t="s">
        <v>1141</v>
      </c>
      <c r="G384" s="235"/>
      <c r="H384" s="248">
        <v>5.55</v>
      </c>
      <c r="I384" s="240"/>
      <c r="J384" s="235"/>
      <c r="K384" s="235"/>
      <c r="L384" s="241"/>
      <c r="M384" s="242"/>
      <c r="N384" s="243"/>
      <c r="O384" s="243"/>
      <c r="P384" s="243"/>
      <c r="Q384" s="243"/>
      <c r="R384" s="243"/>
      <c r="S384" s="243"/>
      <c r="T384" s="244"/>
      <c r="AT384" s="245" t="s">
        <v>212</v>
      </c>
      <c r="AU384" s="245" t="s">
        <v>93</v>
      </c>
      <c r="AV384" s="13" t="s">
        <v>93</v>
      </c>
      <c r="AW384" s="13" t="s">
        <v>48</v>
      </c>
      <c r="AX384" s="13" t="s">
        <v>85</v>
      </c>
      <c r="AY384" s="245" t="s">
        <v>199</v>
      </c>
    </row>
    <row r="385" spans="2:65" s="13" customFormat="1" ht="13.5">
      <c r="B385" s="234"/>
      <c r="C385" s="235"/>
      <c r="D385" s="219" t="s">
        <v>212</v>
      </c>
      <c r="E385" s="246" t="s">
        <v>50</v>
      </c>
      <c r="F385" s="247" t="s">
        <v>1142</v>
      </c>
      <c r="G385" s="235"/>
      <c r="H385" s="248">
        <v>24.6</v>
      </c>
      <c r="I385" s="240"/>
      <c r="J385" s="235"/>
      <c r="K385" s="235"/>
      <c r="L385" s="241"/>
      <c r="M385" s="242"/>
      <c r="N385" s="243"/>
      <c r="O385" s="243"/>
      <c r="P385" s="243"/>
      <c r="Q385" s="243"/>
      <c r="R385" s="243"/>
      <c r="S385" s="243"/>
      <c r="T385" s="244"/>
      <c r="AT385" s="245" t="s">
        <v>212</v>
      </c>
      <c r="AU385" s="245" t="s">
        <v>93</v>
      </c>
      <c r="AV385" s="13" t="s">
        <v>93</v>
      </c>
      <c r="AW385" s="13" t="s">
        <v>48</v>
      </c>
      <c r="AX385" s="13" t="s">
        <v>85</v>
      </c>
      <c r="AY385" s="245" t="s">
        <v>199</v>
      </c>
    </row>
    <row r="386" spans="2:65" s="12" customFormat="1" ht="13.5">
      <c r="B386" s="223"/>
      <c r="C386" s="224"/>
      <c r="D386" s="219" t="s">
        <v>212</v>
      </c>
      <c r="E386" s="225" t="s">
        <v>50</v>
      </c>
      <c r="F386" s="226" t="s">
        <v>1137</v>
      </c>
      <c r="G386" s="224"/>
      <c r="H386" s="227" t="s">
        <v>50</v>
      </c>
      <c r="I386" s="228"/>
      <c r="J386" s="224"/>
      <c r="K386" s="224"/>
      <c r="L386" s="229"/>
      <c r="M386" s="230"/>
      <c r="N386" s="231"/>
      <c r="O386" s="231"/>
      <c r="P386" s="231"/>
      <c r="Q386" s="231"/>
      <c r="R386" s="231"/>
      <c r="S386" s="231"/>
      <c r="T386" s="232"/>
      <c r="AT386" s="233" t="s">
        <v>212</v>
      </c>
      <c r="AU386" s="233" t="s">
        <v>93</v>
      </c>
      <c r="AV386" s="12" t="s">
        <v>25</v>
      </c>
      <c r="AW386" s="12" t="s">
        <v>48</v>
      </c>
      <c r="AX386" s="12" t="s">
        <v>85</v>
      </c>
      <c r="AY386" s="233" t="s">
        <v>199</v>
      </c>
    </row>
    <row r="387" spans="2:65" s="13" customFormat="1" ht="13.5">
      <c r="B387" s="234"/>
      <c r="C387" s="235"/>
      <c r="D387" s="236" t="s">
        <v>212</v>
      </c>
      <c r="E387" s="237" t="s">
        <v>50</v>
      </c>
      <c r="F387" s="238" t="s">
        <v>1143</v>
      </c>
      <c r="G387" s="235"/>
      <c r="H387" s="239">
        <v>0.48</v>
      </c>
      <c r="I387" s="240"/>
      <c r="J387" s="235"/>
      <c r="K387" s="235"/>
      <c r="L387" s="241"/>
      <c r="M387" s="242"/>
      <c r="N387" s="243"/>
      <c r="O387" s="243"/>
      <c r="P387" s="243"/>
      <c r="Q387" s="243"/>
      <c r="R387" s="243"/>
      <c r="S387" s="243"/>
      <c r="T387" s="244"/>
      <c r="AT387" s="245" t="s">
        <v>212</v>
      </c>
      <c r="AU387" s="245" t="s">
        <v>93</v>
      </c>
      <c r="AV387" s="13" t="s">
        <v>93</v>
      </c>
      <c r="AW387" s="13" t="s">
        <v>48</v>
      </c>
      <c r="AX387" s="13" t="s">
        <v>85</v>
      </c>
      <c r="AY387" s="245" t="s">
        <v>199</v>
      </c>
    </row>
    <row r="388" spans="2:65" s="1" customFormat="1" ht="22.5" customHeight="1">
      <c r="B388" s="43"/>
      <c r="C388" s="207" t="s">
        <v>581</v>
      </c>
      <c r="D388" s="207" t="s">
        <v>202</v>
      </c>
      <c r="E388" s="208" t="s">
        <v>825</v>
      </c>
      <c r="F388" s="209" t="s">
        <v>826</v>
      </c>
      <c r="G388" s="210" t="s">
        <v>256</v>
      </c>
      <c r="H388" s="211">
        <v>134.34899999999999</v>
      </c>
      <c r="I388" s="212"/>
      <c r="J388" s="213">
        <f>ROUND(I388*H388,2)</f>
        <v>0</v>
      </c>
      <c r="K388" s="209" t="s">
        <v>206</v>
      </c>
      <c r="L388" s="63"/>
      <c r="M388" s="214" t="s">
        <v>50</v>
      </c>
      <c r="N388" s="215" t="s">
        <v>56</v>
      </c>
      <c r="O388" s="44"/>
      <c r="P388" s="216">
        <f>O388*H388</f>
        <v>0</v>
      </c>
      <c r="Q388" s="216">
        <v>0</v>
      </c>
      <c r="R388" s="216">
        <f>Q388*H388</f>
        <v>0</v>
      </c>
      <c r="S388" s="216">
        <v>0</v>
      </c>
      <c r="T388" s="217">
        <f>S388*H388</f>
        <v>0</v>
      </c>
      <c r="AR388" s="25" t="s">
        <v>105</v>
      </c>
      <c r="AT388" s="25" t="s">
        <v>202</v>
      </c>
      <c r="AU388" s="25" t="s">
        <v>93</v>
      </c>
      <c r="AY388" s="25" t="s">
        <v>199</v>
      </c>
      <c r="BE388" s="218">
        <f>IF(N388="základní",J388,0)</f>
        <v>0</v>
      </c>
      <c r="BF388" s="218">
        <f>IF(N388="snížená",J388,0)</f>
        <v>0</v>
      </c>
      <c r="BG388" s="218">
        <f>IF(N388="zákl. přenesená",J388,0)</f>
        <v>0</v>
      </c>
      <c r="BH388" s="218">
        <f>IF(N388="sníž. přenesená",J388,0)</f>
        <v>0</v>
      </c>
      <c r="BI388" s="218">
        <f>IF(N388="nulová",J388,0)</f>
        <v>0</v>
      </c>
      <c r="BJ388" s="25" t="s">
        <v>25</v>
      </c>
      <c r="BK388" s="218">
        <f>ROUND(I388*H388,2)</f>
        <v>0</v>
      </c>
      <c r="BL388" s="25" t="s">
        <v>105</v>
      </c>
      <c r="BM388" s="25" t="s">
        <v>976</v>
      </c>
    </row>
    <row r="389" spans="2:65" s="1" customFormat="1" ht="27">
      <c r="B389" s="43"/>
      <c r="C389" s="65"/>
      <c r="D389" s="219" t="s">
        <v>208</v>
      </c>
      <c r="E389" s="65"/>
      <c r="F389" s="220" t="s">
        <v>699</v>
      </c>
      <c r="G389" s="65"/>
      <c r="H389" s="65"/>
      <c r="I389" s="175"/>
      <c r="J389" s="65"/>
      <c r="K389" s="65"/>
      <c r="L389" s="63"/>
      <c r="M389" s="221"/>
      <c r="N389" s="44"/>
      <c r="O389" s="44"/>
      <c r="P389" s="44"/>
      <c r="Q389" s="44"/>
      <c r="R389" s="44"/>
      <c r="S389" s="44"/>
      <c r="T389" s="80"/>
      <c r="AT389" s="25" t="s">
        <v>208</v>
      </c>
      <c r="AU389" s="25" t="s">
        <v>93</v>
      </c>
    </row>
    <row r="390" spans="2:65" s="1" customFormat="1" ht="94.5">
      <c r="B390" s="43"/>
      <c r="C390" s="65"/>
      <c r="D390" s="219" t="s">
        <v>210</v>
      </c>
      <c r="E390" s="65"/>
      <c r="F390" s="222" t="s">
        <v>686</v>
      </c>
      <c r="G390" s="65"/>
      <c r="H390" s="65"/>
      <c r="I390" s="175"/>
      <c r="J390" s="65"/>
      <c r="K390" s="65"/>
      <c r="L390" s="63"/>
      <c r="M390" s="221"/>
      <c r="N390" s="44"/>
      <c r="O390" s="44"/>
      <c r="P390" s="44"/>
      <c r="Q390" s="44"/>
      <c r="R390" s="44"/>
      <c r="S390" s="44"/>
      <c r="T390" s="80"/>
      <c r="AT390" s="25" t="s">
        <v>210</v>
      </c>
      <c r="AU390" s="25" t="s">
        <v>93</v>
      </c>
    </row>
    <row r="391" spans="2:65" s="12" customFormat="1" ht="13.5">
      <c r="B391" s="223"/>
      <c r="C391" s="224"/>
      <c r="D391" s="219" t="s">
        <v>212</v>
      </c>
      <c r="E391" s="225" t="s">
        <v>50</v>
      </c>
      <c r="F391" s="226" t="s">
        <v>700</v>
      </c>
      <c r="G391" s="224"/>
      <c r="H391" s="227" t="s">
        <v>50</v>
      </c>
      <c r="I391" s="228"/>
      <c r="J391" s="224"/>
      <c r="K391" s="224"/>
      <c r="L391" s="229"/>
      <c r="M391" s="230"/>
      <c r="N391" s="231"/>
      <c r="O391" s="231"/>
      <c r="P391" s="231"/>
      <c r="Q391" s="231"/>
      <c r="R391" s="231"/>
      <c r="S391" s="231"/>
      <c r="T391" s="232"/>
      <c r="AT391" s="233" t="s">
        <v>212</v>
      </c>
      <c r="AU391" s="233" t="s">
        <v>93</v>
      </c>
      <c r="AV391" s="12" t="s">
        <v>25</v>
      </c>
      <c r="AW391" s="12" t="s">
        <v>48</v>
      </c>
      <c r="AX391" s="12" t="s">
        <v>85</v>
      </c>
      <c r="AY391" s="233" t="s">
        <v>199</v>
      </c>
    </row>
    <row r="392" spans="2:65" s="12" customFormat="1" ht="13.5">
      <c r="B392" s="223"/>
      <c r="C392" s="224"/>
      <c r="D392" s="219" t="s">
        <v>212</v>
      </c>
      <c r="E392" s="225" t="s">
        <v>50</v>
      </c>
      <c r="F392" s="226" t="s">
        <v>639</v>
      </c>
      <c r="G392" s="224"/>
      <c r="H392" s="227" t="s">
        <v>50</v>
      </c>
      <c r="I392" s="228"/>
      <c r="J392" s="224"/>
      <c r="K392" s="224"/>
      <c r="L392" s="229"/>
      <c r="M392" s="230"/>
      <c r="N392" s="231"/>
      <c r="O392" s="231"/>
      <c r="P392" s="231"/>
      <c r="Q392" s="231"/>
      <c r="R392" s="231"/>
      <c r="S392" s="231"/>
      <c r="T392" s="232"/>
      <c r="AT392" s="233" t="s">
        <v>212</v>
      </c>
      <c r="AU392" s="233" t="s">
        <v>93</v>
      </c>
      <c r="AV392" s="12" t="s">
        <v>25</v>
      </c>
      <c r="AW392" s="12" t="s">
        <v>48</v>
      </c>
      <c r="AX392" s="12" t="s">
        <v>85</v>
      </c>
      <c r="AY392" s="233" t="s">
        <v>199</v>
      </c>
    </row>
    <row r="393" spans="2:65" s="12" customFormat="1" ht="13.5">
      <c r="B393" s="223"/>
      <c r="C393" s="224"/>
      <c r="D393" s="219" t="s">
        <v>212</v>
      </c>
      <c r="E393" s="225" t="s">
        <v>50</v>
      </c>
      <c r="F393" s="226" t="s">
        <v>721</v>
      </c>
      <c r="G393" s="224"/>
      <c r="H393" s="227" t="s">
        <v>50</v>
      </c>
      <c r="I393" s="228"/>
      <c r="J393" s="224"/>
      <c r="K393" s="224"/>
      <c r="L393" s="229"/>
      <c r="M393" s="230"/>
      <c r="N393" s="231"/>
      <c r="O393" s="231"/>
      <c r="P393" s="231"/>
      <c r="Q393" s="231"/>
      <c r="R393" s="231"/>
      <c r="S393" s="231"/>
      <c r="T393" s="232"/>
      <c r="AT393" s="233" t="s">
        <v>212</v>
      </c>
      <c r="AU393" s="233" t="s">
        <v>93</v>
      </c>
      <c r="AV393" s="12" t="s">
        <v>25</v>
      </c>
      <c r="AW393" s="12" t="s">
        <v>48</v>
      </c>
      <c r="AX393" s="12" t="s">
        <v>85</v>
      </c>
      <c r="AY393" s="233" t="s">
        <v>199</v>
      </c>
    </row>
    <row r="394" spans="2:65" s="12" customFormat="1" ht="13.5">
      <c r="B394" s="223"/>
      <c r="C394" s="224"/>
      <c r="D394" s="219" t="s">
        <v>212</v>
      </c>
      <c r="E394" s="225" t="s">
        <v>50</v>
      </c>
      <c r="F394" s="226" t="s">
        <v>1137</v>
      </c>
      <c r="G394" s="224"/>
      <c r="H394" s="227" t="s">
        <v>50</v>
      </c>
      <c r="I394" s="228"/>
      <c r="J394" s="224"/>
      <c r="K394" s="224"/>
      <c r="L394" s="229"/>
      <c r="M394" s="230"/>
      <c r="N394" s="231"/>
      <c r="O394" s="231"/>
      <c r="P394" s="231"/>
      <c r="Q394" s="231"/>
      <c r="R394" s="231"/>
      <c r="S394" s="231"/>
      <c r="T394" s="232"/>
      <c r="AT394" s="233" t="s">
        <v>212</v>
      </c>
      <c r="AU394" s="233" t="s">
        <v>93</v>
      </c>
      <c r="AV394" s="12" t="s">
        <v>25</v>
      </c>
      <c r="AW394" s="12" t="s">
        <v>48</v>
      </c>
      <c r="AX394" s="12" t="s">
        <v>85</v>
      </c>
      <c r="AY394" s="233" t="s">
        <v>199</v>
      </c>
    </row>
    <row r="395" spans="2:65" s="13" customFormat="1" ht="13.5">
      <c r="B395" s="234"/>
      <c r="C395" s="235"/>
      <c r="D395" s="236" t="s">
        <v>212</v>
      </c>
      <c r="E395" s="237" t="s">
        <v>50</v>
      </c>
      <c r="F395" s="238" t="s">
        <v>1144</v>
      </c>
      <c r="G395" s="235"/>
      <c r="H395" s="239">
        <v>134.34899999999999</v>
      </c>
      <c r="I395" s="240"/>
      <c r="J395" s="235"/>
      <c r="K395" s="235"/>
      <c r="L395" s="241"/>
      <c r="M395" s="242"/>
      <c r="N395" s="243"/>
      <c r="O395" s="243"/>
      <c r="P395" s="243"/>
      <c r="Q395" s="243"/>
      <c r="R395" s="243"/>
      <c r="S395" s="243"/>
      <c r="T395" s="244"/>
      <c r="AT395" s="245" t="s">
        <v>212</v>
      </c>
      <c r="AU395" s="245" t="s">
        <v>93</v>
      </c>
      <c r="AV395" s="13" t="s">
        <v>93</v>
      </c>
      <c r="AW395" s="13" t="s">
        <v>48</v>
      </c>
      <c r="AX395" s="13" t="s">
        <v>85</v>
      </c>
      <c r="AY395" s="245" t="s">
        <v>199</v>
      </c>
    </row>
    <row r="396" spans="2:65" s="1" customFormat="1" ht="22.5" customHeight="1">
      <c r="B396" s="43"/>
      <c r="C396" s="207" t="s">
        <v>587</v>
      </c>
      <c r="D396" s="207" t="s">
        <v>202</v>
      </c>
      <c r="E396" s="208" t="s">
        <v>830</v>
      </c>
      <c r="F396" s="209" t="s">
        <v>831</v>
      </c>
      <c r="G396" s="210" t="s">
        <v>256</v>
      </c>
      <c r="H396" s="211">
        <v>44.783000000000001</v>
      </c>
      <c r="I396" s="212"/>
      <c r="J396" s="213">
        <f>ROUND(I396*H396,2)</f>
        <v>0</v>
      </c>
      <c r="K396" s="209" t="s">
        <v>206</v>
      </c>
      <c r="L396" s="63"/>
      <c r="M396" s="214" t="s">
        <v>50</v>
      </c>
      <c r="N396" s="215" t="s">
        <v>56</v>
      </c>
      <c r="O396" s="44"/>
      <c r="P396" s="216">
        <f>O396*H396</f>
        <v>0</v>
      </c>
      <c r="Q396" s="216">
        <v>0</v>
      </c>
      <c r="R396" s="216">
        <f>Q396*H396</f>
        <v>0</v>
      </c>
      <c r="S396" s="216">
        <v>0</v>
      </c>
      <c r="T396" s="217">
        <f>S396*H396</f>
        <v>0</v>
      </c>
      <c r="AR396" s="25" t="s">
        <v>105</v>
      </c>
      <c r="AT396" s="25" t="s">
        <v>202</v>
      </c>
      <c r="AU396" s="25" t="s">
        <v>93</v>
      </c>
      <c r="AY396" s="25" t="s">
        <v>199</v>
      </c>
      <c r="BE396" s="218">
        <f>IF(N396="základní",J396,0)</f>
        <v>0</v>
      </c>
      <c r="BF396" s="218">
        <f>IF(N396="snížená",J396,0)</f>
        <v>0</v>
      </c>
      <c r="BG396" s="218">
        <f>IF(N396="zákl. přenesená",J396,0)</f>
        <v>0</v>
      </c>
      <c r="BH396" s="218">
        <f>IF(N396="sníž. přenesená",J396,0)</f>
        <v>0</v>
      </c>
      <c r="BI396" s="218">
        <f>IF(N396="nulová",J396,0)</f>
        <v>0</v>
      </c>
      <c r="BJ396" s="25" t="s">
        <v>25</v>
      </c>
      <c r="BK396" s="218">
        <f>ROUND(I396*H396,2)</f>
        <v>0</v>
      </c>
      <c r="BL396" s="25" t="s">
        <v>105</v>
      </c>
      <c r="BM396" s="25" t="s">
        <v>978</v>
      </c>
    </row>
    <row r="397" spans="2:65" s="1" customFormat="1" ht="13.5">
      <c r="B397" s="43"/>
      <c r="C397" s="65"/>
      <c r="D397" s="219" t="s">
        <v>208</v>
      </c>
      <c r="E397" s="65"/>
      <c r="F397" s="220" t="s">
        <v>833</v>
      </c>
      <c r="G397" s="65"/>
      <c r="H397" s="65"/>
      <c r="I397" s="175"/>
      <c r="J397" s="65"/>
      <c r="K397" s="65"/>
      <c r="L397" s="63"/>
      <c r="M397" s="221"/>
      <c r="N397" s="44"/>
      <c r="O397" s="44"/>
      <c r="P397" s="44"/>
      <c r="Q397" s="44"/>
      <c r="R397" s="44"/>
      <c r="S397" s="44"/>
      <c r="T397" s="80"/>
      <c r="AT397" s="25" t="s">
        <v>208</v>
      </c>
      <c r="AU397" s="25" t="s">
        <v>93</v>
      </c>
    </row>
    <row r="398" spans="2:65" s="1" customFormat="1" ht="67.5">
      <c r="B398" s="43"/>
      <c r="C398" s="65"/>
      <c r="D398" s="219" t="s">
        <v>210</v>
      </c>
      <c r="E398" s="65"/>
      <c r="F398" s="222" t="s">
        <v>834</v>
      </c>
      <c r="G398" s="65"/>
      <c r="H398" s="65"/>
      <c r="I398" s="175"/>
      <c r="J398" s="65"/>
      <c r="K398" s="65"/>
      <c r="L398" s="63"/>
      <c r="M398" s="221"/>
      <c r="N398" s="44"/>
      <c r="O398" s="44"/>
      <c r="P398" s="44"/>
      <c r="Q398" s="44"/>
      <c r="R398" s="44"/>
      <c r="S398" s="44"/>
      <c r="T398" s="80"/>
      <c r="AT398" s="25" t="s">
        <v>210</v>
      </c>
      <c r="AU398" s="25" t="s">
        <v>93</v>
      </c>
    </row>
    <row r="399" spans="2:65" s="12" customFormat="1" ht="13.5">
      <c r="B399" s="223"/>
      <c r="C399" s="224"/>
      <c r="D399" s="219" t="s">
        <v>212</v>
      </c>
      <c r="E399" s="225" t="s">
        <v>50</v>
      </c>
      <c r="F399" s="226" t="s">
        <v>639</v>
      </c>
      <c r="G399" s="224"/>
      <c r="H399" s="227" t="s">
        <v>50</v>
      </c>
      <c r="I399" s="228"/>
      <c r="J399" s="224"/>
      <c r="K399" s="224"/>
      <c r="L399" s="229"/>
      <c r="M399" s="230"/>
      <c r="N399" s="231"/>
      <c r="O399" s="231"/>
      <c r="P399" s="231"/>
      <c r="Q399" s="231"/>
      <c r="R399" s="231"/>
      <c r="S399" s="231"/>
      <c r="T399" s="232"/>
      <c r="AT399" s="233" t="s">
        <v>212</v>
      </c>
      <c r="AU399" s="233" t="s">
        <v>93</v>
      </c>
      <c r="AV399" s="12" t="s">
        <v>25</v>
      </c>
      <c r="AW399" s="12" t="s">
        <v>48</v>
      </c>
      <c r="AX399" s="12" t="s">
        <v>85</v>
      </c>
      <c r="AY399" s="233" t="s">
        <v>199</v>
      </c>
    </row>
    <row r="400" spans="2:65" s="13" customFormat="1" ht="13.5">
      <c r="B400" s="234"/>
      <c r="C400" s="235"/>
      <c r="D400" s="219" t="s">
        <v>212</v>
      </c>
      <c r="E400" s="246" t="s">
        <v>50</v>
      </c>
      <c r="F400" s="247" t="s">
        <v>1140</v>
      </c>
      <c r="G400" s="235"/>
      <c r="H400" s="248">
        <v>14.153</v>
      </c>
      <c r="I400" s="240"/>
      <c r="J400" s="235"/>
      <c r="K400" s="235"/>
      <c r="L400" s="241"/>
      <c r="M400" s="242"/>
      <c r="N400" s="243"/>
      <c r="O400" s="243"/>
      <c r="P400" s="243"/>
      <c r="Q400" s="243"/>
      <c r="R400" s="243"/>
      <c r="S400" s="243"/>
      <c r="T400" s="244"/>
      <c r="AT400" s="245" t="s">
        <v>212</v>
      </c>
      <c r="AU400" s="245" t="s">
        <v>93</v>
      </c>
      <c r="AV400" s="13" t="s">
        <v>93</v>
      </c>
      <c r="AW400" s="13" t="s">
        <v>48</v>
      </c>
      <c r="AX400" s="13" t="s">
        <v>85</v>
      </c>
      <c r="AY400" s="245" t="s">
        <v>199</v>
      </c>
    </row>
    <row r="401" spans="2:65" s="12" customFormat="1" ht="13.5">
      <c r="B401" s="223"/>
      <c r="C401" s="224"/>
      <c r="D401" s="219" t="s">
        <v>212</v>
      </c>
      <c r="E401" s="225" t="s">
        <v>50</v>
      </c>
      <c r="F401" s="226" t="s">
        <v>721</v>
      </c>
      <c r="G401" s="224"/>
      <c r="H401" s="227" t="s">
        <v>50</v>
      </c>
      <c r="I401" s="228"/>
      <c r="J401" s="224"/>
      <c r="K401" s="224"/>
      <c r="L401" s="229"/>
      <c r="M401" s="230"/>
      <c r="N401" s="231"/>
      <c r="O401" s="231"/>
      <c r="P401" s="231"/>
      <c r="Q401" s="231"/>
      <c r="R401" s="231"/>
      <c r="S401" s="231"/>
      <c r="T401" s="232"/>
      <c r="AT401" s="233" t="s">
        <v>212</v>
      </c>
      <c r="AU401" s="233" t="s">
        <v>93</v>
      </c>
      <c r="AV401" s="12" t="s">
        <v>25</v>
      </c>
      <c r="AW401" s="12" t="s">
        <v>48</v>
      </c>
      <c r="AX401" s="12" t="s">
        <v>85</v>
      </c>
      <c r="AY401" s="233" t="s">
        <v>199</v>
      </c>
    </row>
    <row r="402" spans="2:65" s="13" customFormat="1" ht="13.5">
      <c r="B402" s="234"/>
      <c r="C402" s="235"/>
      <c r="D402" s="219" t="s">
        <v>212</v>
      </c>
      <c r="E402" s="246" t="s">
        <v>50</v>
      </c>
      <c r="F402" s="247" t="s">
        <v>1141</v>
      </c>
      <c r="G402" s="235"/>
      <c r="H402" s="248">
        <v>5.55</v>
      </c>
      <c r="I402" s="240"/>
      <c r="J402" s="235"/>
      <c r="K402" s="235"/>
      <c r="L402" s="241"/>
      <c r="M402" s="242"/>
      <c r="N402" s="243"/>
      <c r="O402" s="243"/>
      <c r="P402" s="243"/>
      <c r="Q402" s="243"/>
      <c r="R402" s="243"/>
      <c r="S402" s="243"/>
      <c r="T402" s="244"/>
      <c r="AT402" s="245" t="s">
        <v>212</v>
      </c>
      <c r="AU402" s="245" t="s">
        <v>93</v>
      </c>
      <c r="AV402" s="13" t="s">
        <v>93</v>
      </c>
      <c r="AW402" s="13" t="s">
        <v>48</v>
      </c>
      <c r="AX402" s="13" t="s">
        <v>85</v>
      </c>
      <c r="AY402" s="245" t="s">
        <v>199</v>
      </c>
    </row>
    <row r="403" spans="2:65" s="13" customFormat="1" ht="13.5">
      <c r="B403" s="234"/>
      <c r="C403" s="235"/>
      <c r="D403" s="219" t="s">
        <v>212</v>
      </c>
      <c r="E403" s="246" t="s">
        <v>50</v>
      </c>
      <c r="F403" s="247" t="s">
        <v>1142</v>
      </c>
      <c r="G403" s="235"/>
      <c r="H403" s="248">
        <v>24.6</v>
      </c>
      <c r="I403" s="240"/>
      <c r="J403" s="235"/>
      <c r="K403" s="235"/>
      <c r="L403" s="241"/>
      <c r="M403" s="242"/>
      <c r="N403" s="243"/>
      <c r="O403" s="243"/>
      <c r="P403" s="243"/>
      <c r="Q403" s="243"/>
      <c r="R403" s="243"/>
      <c r="S403" s="243"/>
      <c r="T403" s="244"/>
      <c r="AT403" s="245" t="s">
        <v>212</v>
      </c>
      <c r="AU403" s="245" t="s">
        <v>93</v>
      </c>
      <c r="AV403" s="13" t="s">
        <v>93</v>
      </c>
      <c r="AW403" s="13" t="s">
        <v>48</v>
      </c>
      <c r="AX403" s="13" t="s">
        <v>85</v>
      </c>
      <c r="AY403" s="245" t="s">
        <v>199</v>
      </c>
    </row>
    <row r="404" spans="2:65" s="12" customFormat="1" ht="13.5">
      <c r="B404" s="223"/>
      <c r="C404" s="224"/>
      <c r="D404" s="219" t="s">
        <v>212</v>
      </c>
      <c r="E404" s="225" t="s">
        <v>50</v>
      </c>
      <c r="F404" s="226" t="s">
        <v>1137</v>
      </c>
      <c r="G404" s="224"/>
      <c r="H404" s="227" t="s">
        <v>50</v>
      </c>
      <c r="I404" s="228"/>
      <c r="J404" s="224"/>
      <c r="K404" s="224"/>
      <c r="L404" s="229"/>
      <c r="M404" s="230"/>
      <c r="N404" s="231"/>
      <c r="O404" s="231"/>
      <c r="P404" s="231"/>
      <c r="Q404" s="231"/>
      <c r="R404" s="231"/>
      <c r="S404" s="231"/>
      <c r="T404" s="232"/>
      <c r="AT404" s="233" t="s">
        <v>212</v>
      </c>
      <c r="AU404" s="233" t="s">
        <v>93</v>
      </c>
      <c r="AV404" s="12" t="s">
        <v>25</v>
      </c>
      <c r="AW404" s="12" t="s">
        <v>48</v>
      </c>
      <c r="AX404" s="12" t="s">
        <v>85</v>
      </c>
      <c r="AY404" s="233" t="s">
        <v>199</v>
      </c>
    </row>
    <row r="405" spans="2:65" s="13" customFormat="1" ht="13.5">
      <c r="B405" s="234"/>
      <c r="C405" s="235"/>
      <c r="D405" s="236" t="s">
        <v>212</v>
      </c>
      <c r="E405" s="237" t="s">
        <v>50</v>
      </c>
      <c r="F405" s="238" t="s">
        <v>1143</v>
      </c>
      <c r="G405" s="235"/>
      <c r="H405" s="239">
        <v>0.48</v>
      </c>
      <c r="I405" s="240"/>
      <c r="J405" s="235"/>
      <c r="K405" s="235"/>
      <c r="L405" s="241"/>
      <c r="M405" s="242"/>
      <c r="N405" s="243"/>
      <c r="O405" s="243"/>
      <c r="P405" s="243"/>
      <c r="Q405" s="243"/>
      <c r="R405" s="243"/>
      <c r="S405" s="243"/>
      <c r="T405" s="244"/>
      <c r="AT405" s="245" t="s">
        <v>212</v>
      </c>
      <c r="AU405" s="245" t="s">
        <v>93</v>
      </c>
      <c r="AV405" s="13" t="s">
        <v>93</v>
      </c>
      <c r="AW405" s="13" t="s">
        <v>48</v>
      </c>
      <c r="AX405" s="13" t="s">
        <v>85</v>
      </c>
      <c r="AY405" s="245" t="s">
        <v>199</v>
      </c>
    </row>
    <row r="406" spans="2:65" s="1" customFormat="1" ht="22.5" customHeight="1">
      <c r="B406" s="43"/>
      <c r="C406" s="207" t="s">
        <v>594</v>
      </c>
      <c r="D406" s="207" t="s">
        <v>202</v>
      </c>
      <c r="E406" s="208" t="s">
        <v>836</v>
      </c>
      <c r="F406" s="209" t="s">
        <v>837</v>
      </c>
      <c r="G406" s="210" t="s">
        <v>256</v>
      </c>
      <c r="H406" s="211">
        <v>38.975999999999999</v>
      </c>
      <c r="I406" s="212"/>
      <c r="J406" s="213">
        <f>ROUND(I406*H406,2)</f>
        <v>0</v>
      </c>
      <c r="K406" s="209" t="s">
        <v>206</v>
      </c>
      <c r="L406" s="63"/>
      <c r="M406" s="214" t="s">
        <v>50</v>
      </c>
      <c r="N406" s="215" t="s">
        <v>56</v>
      </c>
      <c r="O406" s="44"/>
      <c r="P406" s="216">
        <f>O406*H406</f>
        <v>0</v>
      </c>
      <c r="Q406" s="216">
        <v>0</v>
      </c>
      <c r="R406" s="216">
        <f>Q406*H406</f>
        <v>0</v>
      </c>
      <c r="S406" s="216">
        <v>0</v>
      </c>
      <c r="T406" s="217">
        <f>S406*H406</f>
        <v>0</v>
      </c>
      <c r="AR406" s="25" t="s">
        <v>105</v>
      </c>
      <c r="AT406" s="25" t="s">
        <v>202</v>
      </c>
      <c r="AU406" s="25" t="s">
        <v>93</v>
      </c>
      <c r="AY406" s="25" t="s">
        <v>199</v>
      </c>
      <c r="BE406" s="218">
        <f>IF(N406="základní",J406,0)</f>
        <v>0</v>
      </c>
      <c r="BF406" s="218">
        <f>IF(N406="snížená",J406,0)</f>
        <v>0</v>
      </c>
      <c r="BG406" s="218">
        <f>IF(N406="zákl. přenesená",J406,0)</f>
        <v>0</v>
      </c>
      <c r="BH406" s="218">
        <f>IF(N406="sníž. přenesená",J406,0)</f>
        <v>0</v>
      </c>
      <c r="BI406" s="218">
        <f>IF(N406="nulová",J406,0)</f>
        <v>0</v>
      </c>
      <c r="BJ406" s="25" t="s">
        <v>25</v>
      </c>
      <c r="BK406" s="218">
        <f>ROUND(I406*H406,2)</f>
        <v>0</v>
      </c>
      <c r="BL406" s="25" t="s">
        <v>105</v>
      </c>
      <c r="BM406" s="25" t="s">
        <v>980</v>
      </c>
    </row>
    <row r="407" spans="2:65" s="1" customFormat="1" ht="13.5">
      <c r="B407" s="43"/>
      <c r="C407" s="65"/>
      <c r="D407" s="219" t="s">
        <v>208</v>
      </c>
      <c r="E407" s="65"/>
      <c r="F407" s="220" t="s">
        <v>839</v>
      </c>
      <c r="G407" s="65"/>
      <c r="H407" s="65"/>
      <c r="I407" s="175"/>
      <c r="J407" s="65"/>
      <c r="K407" s="65"/>
      <c r="L407" s="63"/>
      <c r="M407" s="221"/>
      <c r="N407" s="44"/>
      <c r="O407" s="44"/>
      <c r="P407" s="44"/>
      <c r="Q407" s="44"/>
      <c r="R407" s="44"/>
      <c r="S407" s="44"/>
      <c r="T407" s="80"/>
      <c r="AT407" s="25" t="s">
        <v>208</v>
      </c>
      <c r="AU407" s="25" t="s">
        <v>93</v>
      </c>
    </row>
    <row r="408" spans="2:65" s="1" customFormat="1" ht="67.5">
      <c r="B408" s="43"/>
      <c r="C408" s="65"/>
      <c r="D408" s="219" t="s">
        <v>210</v>
      </c>
      <c r="E408" s="65"/>
      <c r="F408" s="222" t="s">
        <v>834</v>
      </c>
      <c r="G408" s="65"/>
      <c r="H408" s="65"/>
      <c r="I408" s="175"/>
      <c r="J408" s="65"/>
      <c r="K408" s="65"/>
      <c r="L408" s="63"/>
      <c r="M408" s="221"/>
      <c r="N408" s="44"/>
      <c r="O408" s="44"/>
      <c r="P408" s="44"/>
      <c r="Q408" s="44"/>
      <c r="R408" s="44"/>
      <c r="S408" s="44"/>
      <c r="T408" s="80"/>
      <c r="AT408" s="25" t="s">
        <v>210</v>
      </c>
      <c r="AU408" s="25" t="s">
        <v>93</v>
      </c>
    </row>
    <row r="409" spans="2:65" s="12" customFormat="1" ht="13.5">
      <c r="B409" s="223"/>
      <c r="C409" s="224"/>
      <c r="D409" s="219" t="s">
        <v>212</v>
      </c>
      <c r="E409" s="225" t="s">
        <v>50</v>
      </c>
      <c r="F409" s="226" t="s">
        <v>700</v>
      </c>
      <c r="G409" s="224"/>
      <c r="H409" s="227" t="s">
        <v>50</v>
      </c>
      <c r="I409" s="228"/>
      <c r="J409" s="224"/>
      <c r="K409" s="224"/>
      <c r="L409" s="229"/>
      <c r="M409" s="230"/>
      <c r="N409" s="231"/>
      <c r="O409" s="231"/>
      <c r="P409" s="231"/>
      <c r="Q409" s="231"/>
      <c r="R409" s="231"/>
      <c r="S409" s="231"/>
      <c r="T409" s="232"/>
      <c r="AT409" s="233" t="s">
        <v>212</v>
      </c>
      <c r="AU409" s="233" t="s">
        <v>93</v>
      </c>
      <c r="AV409" s="12" t="s">
        <v>25</v>
      </c>
      <c r="AW409" s="12" t="s">
        <v>48</v>
      </c>
      <c r="AX409" s="12" t="s">
        <v>85</v>
      </c>
      <c r="AY409" s="233" t="s">
        <v>199</v>
      </c>
    </row>
    <row r="410" spans="2:65" s="12" customFormat="1" ht="13.5">
      <c r="B410" s="223"/>
      <c r="C410" s="224"/>
      <c r="D410" s="219" t="s">
        <v>212</v>
      </c>
      <c r="E410" s="225" t="s">
        <v>50</v>
      </c>
      <c r="F410" s="226" t="s">
        <v>314</v>
      </c>
      <c r="G410" s="224"/>
      <c r="H410" s="227" t="s">
        <v>50</v>
      </c>
      <c r="I410" s="228"/>
      <c r="J410" s="224"/>
      <c r="K410" s="224"/>
      <c r="L410" s="229"/>
      <c r="M410" s="230"/>
      <c r="N410" s="231"/>
      <c r="O410" s="231"/>
      <c r="P410" s="231"/>
      <c r="Q410" s="231"/>
      <c r="R410" s="231"/>
      <c r="S410" s="231"/>
      <c r="T410" s="232"/>
      <c r="AT410" s="233" t="s">
        <v>212</v>
      </c>
      <c r="AU410" s="233" t="s">
        <v>93</v>
      </c>
      <c r="AV410" s="12" t="s">
        <v>25</v>
      </c>
      <c r="AW410" s="12" t="s">
        <v>48</v>
      </c>
      <c r="AX410" s="12" t="s">
        <v>85</v>
      </c>
      <c r="AY410" s="233" t="s">
        <v>199</v>
      </c>
    </row>
    <row r="411" spans="2:65" s="13" customFormat="1" ht="13.5">
      <c r="B411" s="234"/>
      <c r="C411" s="235"/>
      <c r="D411" s="219" t="s">
        <v>212</v>
      </c>
      <c r="E411" s="246" t="s">
        <v>50</v>
      </c>
      <c r="F411" s="247" t="s">
        <v>1131</v>
      </c>
      <c r="G411" s="235"/>
      <c r="H411" s="248">
        <v>33.408000000000001</v>
      </c>
      <c r="I411" s="240"/>
      <c r="J411" s="235"/>
      <c r="K411" s="235"/>
      <c r="L411" s="241"/>
      <c r="M411" s="242"/>
      <c r="N411" s="243"/>
      <c r="O411" s="243"/>
      <c r="P411" s="243"/>
      <c r="Q411" s="243"/>
      <c r="R411" s="243"/>
      <c r="S411" s="243"/>
      <c r="T411" s="244"/>
      <c r="AT411" s="245" t="s">
        <v>212</v>
      </c>
      <c r="AU411" s="245" t="s">
        <v>93</v>
      </c>
      <c r="AV411" s="13" t="s">
        <v>93</v>
      </c>
      <c r="AW411" s="13" t="s">
        <v>48</v>
      </c>
      <c r="AX411" s="13" t="s">
        <v>85</v>
      </c>
      <c r="AY411" s="245" t="s">
        <v>199</v>
      </c>
    </row>
    <row r="412" spans="2:65" s="13" customFormat="1" ht="13.5">
      <c r="B412" s="234"/>
      <c r="C412" s="235"/>
      <c r="D412" s="236" t="s">
        <v>212</v>
      </c>
      <c r="E412" s="237" t="s">
        <v>50</v>
      </c>
      <c r="F412" s="238" t="s">
        <v>1132</v>
      </c>
      <c r="G412" s="235"/>
      <c r="H412" s="239">
        <v>5.5679999999999996</v>
      </c>
      <c r="I412" s="240"/>
      <c r="J412" s="235"/>
      <c r="K412" s="235"/>
      <c r="L412" s="241"/>
      <c r="M412" s="242"/>
      <c r="N412" s="243"/>
      <c r="O412" s="243"/>
      <c r="P412" s="243"/>
      <c r="Q412" s="243"/>
      <c r="R412" s="243"/>
      <c r="S412" s="243"/>
      <c r="T412" s="244"/>
      <c r="AT412" s="245" t="s">
        <v>212</v>
      </c>
      <c r="AU412" s="245" t="s">
        <v>93</v>
      </c>
      <c r="AV412" s="13" t="s">
        <v>93</v>
      </c>
      <c r="AW412" s="13" t="s">
        <v>48</v>
      </c>
      <c r="AX412" s="13" t="s">
        <v>85</v>
      </c>
      <c r="AY412" s="245" t="s">
        <v>199</v>
      </c>
    </row>
    <row r="413" spans="2:65" s="1" customFormat="1" ht="22.5" customHeight="1">
      <c r="B413" s="43"/>
      <c r="C413" s="207" t="s">
        <v>269</v>
      </c>
      <c r="D413" s="207" t="s">
        <v>202</v>
      </c>
      <c r="E413" s="208" t="s">
        <v>841</v>
      </c>
      <c r="F413" s="209" t="s">
        <v>842</v>
      </c>
      <c r="G413" s="210" t="s">
        <v>256</v>
      </c>
      <c r="H413" s="211">
        <v>41.302999999999997</v>
      </c>
      <c r="I413" s="212"/>
      <c r="J413" s="213">
        <f>ROUND(I413*H413,2)</f>
        <v>0</v>
      </c>
      <c r="K413" s="209" t="s">
        <v>206</v>
      </c>
      <c r="L413" s="63"/>
      <c r="M413" s="214" t="s">
        <v>50</v>
      </c>
      <c r="N413" s="215" t="s">
        <v>56</v>
      </c>
      <c r="O413" s="44"/>
      <c r="P413" s="216">
        <f>O413*H413</f>
        <v>0</v>
      </c>
      <c r="Q413" s="216">
        <v>0</v>
      </c>
      <c r="R413" s="216">
        <f>Q413*H413</f>
        <v>0</v>
      </c>
      <c r="S413" s="216">
        <v>0</v>
      </c>
      <c r="T413" s="217">
        <f>S413*H413</f>
        <v>0</v>
      </c>
      <c r="AR413" s="25" t="s">
        <v>105</v>
      </c>
      <c r="AT413" s="25" t="s">
        <v>202</v>
      </c>
      <c r="AU413" s="25" t="s">
        <v>93</v>
      </c>
      <c r="AY413" s="25" t="s">
        <v>199</v>
      </c>
      <c r="BE413" s="218">
        <f>IF(N413="základní",J413,0)</f>
        <v>0</v>
      </c>
      <c r="BF413" s="218">
        <f>IF(N413="snížená",J413,0)</f>
        <v>0</v>
      </c>
      <c r="BG413" s="218">
        <f>IF(N413="zákl. přenesená",J413,0)</f>
        <v>0</v>
      </c>
      <c r="BH413" s="218">
        <f>IF(N413="sníž. přenesená",J413,0)</f>
        <v>0</v>
      </c>
      <c r="BI413" s="218">
        <f>IF(N413="nulová",J413,0)</f>
        <v>0</v>
      </c>
      <c r="BJ413" s="25" t="s">
        <v>25</v>
      </c>
      <c r="BK413" s="218">
        <f>ROUND(I413*H413,2)</f>
        <v>0</v>
      </c>
      <c r="BL413" s="25" t="s">
        <v>105</v>
      </c>
      <c r="BM413" s="25" t="s">
        <v>981</v>
      </c>
    </row>
    <row r="414" spans="2:65" s="1" customFormat="1" ht="13.5">
      <c r="B414" s="43"/>
      <c r="C414" s="65"/>
      <c r="D414" s="219" t="s">
        <v>208</v>
      </c>
      <c r="E414" s="65"/>
      <c r="F414" s="220" t="s">
        <v>844</v>
      </c>
      <c r="G414" s="65"/>
      <c r="H414" s="65"/>
      <c r="I414" s="175"/>
      <c r="J414" s="65"/>
      <c r="K414" s="65"/>
      <c r="L414" s="63"/>
      <c r="M414" s="221"/>
      <c r="N414" s="44"/>
      <c r="O414" s="44"/>
      <c r="P414" s="44"/>
      <c r="Q414" s="44"/>
      <c r="R414" s="44"/>
      <c r="S414" s="44"/>
      <c r="T414" s="80"/>
      <c r="AT414" s="25" t="s">
        <v>208</v>
      </c>
      <c r="AU414" s="25" t="s">
        <v>93</v>
      </c>
    </row>
    <row r="415" spans="2:65" s="1" customFormat="1" ht="67.5">
      <c r="B415" s="43"/>
      <c r="C415" s="65"/>
      <c r="D415" s="219" t="s">
        <v>210</v>
      </c>
      <c r="E415" s="65"/>
      <c r="F415" s="222" t="s">
        <v>834</v>
      </c>
      <c r="G415" s="65"/>
      <c r="H415" s="65"/>
      <c r="I415" s="175"/>
      <c r="J415" s="65"/>
      <c r="K415" s="65"/>
      <c r="L415" s="63"/>
      <c r="M415" s="221"/>
      <c r="N415" s="44"/>
      <c r="O415" s="44"/>
      <c r="P415" s="44"/>
      <c r="Q415" s="44"/>
      <c r="R415" s="44"/>
      <c r="S415" s="44"/>
      <c r="T415" s="80"/>
      <c r="AT415" s="25" t="s">
        <v>210</v>
      </c>
      <c r="AU415" s="25" t="s">
        <v>93</v>
      </c>
    </row>
    <row r="416" spans="2:65" s="12" customFormat="1" ht="13.5">
      <c r="B416" s="223"/>
      <c r="C416" s="224"/>
      <c r="D416" s="219" t="s">
        <v>212</v>
      </c>
      <c r="E416" s="225" t="s">
        <v>50</v>
      </c>
      <c r="F416" s="226" t="s">
        <v>638</v>
      </c>
      <c r="G416" s="224"/>
      <c r="H416" s="227" t="s">
        <v>50</v>
      </c>
      <c r="I416" s="228"/>
      <c r="J416" s="224"/>
      <c r="K416" s="224"/>
      <c r="L416" s="229"/>
      <c r="M416" s="230"/>
      <c r="N416" s="231"/>
      <c r="O416" s="231"/>
      <c r="P416" s="231"/>
      <c r="Q416" s="231"/>
      <c r="R416" s="231"/>
      <c r="S416" s="231"/>
      <c r="T416" s="232"/>
      <c r="AT416" s="233" t="s">
        <v>212</v>
      </c>
      <c r="AU416" s="233" t="s">
        <v>93</v>
      </c>
      <c r="AV416" s="12" t="s">
        <v>25</v>
      </c>
      <c r="AW416" s="12" t="s">
        <v>48</v>
      </c>
      <c r="AX416" s="12" t="s">
        <v>85</v>
      </c>
      <c r="AY416" s="233" t="s">
        <v>199</v>
      </c>
    </row>
    <row r="417" spans="2:51" s="13" customFormat="1" ht="13.5">
      <c r="B417" s="234"/>
      <c r="C417" s="235"/>
      <c r="D417" s="219" t="s">
        <v>212</v>
      </c>
      <c r="E417" s="246" t="s">
        <v>50</v>
      </c>
      <c r="F417" s="247" t="s">
        <v>1133</v>
      </c>
      <c r="G417" s="235"/>
      <c r="H417" s="248">
        <v>10.223000000000001</v>
      </c>
      <c r="I417" s="240"/>
      <c r="J417" s="235"/>
      <c r="K417" s="235"/>
      <c r="L417" s="241"/>
      <c r="M417" s="242"/>
      <c r="N417" s="243"/>
      <c r="O417" s="243"/>
      <c r="P417" s="243"/>
      <c r="Q417" s="243"/>
      <c r="R417" s="243"/>
      <c r="S417" s="243"/>
      <c r="T417" s="244"/>
      <c r="AT417" s="245" t="s">
        <v>212</v>
      </c>
      <c r="AU417" s="245" t="s">
        <v>93</v>
      </c>
      <c r="AV417" s="13" t="s">
        <v>93</v>
      </c>
      <c r="AW417" s="13" t="s">
        <v>48</v>
      </c>
      <c r="AX417" s="13" t="s">
        <v>85</v>
      </c>
      <c r="AY417" s="245" t="s">
        <v>199</v>
      </c>
    </row>
    <row r="418" spans="2:51" s="12" customFormat="1" ht="13.5">
      <c r="B418" s="223"/>
      <c r="C418" s="224"/>
      <c r="D418" s="219" t="s">
        <v>212</v>
      </c>
      <c r="E418" s="225" t="s">
        <v>50</v>
      </c>
      <c r="F418" s="226" t="s">
        <v>660</v>
      </c>
      <c r="G418" s="224"/>
      <c r="H418" s="227" t="s">
        <v>50</v>
      </c>
      <c r="I418" s="228"/>
      <c r="J418" s="224"/>
      <c r="K418" s="224"/>
      <c r="L418" s="229"/>
      <c r="M418" s="230"/>
      <c r="N418" s="231"/>
      <c r="O418" s="231"/>
      <c r="P418" s="231"/>
      <c r="Q418" s="231"/>
      <c r="R418" s="231"/>
      <c r="S418" s="231"/>
      <c r="T418" s="232"/>
      <c r="AT418" s="233" t="s">
        <v>212</v>
      </c>
      <c r="AU418" s="233" t="s">
        <v>93</v>
      </c>
      <c r="AV418" s="12" t="s">
        <v>25</v>
      </c>
      <c r="AW418" s="12" t="s">
        <v>48</v>
      </c>
      <c r="AX418" s="12" t="s">
        <v>85</v>
      </c>
      <c r="AY418" s="233" t="s">
        <v>199</v>
      </c>
    </row>
    <row r="419" spans="2:51" s="13" customFormat="1" ht="13.5">
      <c r="B419" s="234"/>
      <c r="C419" s="235"/>
      <c r="D419" s="219" t="s">
        <v>212</v>
      </c>
      <c r="E419" s="246" t="s">
        <v>50</v>
      </c>
      <c r="F419" s="247" t="s">
        <v>1134</v>
      </c>
      <c r="G419" s="235"/>
      <c r="H419" s="248">
        <v>31.08</v>
      </c>
      <c r="I419" s="240"/>
      <c r="J419" s="235"/>
      <c r="K419" s="235"/>
      <c r="L419" s="241"/>
      <c r="M419" s="273"/>
      <c r="N419" s="274"/>
      <c r="O419" s="274"/>
      <c r="P419" s="274"/>
      <c r="Q419" s="274"/>
      <c r="R419" s="274"/>
      <c r="S419" s="274"/>
      <c r="T419" s="275"/>
      <c r="AT419" s="245" t="s">
        <v>212</v>
      </c>
      <c r="AU419" s="245" t="s">
        <v>93</v>
      </c>
      <c r="AV419" s="13" t="s">
        <v>93</v>
      </c>
      <c r="AW419" s="13" t="s">
        <v>48</v>
      </c>
      <c r="AX419" s="13" t="s">
        <v>85</v>
      </c>
      <c r="AY419" s="245" t="s">
        <v>199</v>
      </c>
    </row>
    <row r="420" spans="2:51" s="1" customFormat="1" ht="6.95" customHeight="1">
      <c r="B420" s="58"/>
      <c r="C420" s="59"/>
      <c r="D420" s="59"/>
      <c r="E420" s="59"/>
      <c r="F420" s="59"/>
      <c r="G420" s="59"/>
      <c r="H420" s="59"/>
      <c r="I420" s="151"/>
      <c r="J420" s="59"/>
      <c r="K420" s="59"/>
      <c r="L420" s="63"/>
    </row>
  </sheetData>
  <sheetProtection password="CC35" sheet="1" objects="1" scenarios="1" formatCells="0" formatColumns="0" formatRows="0" sort="0" autoFilter="0"/>
  <autoFilter ref="C94:K419"/>
  <mergeCells count="15">
    <mergeCell ref="E85:H85"/>
    <mergeCell ref="E83:H83"/>
    <mergeCell ref="E87:H87"/>
    <mergeCell ref="G1:H1"/>
    <mergeCell ref="L2:V2"/>
    <mergeCell ref="E49:H49"/>
    <mergeCell ref="E53:H53"/>
    <mergeCell ref="E51:H51"/>
    <mergeCell ref="E55:H55"/>
    <mergeCell ref="E81:H81"/>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123</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166</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168</v>
      </c>
      <c r="F11" s="415"/>
      <c r="G11" s="415"/>
      <c r="H11" s="415"/>
      <c r="I11" s="129"/>
      <c r="J11" s="44"/>
      <c r="K11" s="47"/>
    </row>
    <row r="12" spans="1:70" s="1" customFormat="1">
      <c r="B12" s="43"/>
      <c r="C12" s="44"/>
      <c r="D12" s="38" t="s">
        <v>169</v>
      </c>
      <c r="E12" s="44"/>
      <c r="F12" s="44"/>
      <c r="G12" s="44"/>
      <c r="H12" s="44"/>
      <c r="I12" s="129"/>
      <c r="J12" s="44"/>
      <c r="K12" s="47"/>
    </row>
    <row r="13" spans="1:70" s="1" customFormat="1" ht="36.950000000000003" customHeight="1">
      <c r="B13" s="43"/>
      <c r="C13" s="44"/>
      <c r="D13" s="44"/>
      <c r="E13" s="416" t="s">
        <v>1145</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22</v>
      </c>
      <c r="G15" s="44"/>
      <c r="H15" s="44"/>
      <c r="I15" s="130" t="s">
        <v>23</v>
      </c>
      <c r="J15" s="36" t="s">
        <v>24</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44"/>
      <c r="E17" s="44"/>
      <c r="F17" s="44"/>
      <c r="G17" s="44"/>
      <c r="H17" s="44"/>
      <c r="I17" s="132" t="s">
        <v>33</v>
      </c>
      <c r="J17" s="40" t="s">
        <v>1146</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ROUND(J95,2)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ROUND(SUM(BE95:BE507), 2)</f>
        <v>0</v>
      </c>
      <c r="G34" s="44"/>
      <c r="H34" s="44"/>
      <c r="I34" s="143">
        <v>0.21</v>
      </c>
      <c r="J34" s="142">
        <f>ROUND(ROUND((SUM(BE95:BE507)), 2)*I34, 2)</f>
        <v>0</v>
      </c>
      <c r="K34" s="47"/>
    </row>
    <row r="35" spans="2:11" s="1" customFormat="1" ht="14.45" customHeight="1">
      <c r="B35" s="43"/>
      <c r="C35" s="44"/>
      <c r="D35" s="44"/>
      <c r="E35" s="51" t="s">
        <v>57</v>
      </c>
      <c r="F35" s="142">
        <f>ROUND(SUM(BF95:BF507), 2)</f>
        <v>0</v>
      </c>
      <c r="G35" s="44"/>
      <c r="H35" s="44"/>
      <c r="I35" s="143">
        <v>0.15</v>
      </c>
      <c r="J35" s="142">
        <f>ROUND(ROUND((SUM(BF95:BF507)), 2)*I35, 2)</f>
        <v>0</v>
      </c>
      <c r="K35" s="47"/>
    </row>
    <row r="36" spans="2:11" s="1" customFormat="1" ht="14.45" hidden="1" customHeight="1">
      <c r="B36" s="43"/>
      <c r="C36" s="44"/>
      <c r="D36" s="44"/>
      <c r="E36" s="51" t="s">
        <v>58</v>
      </c>
      <c r="F36" s="142">
        <f>ROUND(SUM(BG95:BG507), 2)</f>
        <v>0</v>
      </c>
      <c r="G36" s="44"/>
      <c r="H36" s="44"/>
      <c r="I36" s="143">
        <v>0.21</v>
      </c>
      <c r="J36" s="142">
        <v>0</v>
      </c>
      <c r="K36" s="47"/>
    </row>
    <row r="37" spans="2:11" s="1" customFormat="1" ht="14.45" hidden="1" customHeight="1">
      <c r="B37" s="43"/>
      <c r="C37" s="44"/>
      <c r="D37" s="44"/>
      <c r="E37" s="51" t="s">
        <v>59</v>
      </c>
      <c r="F37" s="142">
        <f>ROUND(SUM(BH95:BH507), 2)</f>
        <v>0</v>
      </c>
      <c r="G37" s="44"/>
      <c r="H37" s="44"/>
      <c r="I37" s="143">
        <v>0.15</v>
      </c>
      <c r="J37" s="142">
        <v>0</v>
      </c>
      <c r="K37" s="47"/>
    </row>
    <row r="38" spans="2:11" s="1" customFormat="1" ht="14.45" hidden="1" customHeight="1">
      <c r="B38" s="43"/>
      <c r="C38" s="44"/>
      <c r="D38" s="44"/>
      <c r="E38" s="51" t="s">
        <v>60</v>
      </c>
      <c r="F38" s="142">
        <f>ROUND(SUM(BI95:BI507),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166</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168</v>
      </c>
      <c r="F53" s="415"/>
      <c r="G53" s="415"/>
      <c r="H53" s="415"/>
      <c r="I53" s="129"/>
      <c r="J53" s="44"/>
      <c r="K53" s="47"/>
    </row>
    <row r="54" spans="2:47" s="1" customFormat="1" ht="14.45" customHeight="1">
      <c r="B54" s="43"/>
      <c r="C54" s="38" t="s">
        <v>169</v>
      </c>
      <c r="D54" s="44"/>
      <c r="E54" s="44"/>
      <c r="F54" s="44"/>
      <c r="G54" s="44"/>
      <c r="H54" s="44"/>
      <c r="I54" s="129"/>
      <c r="J54" s="44"/>
      <c r="K54" s="47"/>
    </row>
    <row r="55" spans="2:47" s="1" customFormat="1" ht="23.25" customHeight="1">
      <c r="B55" s="43"/>
      <c r="C55" s="44"/>
      <c r="D55" s="44"/>
      <c r="E55" s="416" t="str">
        <f>E13</f>
        <v>6-1 - Vegetační úpravy-soupis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J95</f>
        <v>0</v>
      </c>
      <c r="K64" s="47"/>
      <c r="AU64" s="25" t="s">
        <v>175</v>
      </c>
    </row>
    <row r="65" spans="2:12" s="8" customFormat="1" ht="24.95" customHeight="1">
      <c r="B65" s="161"/>
      <c r="C65" s="162"/>
      <c r="D65" s="163" t="s">
        <v>176</v>
      </c>
      <c r="E65" s="164"/>
      <c r="F65" s="164"/>
      <c r="G65" s="164"/>
      <c r="H65" s="164"/>
      <c r="I65" s="165"/>
      <c r="J65" s="166">
        <f>J96</f>
        <v>0</v>
      </c>
      <c r="K65" s="167"/>
    </row>
    <row r="66" spans="2:12" s="9" customFormat="1" ht="19.899999999999999" customHeight="1">
      <c r="B66" s="168"/>
      <c r="C66" s="169"/>
      <c r="D66" s="170" t="s">
        <v>847</v>
      </c>
      <c r="E66" s="171"/>
      <c r="F66" s="171"/>
      <c r="G66" s="171"/>
      <c r="H66" s="171"/>
      <c r="I66" s="172"/>
      <c r="J66" s="173">
        <f>J97</f>
        <v>0</v>
      </c>
      <c r="K66" s="174"/>
    </row>
    <row r="67" spans="2:12" s="9" customFormat="1" ht="19.899999999999999" customHeight="1">
      <c r="B67" s="168"/>
      <c r="C67" s="169"/>
      <c r="D67" s="170" t="s">
        <v>1147</v>
      </c>
      <c r="E67" s="171"/>
      <c r="F67" s="171"/>
      <c r="G67" s="171"/>
      <c r="H67" s="171"/>
      <c r="I67" s="172"/>
      <c r="J67" s="173">
        <f>J204</f>
        <v>0</v>
      </c>
      <c r="K67" s="174"/>
    </row>
    <row r="68" spans="2:12" s="9" customFormat="1" ht="14.85" customHeight="1">
      <c r="B68" s="168"/>
      <c r="C68" s="169"/>
      <c r="D68" s="170" t="s">
        <v>1148</v>
      </c>
      <c r="E68" s="171"/>
      <c r="F68" s="171"/>
      <c r="G68" s="171"/>
      <c r="H68" s="171"/>
      <c r="I68" s="172"/>
      <c r="J68" s="173">
        <f>J205</f>
        <v>0</v>
      </c>
      <c r="K68" s="174"/>
    </row>
    <row r="69" spans="2:12" s="9" customFormat="1" ht="14.85" customHeight="1">
      <c r="B69" s="168"/>
      <c r="C69" s="169"/>
      <c r="D69" s="170" t="s">
        <v>1149</v>
      </c>
      <c r="E69" s="171"/>
      <c r="F69" s="171"/>
      <c r="G69" s="171"/>
      <c r="H69" s="171"/>
      <c r="I69" s="172"/>
      <c r="J69" s="173">
        <f>J317</f>
        <v>0</v>
      </c>
      <c r="K69" s="174"/>
    </row>
    <row r="70" spans="2:12" s="9" customFormat="1" ht="19.899999999999999" customHeight="1">
      <c r="B70" s="168"/>
      <c r="C70" s="169"/>
      <c r="D70" s="170" t="s">
        <v>1150</v>
      </c>
      <c r="E70" s="171"/>
      <c r="F70" s="171"/>
      <c r="G70" s="171"/>
      <c r="H70" s="171"/>
      <c r="I70" s="172"/>
      <c r="J70" s="173">
        <f>J429</f>
        <v>0</v>
      </c>
      <c r="K70" s="174"/>
    </row>
    <row r="71" spans="2:12" s="9" customFormat="1" ht="19.899999999999999" customHeight="1">
      <c r="B71" s="168"/>
      <c r="C71" s="169"/>
      <c r="D71" s="170" t="s">
        <v>1151</v>
      </c>
      <c r="E71" s="171"/>
      <c r="F71" s="171"/>
      <c r="G71" s="171"/>
      <c r="H71" s="171"/>
      <c r="I71" s="172"/>
      <c r="J71" s="173">
        <f>J505</f>
        <v>0</v>
      </c>
      <c r="K71" s="174"/>
    </row>
    <row r="72" spans="2:12" s="1" customFormat="1" ht="21.75" customHeight="1">
      <c r="B72" s="43"/>
      <c r="C72" s="44"/>
      <c r="D72" s="44"/>
      <c r="E72" s="44"/>
      <c r="F72" s="44"/>
      <c r="G72" s="44"/>
      <c r="H72" s="44"/>
      <c r="I72" s="129"/>
      <c r="J72" s="44"/>
      <c r="K72" s="47"/>
    </row>
    <row r="73" spans="2:12" s="1" customFormat="1" ht="6.95" customHeight="1">
      <c r="B73" s="58"/>
      <c r="C73" s="59"/>
      <c r="D73" s="59"/>
      <c r="E73" s="59"/>
      <c r="F73" s="59"/>
      <c r="G73" s="59"/>
      <c r="H73" s="59"/>
      <c r="I73" s="151"/>
      <c r="J73" s="59"/>
      <c r="K73" s="60"/>
    </row>
    <row r="77" spans="2:12" s="1" customFormat="1" ht="6.95" customHeight="1">
      <c r="B77" s="61"/>
      <c r="C77" s="62"/>
      <c r="D77" s="62"/>
      <c r="E77" s="62"/>
      <c r="F77" s="62"/>
      <c r="G77" s="62"/>
      <c r="H77" s="62"/>
      <c r="I77" s="154"/>
      <c r="J77" s="62"/>
      <c r="K77" s="62"/>
      <c r="L77" s="63"/>
    </row>
    <row r="78" spans="2:12" s="1" customFormat="1" ht="36.950000000000003" customHeight="1">
      <c r="B78" s="43"/>
      <c r="C78" s="64" t="s">
        <v>183</v>
      </c>
      <c r="D78" s="65"/>
      <c r="E78" s="65"/>
      <c r="F78" s="65"/>
      <c r="G78" s="65"/>
      <c r="H78" s="65"/>
      <c r="I78" s="175"/>
      <c r="J78" s="65"/>
      <c r="K78" s="65"/>
      <c r="L78" s="63"/>
    </row>
    <row r="79" spans="2:12" s="1" customFormat="1" ht="6.95" customHeight="1">
      <c r="B79" s="43"/>
      <c r="C79" s="65"/>
      <c r="D79" s="65"/>
      <c r="E79" s="65"/>
      <c r="F79" s="65"/>
      <c r="G79" s="65"/>
      <c r="H79" s="65"/>
      <c r="I79" s="175"/>
      <c r="J79" s="65"/>
      <c r="K79" s="65"/>
      <c r="L79" s="63"/>
    </row>
    <row r="80" spans="2:12" s="1" customFormat="1" ht="14.45" customHeight="1">
      <c r="B80" s="43"/>
      <c r="C80" s="67" t="s">
        <v>18</v>
      </c>
      <c r="D80" s="65"/>
      <c r="E80" s="65"/>
      <c r="F80" s="65"/>
      <c r="G80" s="65"/>
      <c r="H80" s="65"/>
      <c r="I80" s="175"/>
      <c r="J80" s="65"/>
      <c r="K80" s="65"/>
      <c r="L80" s="63"/>
    </row>
    <row r="81" spans="2:63" s="1" customFormat="1" ht="22.5" customHeight="1">
      <c r="B81" s="43"/>
      <c r="C81" s="65"/>
      <c r="D81" s="65"/>
      <c r="E81" s="417" t="str">
        <f>E7</f>
        <v>Bezbariérové úpravy komunikací olomouc - trasa M</v>
      </c>
      <c r="F81" s="418"/>
      <c r="G81" s="418"/>
      <c r="H81" s="418"/>
      <c r="I81" s="175"/>
      <c r="J81" s="65"/>
      <c r="K81" s="65"/>
      <c r="L81" s="63"/>
    </row>
    <row r="82" spans="2:63">
      <c r="B82" s="29"/>
      <c r="C82" s="67" t="s">
        <v>165</v>
      </c>
      <c r="D82" s="176"/>
      <c r="E82" s="176"/>
      <c r="F82" s="176"/>
      <c r="G82" s="176"/>
      <c r="H82" s="176"/>
      <c r="J82" s="176"/>
      <c r="K82" s="176"/>
      <c r="L82" s="177"/>
    </row>
    <row r="83" spans="2:63" ht="22.5" customHeight="1">
      <c r="B83" s="29"/>
      <c r="C83" s="176"/>
      <c r="D83" s="176"/>
      <c r="E83" s="417" t="s">
        <v>166</v>
      </c>
      <c r="F83" s="421"/>
      <c r="G83" s="421"/>
      <c r="H83" s="421"/>
      <c r="J83" s="176"/>
      <c r="K83" s="176"/>
      <c r="L83" s="177"/>
    </row>
    <row r="84" spans="2:63">
      <c r="B84" s="29"/>
      <c r="C84" s="67" t="s">
        <v>167</v>
      </c>
      <c r="D84" s="176"/>
      <c r="E84" s="176"/>
      <c r="F84" s="176"/>
      <c r="G84" s="176"/>
      <c r="H84" s="176"/>
      <c r="J84" s="176"/>
      <c r="K84" s="176"/>
      <c r="L84" s="177"/>
    </row>
    <row r="85" spans="2:63" s="1" customFormat="1" ht="22.5" customHeight="1">
      <c r="B85" s="43"/>
      <c r="C85" s="65"/>
      <c r="D85" s="65"/>
      <c r="E85" s="419" t="s">
        <v>168</v>
      </c>
      <c r="F85" s="420"/>
      <c r="G85" s="420"/>
      <c r="H85" s="420"/>
      <c r="I85" s="175"/>
      <c r="J85" s="65"/>
      <c r="K85" s="65"/>
      <c r="L85" s="63"/>
    </row>
    <row r="86" spans="2:63" s="1" customFormat="1" ht="14.45" customHeight="1">
      <c r="B86" s="43"/>
      <c r="C86" s="67" t="s">
        <v>169</v>
      </c>
      <c r="D86" s="65"/>
      <c r="E86" s="65"/>
      <c r="F86" s="65"/>
      <c r="G86" s="65"/>
      <c r="H86" s="65"/>
      <c r="I86" s="175"/>
      <c r="J86" s="65"/>
      <c r="K86" s="65"/>
      <c r="L86" s="63"/>
    </row>
    <row r="87" spans="2:63" s="1" customFormat="1" ht="23.25" customHeight="1">
      <c r="B87" s="43"/>
      <c r="C87" s="65"/>
      <c r="D87" s="65"/>
      <c r="E87" s="388" t="str">
        <f>E13</f>
        <v>6-1 - Vegetační úpravy-soupis prací</v>
      </c>
      <c r="F87" s="420"/>
      <c r="G87" s="420"/>
      <c r="H87" s="420"/>
      <c r="I87" s="175"/>
      <c r="J87" s="65"/>
      <c r="K87" s="65"/>
      <c r="L87" s="63"/>
    </row>
    <row r="88" spans="2:63" s="1" customFormat="1" ht="6.95" customHeight="1">
      <c r="B88" s="43"/>
      <c r="C88" s="65"/>
      <c r="D88" s="65"/>
      <c r="E88" s="65"/>
      <c r="F88" s="65"/>
      <c r="G88" s="65"/>
      <c r="H88" s="65"/>
      <c r="I88" s="175"/>
      <c r="J88" s="65"/>
      <c r="K88" s="65"/>
      <c r="L88" s="63"/>
    </row>
    <row r="89" spans="2:63" s="1" customFormat="1" ht="18" customHeight="1">
      <c r="B89" s="43"/>
      <c r="C89" s="67" t="s">
        <v>26</v>
      </c>
      <c r="D89" s="65"/>
      <c r="E89" s="65"/>
      <c r="F89" s="178" t="str">
        <f>F16</f>
        <v>Olomouc</v>
      </c>
      <c r="G89" s="65"/>
      <c r="H89" s="65"/>
      <c r="I89" s="179" t="s">
        <v>28</v>
      </c>
      <c r="J89" s="75" t="str">
        <f>IF(J16="","",J16)</f>
        <v>22.2.2017</v>
      </c>
      <c r="K89" s="65"/>
      <c r="L89" s="63"/>
    </row>
    <row r="90" spans="2:63" s="1" customFormat="1" ht="6.95" customHeight="1">
      <c r="B90" s="43"/>
      <c r="C90" s="65"/>
      <c r="D90" s="65"/>
      <c r="E90" s="65"/>
      <c r="F90" s="65"/>
      <c r="G90" s="65"/>
      <c r="H90" s="65"/>
      <c r="I90" s="175"/>
      <c r="J90" s="65"/>
      <c r="K90" s="65"/>
      <c r="L90" s="63"/>
    </row>
    <row r="91" spans="2:63" s="1" customFormat="1">
      <c r="B91" s="43"/>
      <c r="C91" s="67" t="s">
        <v>36</v>
      </c>
      <c r="D91" s="65"/>
      <c r="E91" s="65"/>
      <c r="F91" s="178" t="str">
        <f>E19</f>
        <v>Statutární město Olomouc</v>
      </c>
      <c r="G91" s="65"/>
      <c r="H91" s="65"/>
      <c r="I91" s="179" t="s">
        <v>44</v>
      </c>
      <c r="J91" s="178" t="str">
        <f>E25</f>
        <v>ing.Petr Doležel</v>
      </c>
      <c r="K91" s="65"/>
      <c r="L91" s="63"/>
    </row>
    <row r="92" spans="2:63" s="1" customFormat="1" ht="14.45" customHeight="1">
      <c r="B92" s="43"/>
      <c r="C92" s="67" t="s">
        <v>42</v>
      </c>
      <c r="D92" s="65"/>
      <c r="E92" s="65"/>
      <c r="F92" s="178" t="str">
        <f>IF(E22="","",E22)</f>
        <v/>
      </c>
      <c r="G92" s="65"/>
      <c r="H92" s="65"/>
      <c r="I92" s="175"/>
      <c r="J92" s="65"/>
      <c r="K92" s="65"/>
      <c r="L92" s="63"/>
    </row>
    <row r="93" spans="2:63" s="1" customFormat="1" ht="10.35" customHeight="1">
      <c r="B93" s="43"/>
      <c r="C93" s="65"/>
      <c r="D93" s="65"/>
      <c r="E93" s="65"/>
      <c r="F93" s="65"/>
      <c r="G93" s="65"/>
      <c r="H93" s="65"/>
      <c r="I93" s="175"/>
      <c r="J93" s="65"/>
      <c r="K93" s="65"/>
      <c r="L93" s="63"/>
    </row>
    <row r="94" spans="2:63" s="10" customFormat="1" ht="29.25" customHeight="1">
      <c r="B94" s="180"/>
      <c r="C94" s="181" t="s">
        <v>184</v>
      </c>
      <c r="D94" s="182" t="s">
        <v>70</v>
      </c>
      <c r="E94" s="182" t="s">
        <v>66</v>
      </c>
      <c r="F94" s="182" t="s">
        <v>185</v>
      </c>
      <c r="G94" s="182" t="s">
        <v>186</v>
      </c>
      <c r="H94" s="182" t="s">
        <v>187</v>
      </c>
      <c r="I94" s="183" t="s">
        <v>188</v>
      </c>
      <c r="J94" s="182" t="s">
        <v>173</v>
      </c>
      <c r="K94" s="184" t="s">
        <v>189</v>
      </c>
      <c r="L94" s="185"/>
      <c r="M94" s="83" t="s">
        <v>190</v>
      </c>
      <c r="N94" s="84" t="s">
        <v>55</v>
      </c>
      <c r="O94" s="84" t="s">
        <v>191</v>
      </c>
      <c r="P94" s="84" t="s">
        <v>192</v>
      </c>
      <c r="Q94" s="84" t="s">
        <v>193</v>
      </c>
      <c r="R94" s="84" t="s">
        <v>194</v>
      </c>
      <c r="S94" s="84" t="s">
        <v>195</v>
      </c>
      <c r="T94" s="85" t="s">
        <v>196</v>
      </c>
    </row>
    <row r="95" spans="2:63" s="1" customFormat="1" ht="29.25" customHeight="1">
      <c r="B95" s="43"/>
      <c r="C95" s="89" t="s">
        <v>174</v>
      </c>
      <c r="D95" s="65"/>
      <c r="E95" s="65"/>
      <c r="F95" s="65"/>
      <c r="G95" s="65"/>
      <c r="H95" s="65"/>
      <c r="I95" s="175"/>
      <c r="J95" s="186">
        <f>BK95</f>
        <v>0</v>
      </c>
      <c r="K95" s="65"/>
      <c r="L95" s="63"/>
      <c r="M95" s="86"/>
      <c r="N95" s="87"/>
      <c r="O95" s="87"/>
      <c r="P95" s="187">
        <f>P96</f>
        <v>0</v>
      </c>
      <c r="Q95" s="87"/>
      <c r="R95" s="187">
        <f>R96</f>
        <v>11.571643999999999</v>
      </c>
      <c r="S95" s="87"/>
      <c r="T95" s="188">
        <f>T96</f>
        <v>0</v>
      </c>
      <c r="AT95" s="25" t="s">
        <v>84</v>
      </c>
      <c r="AU95" s="25" t="s">
        <v>175</v>
      </c>
      <c r="BK95" s="189">
        <f>BK96</f>
        <v>0</v>
      </c>
    </row>
    <row r="96" spans="2:63" s="11" customFormat="1" ht="37.35" customHeight="1">
      <c r="B96" s="190"/>
      <c r="C96" s="191"/>
      <c r="D96" s="192" t="s">
        <v>84</v>
      </c>
      <c r="E96" s="193" t="s">
        <v>197</v>
      </c>
      <c r="F96" s="193" t="s">
        <v>198</v>
      </c>
      <c r="G96" s="191"/>
      <c r="H96" s="191"/>
      <c r="I96" s="194"/>
      <c r="J96" s="195">
        <f>BK96</f>
        <v>0</v>
      </c>
      <c r="K96" s="191"/>
      <c r="L96" s="196"/>
      <c r="M96" s="197"/>
      <c r="N96" s="198"/>
      <c r="O96" s="198"/>
      <c r="P96" s="199">
        <f>P97+P204+P429+P505</f>
        <v>0</v>
      </c>
      <c r="Q96" s="198"/>
      <c r="R96" s="199">
        <f>R97+R204+R429+R505</f>
        <v>11.571643999999999</v>
      </c>
      <c r="S96" s="198"/>
      <c r="T96" s="200">
        <f>T97+T204+T429+T505</f>
        <v>0</v>
      </c>
      <c r="AR96" s="201" t="s">
        <v>25</v>
      </c>
      <c r="AT96" s="202" t="s">
        <v>84</v>
      </c>
      <c r="AU96" s="202" t="s">
        <v>85</v>
      </c>
      <c r="AY96" s="201" t="s">
        <v>199</v>
      </c>
      <c r="BK96" s="203">
        <f>BK97+BK204+BK429+BK505</f>
        <v>0</v>
      </c>
    </row>
    <row r="97" spans="2:65" s="11" customFormat="1" ht="19.899999999999999" customHeight="1">
      <c r="B97" s="190"/>
      <c r="C97" s="191"/>
      <c r="D97" s="204" t="s">
        <v>84</v>
      </c>
      <c r="E97" s="205" t="s">
        <v>200</v>
      </c>
      <c r="F97" s="205" t="s">
        <v>850</v>
      </c>
      <c r="G97" s="191"/>
      <c r="H97" s="191"/>
      <c r="I97" s="194"/>
      <c r="J97" s="206">
        <f>BK97</f>
        <v>0</v>
      </c>
      <c r="K97" s="191"/>
      <c r="L97" s="196"/>
      <c r="M97" s="197"/>
      <c r="N97" s="198"/>
      <c r="O97" s="198"/>
      <c r="P97" s="199">
        <f>SUM(P98:P203)</f>
        <v>0</v>
      </c>
      <c r="Q97" s="198"/>
      <c r="R97" s="199">
        <f>SUM(R98:R203)</f>
        <v>2.7340000000000003E-2</v>
      </c>
      <c r="S97" s="198"/>
      <c r="T97" s="200">
        <f>SUM(T98:T203)</f>
        <v>0</v>
      </c>
      <c r="AR97" s="201" t="s">
        <v>25</v>
      </c>
      <c r="AT97" s="202" t="s">
        <v>84</v>
      </c>
      <c r="AU97" s="202" t="s">
        <v>25</v>
      </c>
      <c r="AY97" s="201" t="s">
        <v>199</v>
      </c>
      <c r="BK97" s="203">
        <f>SUM(BK98:BK203)</f>
        <v>0</v>
      </c>
    </row>
    <row r="98" spans="2:65" s="1" customFormat="1" ht="22.5" customHeight="1">
      <c r="B98" s="43"/>
      <c r="C98" s="207" t="s">
        <v>25</v>
      </c>
      <c r="D98" s="207" t="s">
        <v>202</v>
      </c>
      <c r="E98" s="208" t="s">
        <v>1152</v>
      </c>
      <c r="F98" s="209" t="s">
        <v>1153</v>
      </c>
      <c r="G98" s="210" t="s">
        <v>418</v>
      </c>
      <c r="H98" s="211">
        <v>1</v>
      </c>
      <c r="I98" s="212"/>
      <c r="J98" s="213">
        <f>ROUND(I98*H98,2)</f>
        <v>0</v>
      </c>
      <c r="K98" s="209" t="s">
        <v>206</v>
      </c>
      <c r="L98" s="63"/>
      <c r="M98" s="214" t="s">
        <v>50</v>
      </c>
      <c r="N98" s="215" t="s">
        <v>56</v>
      </c>
      <c r="O98" s="44"/>
      <c r="P98" s="216">
        <f>O98*H98</f>
        <v>0</v>
      </c>
      <c r="Q98" s="216">
        <v>0</v>
      </c>
      <c r="R98" s="216">
        <f>Q98*H98</f>
        <v>0</v>
      </c>
      <c r="S98" s="216">
        <v>0</v>
      </c>
      <c r="T98" s="217">
        <f>S98*H98</f>
        <v>0</v>
      </c>
      <c r="AR98" s="25" t="s">
        <v>105</v>
      </c>
      <c r="AT98" s="25" t="s">
        <v>202</v>
      </c>
      <c r="AU98" s="25" t="s">
        <v>93</v>
      </c>
      <c r="AY98" s="25" t="s">
        <v>199</v>
      </c>
      <c r="BE98" s="218">
        <f>IF(N98="základní",J98,0)</f>
        <v>0</v>
      </c>
      <c r="BF98" s="218">
        <f>IF(N98="snížená",J98,0)</f>
        <v>0</v>
      </c>
      <c r="BG98" s="218">
        <f>IF(N98="zákl. přenesená",J98,0)</f>
        <v>0</v>
      </c>
      <c r="BH98" s="218">
        <f>IF(N98="sníž. přenesená",J98,0)</f>
        <v>0</v>
      </c>
      <c r="BI98" s="218">
        <f>IF(N98="nulová",J98,0)</f>
        <v>0</v>
      </c>
      <c r="BJ98" s="25" t="s">
        <v>25</v>
      </c>
      <c r="BK98" s="218">
        <f>ROUND(I98*H98,2)</f>
        <v>0</v>
      </c>
      <c r="BL98" s="25" t="s">
        <v>105</v>
      </c>
      <c r="BM98" s="25" t="s">
        <v>1154</v>
      </c>
    </row>
    <row r="99" spans="2:65" s="1" customFormat="1" ht="13.5">
      <c r="B99" s="43"/>
      <c r="C99" s="65"/>
      <c r="D99" s="219" t="s">
        <v>208</v>
      </c>
      <c r="E99" s="65"/>
      <c r="F99" s="220" t="s">
        <v>1155</v>
      </c>
      <c r="G99" s="65"/>
      <c r="H99" s="65"/>
      <c r="I99" s="175"/>
      <c r="J99" s="65"/>
      <c r="K99" s="65"/>
      <c r="L99" s="63"/>
      <c r="M99" s="221"/>
      <c r="N99" s="44"/>
      <c r="O99" s="44"/>
      <c r="P99" s="44"/>
      <c r="Q99" s="44"/>
      <c r="R99" s="44"/>
      <c r="S99" s="44"/>
      <c r="T99" s="80"/>
      <c r="AT99" s="25" t="s">
        <v>208</v>
      </c>
      <c r="AU99" s="25" t="s">
        <v>93</v>
      </c>
    </row>
    <row r="100" spans="2:65" s="1" customFormat="1" ht="121.5">
      <c r="B100" s="43"/>
      <c r="C100" s="65"/>
      <c r="D100" s="219" t="s">
        <v>210</v>
      </c>
      <c r="E100" s="65"/>
      <c r="F100" s="222" t="s">
        <v>1156</v>
      </c>
      <c r="G100" s="65"/>
      <c r="H100" s="65"/>
      <c r="I100" s="175"/>
      <c r="J100" s="65"/>
      <c r="K100" s="65"/>
      <c r="L100" s="63"/>
      <c r="M100" s="221"/>
      <c r="N100" s="44"/>
      <c r="O100" s="44"/>
      <c r="P100" s="44"/>
      <c r="Q100" s="44"/>
      <c r="R100" s="44"/>
      <c r="S100" s="44"/>
      <c r="T100" s="80"/>
      <c r="AT100" s="25" t="s">
        <v>210</v>
      </c>
      <c r="AU100" s="25" t="s">
        <v>93</v>
      </c>
    </row>
    <row r="101" spans="2:65" s="12" customFormat="1" ht="13.5">
      <c r="B101" s="223"/>
      <c r="C101" s="224"/>
      <c r="D101" s="219" t="s">
        <v>212</v>
      </c>
      <c r="E101" s="225" t="s">
        <v>50</v>
      </c>
      <c r="F101" s="226" t="s">
        <v>1157</v>
      </c>
      <c r="G101" s="224"/>
      <c r="H101" s="227" t="s">
        <v>50</v>
      </c>
      <c r="I101" s="228"/>
      <c r="J101" s="224"/>
      <c r="K101" s="224"/>
      <c r="L101" s="229"/>
      <c r="M101" s="230"/>
      <c r="N101" s="231"/>
      <c r="O101" s="231"/>
      <c r="P101" s="231"/>
      <c r="Q101" s="231"/>
      <c r="R101" s="231"/>
      <c r="S101" s="231"/>
      <c r="T101" s="232"/>
      <c r="AT101" s="233" t="s">
        <v>212</v>
      </c>
      <c r="AU101" s="233" t="s">
        <v>93</v>
      </c>
      <c r="AV101" s="12" t="s">
        <v>25</v>
      </c>
      <c r="AW101" s="12" t="s">
        <v>48</v>
      </c>
      <c r="AX101" s="12" t="s">
        <v>85</v>
      </c>
      <c r="AY101" s="233" t="s">
        <v>199</v>
      </c>
    </row>
    <row r="102" spans="2:65" s="13" customFormat="1" ht="13.5">
      <c r="B102" s="234"/>
      <c r="C102" s="235"/>
      <c r="D102" s="236" t="s">
        <v>212</v>
      </c>
      <c r="E102" s="237" t="s">
        <v>50</v>
      </c>
      <c r="F102" s="238" t="s">
        <v>25</v>
      </c>
      <c r="G102" s="235"/>
      <c r="H102" s="239">
        <v>1</v>
      </c>
      <c r="I102" s="240"/>
      <c r="J102" s="235"/>
      <c r="K102" s="235"/>
      <c r="L102" s="241"/>
      <c r="M102" s="242"/>
      <c r="N102" s="243"/>
      <c r="O102" s="243"/>
      <c r="P102" s="243"/>
      <c r="Q102" s="243"/>
      <c r="R102" s="243"/>
      <c r="S102" s="243"/>
      <c r="T102" s="244"/>
      <c r="AT102" s="245" t="s">
        <v>212</v>
      </c>
      <c r="AU102" s="245" t="s">
        <v>93</v>
      </c>
      <c r="AV102" s="13" t="s">
        <v>93</v>
      </c>
      <c r="AW102" s="13" t="s">
        <v>48</v>
      </c>
      <c r="AX102" s="13" t="s">
        <v>85</v>
      </c>
      <c r="AY102" s="245" t="s">
        <v>199</v>
      </c>
    </row>
    <row r="103" spans="2:65" s="1" customFormat="1" ht="22.5" customHeight="1">
      <c r="B103" s="43"/>
      <c r="C103" s="207" t="s">
        <v>93</v>
      </c>
      <c r="D103" s="207" t="s">
        <v>202</v>
      </c>
      <c r="E103" s="208" t="s">
        <v>1158</v>
      </c>
      <c r="F103" s="209" t="s">
        <v>1159</v>
      </c>
      <c r="G103" s="210" t="s">
        <v>418</v>
      </c>
      <c r="H103" s="211">
        <v>1</v>
      </c>
      <c r="I103" s="212"/>
      <c r="J103" s="213">
        <f>ROUND(I103*H103,2)</f>
        <v>0</v>
      </c>
      <c r="K103" s="209" t="s">
        <v>206</v>
      </c>
      <c r="L103" s="63"/>
      <c r="M103" s="214" t="s">
        <v>50</v>
      </c>
      <c r="N103" s="215" t="s">
        <v>56</v>
      </c>
      <c r="O103" s="44"/>
      <c r="P103" s="216">
        <f>O103*H103</f>
        <v>0</v>
      </c>
      <c r="Q103" s="216">
        <v>8.0000000000000007E-5</v>
      </c>
      <c r="R103" s="216">
        <f>Q103*H103</f>
        <v>8.0000000000000007E-5</v>
      </c>
      <c r="S103" s="216">
        <v>0</v>
      </c>
      <c r="T103" s="217">
        <f>S103*H103</f>
        <v>0</v>
      </c>
      <c r="AR103" s="25" t="s">
        <v>105</v>
      </c>
      <c r="AT103" s="25" t="s">
        <v>202</v>
      </c>
      <c r="AU103" s="25" t="s">
        <v>93</v>
      </c>
      <c r="AY103" s="25" t="s">
        <v>199</v>
      </c>
      <c r="BE103" s="218">
        <f>IF(N103="základní",J103,0)</f>
        <v>0</v>
      </c>
      <c r="BF103" s="218">
        <f>IF(N103="snížená",J103,0)</f>
        <v>0</v>
      </c>
      <c r="BG103" s="218">
        <f>IF(N103="zákl. přenesená",J103,0)</f>
        <v>0</v>
      </c>
      <c r="BH103" s="218">
        <f>IF(N103="sníž. přenesená",J103,0)</f>
        <v>0</v>
      </c>
      <c r="BI103" s="218">
        <f>IF(N103="nulová",J103,0)</f>
        <v>0</v>
      </c>
      <c r="BJ103" s="25" t="s">
        <v>25</v>
      </c>
      <c r="BK103" s="218">
        <f>ROUND(I103*H103,2)</f>
        <v>0</v>
      </c>
      <c r="BL103" s="25" t="s">
        <v>105</v>
      </c>
      <c r="BM103" s="25" t="s">
        <v>1160</v>
      </c>
    </row>
    <row r="104" spans="2:65" s="1" customFormat="1" ht="27">
      <c r="B104" s="43"/>
      <c r="C104" s="65"/>
      <c r="D104" s="219" t="s">
        <v>208</v>
      </c>
      <c r="E104" s="65"/>
      <c r="F104" s="220" t="s">
        <v>1161</v>
      </c>
      <c r="G104" s="65"/>
      <c r="H104" s="65"/>
      <c r="I104" s="175"/>
      <c r="J104" s="65"/>
      <c r="K104" s="65"/>
      <c r="L104" s="63"/>
      <c r="M104" s="221"/>
      <c r="N104" s="44"/>
      <c r="O104" s="44"/>
      <c r="P104" s="44"/>
      <c r="Q104" s="44"/>
      <c r="R104" s="44"/>
      <c r="S104" s="44"/>
      <c r="T104" s="80"/>
      <c r="AT104" s="25" t="s">
        <v>208</v>
      </c>
      <c r="AU104" s="25" t="s">
        <v>93</v>
      </c>
    </row>
    <row r="105" spans="2:65" s="1" customFormat="1" ht="108">
      <c r="B105" s="43"/>
      <c r="C105" s="65"/>
      <c r="D105" s="219" t="s">
        <v>210</v>
      </c>
      <c r="E105" s="65"/>
      <c r="F105" s="222" t="s">
        <v>1162</v>
      </c>
      <c r="G105" s="65"/>
      <c r="H105" s="65"/>
      <c r="I105" s="175"/>
      <c r="J105" s="65"/>
      <c r="K105" s="65"/>
      <c r="L105" s="63"/>
      <c r="M105" s="221"/>
      <c r="N105" s="44"/>
      <c r="O105" s="44"/>
      <c r="P105" s="44"/>
      <c r="Q105" s="44"/>
      <c r="R105" s="44"/>
      <c r="S105" s="44"/>
      <c r="T105" s="80"/>
      <c r="AT105" s="25" t="s">
        <v>210</v>
      </c>
      <c r="AU105" s="25" t="s">
        <v>93</v>
      </c>
    </row>
    <row r="106" spans="2:65" s="12" customFormat="1" ht="13.5">
      <c r="B106" s="223"/>
      <c r="C106" s="224"/>
      <c r="D106" s="219" t="s">
        <v>212</v>
      </c>
      <c r="E106" s="225" t="s">
        <v>50</v>
      </c>
      <c r="F106" s="226" t="s">
        <v>1157</v>
      </c>
      <c r="G106" s="224"/>
      <c r="H106" s="227" t="s">
        <v>50</v>
      </c>
      <c r="I106" s="228"/>
      <c r="J106" s="224"/>
      <c r="K106" s="224"/>
      <c r="L106" s="229"/>
      <c r="M106" s="230"/>
      <c r="N106" s="231"/>
      <c r="O106" s="231"/>
      <c r="P106" s="231"/>
      <c r="Q106" s="231"/>
      <c r="R106" s="231"/>
      <c r="S106" s="231"/>
      <c r="T106" s="232"/>
      <c r="AT106" s="233" t="s">
        <v>212</v>
      </c>
      <c r="AU106" s="233" t="s">
        <v>93</v>
      </c>
      <c r="AV106" s="12" t="s">
        <v>25</v>
      </c>
      <c r="AW106" s="12" t="s">
        <v>48</v>
      </c>
      <c r="AX106" s="12" t="s">
        <v>85</v>
      </c>
      <c r="AY106" s="233" t="s">
        <v>199</v>
      </c>
    </row>
    <row r="107" spans="2:65" s="13" customFormat="1" ht="13.5">
      <c r="B107" s="234"/>
      <c r="C107" s="235"/>
      <c r="D107" s="236" t="s">
        <v>212</v>
      </c>
      <c r="E107" s="237" t="s">
        <v>50</v>
      </c>
      <c r="F107" s="238" t="s">
        <v>25</v>
      </c>
      <c r="G107" s="235"/>
      <c r="H107" s="239">
        <v>1</v>
      </c>
      <c r="I107" s="240"/>
      <c r="J107" s="235"/>
      <c r="K107" s="235"/>
      <c r="L107" s="241"/>
      <c r="M107" s="242"/>
      <c r="N107" s="243"/>
      <c r="O107" s="243"/>
      <c r="P107" s="243"/>
      <c r="Q107" s="243"/>
      <c r="R107" s="243"/>
      <c r="S107" s="243"/>
      <c r="T107" s="244"/>
      <c r="AT107" s="245" t="s">
        <v>212</v>
      </c>
      <c r="AU107" s="245" t="s">
        <v>93</v>
      </c>
      <c r="AV107" s="13" t="s">
        <v>93</v>
      </c>
      <c r="AW107" s="13" t="s">
        <v>48</v>
      </c>
      <c r="AX107" s="13" t="s">
        <v>85</v>
      </c>
      <c r="AY107" s="245" t="s">
        <v>199</v>
      </c>
    </row>
    <row r="108" spans="2:65" s="1" customFormat="1" ht="22.5" customHeight="1">
      <c r="B108" s="43"/>
      <c r="C108" s="207" t="s">
        <v>99</v>
      </c>
      <c r="D108" s="207" t="s">
        <v>202</v>
      </c>
      <c r="E108" s="208" t="s">
        <v>1163</v>
      </c>
      <c r="F108" s="209" t="s">
        <v>1164</v>
      </c>
      <c r="G108" s="210" t="s">
        <v>205</v>
      </c>
      <c r="H108" s="211">
        <v>1</v>
      </c>
      <c r="I108" s="212"/>
      <c r="J108" s="213">
        <f>ROUND(I108*H108,2)</f>
        <v>0</v>
      </c>
      <c r="K108" s="209" t="s">
        <v>206</v>
      </c>
      <c r="L108" s="63"/>
      <c r="M108" s="214" t="s">
        <v>50</v>
      </c>
      <c r="N108" s="215" t="s">
        <v>56</v>
      </c>
      <c r="O108" s="44"/>
      <c r="P108" s="216">
        <f>O108*H108</f>
        <v>0</v>
      </c>
      <c r="Q108" s="216">
        <v>0</v>
      </c>
      <c r="R108" s="216">
        <f>Q108*H108</f>
        <v>0</v>
      </c>
      <c r="S108" s="216">
        <v>0</v>
      </c>
      <c r="T108" s="217">
        <f>S108*H108</f>
        <v>0</v>
      </c>
      <c r="AR108" s="25" t="s">
        <v>105</v>
      </c>
      <c r="AT108" s="25" t="s">
        <v>202</v>
      </c>
      <c r="AU108" s="25" t="s">
        <v>93</v>
      </c>
      <c r="AY108" s="25" t="s">
        <v>199</v>
      </c>
      <c r="BE108" s="218">
        <f>IF(N108="základní",J108,0)</f>
        <v>0</v>
      </c>
      <c r="BF108" s="218">
        <f>IF(N108="snížená",J108,0)</f>
        <v>0</v>
      </c>
      <c r="BG108" s="218">
        <f>IF(N108="zákl. přenesená",J108,0)</f>
        <v>0</v>
      </c>
      <c r="BH108" s="218">
        <f>IF(N108="sníž. přenesená",J108,0)</f>
        <v>0</v>
      </c>
      <c r="BI108" s="218">
        <f>IF(N108="nulová",J108,0)</f>
        <v>0</v>
      </c>
      <c r="BJ108" s="25" t="s">
        <v>25</v>
      </c>
      <c r="BK108" s="218">
        <f>ROUND(I108*H108,2)</f>
        <v>0</v>
      </c>
      <c r="BL108" s="25" t="s">
        <v>105</v>
      </c>
      <c r="BM108" s="25" t="s">
        <v>1165</v>
      </c>
    </row>
    <row r="109" spans="2:65" s="1" customFormat="1" ht="13.5">
      <c r="B109" s="43"/>
      <c r="C109" s="65"/>
      <c r="D109" s="219" t="s">
        <v>208</v>
      </c>
      <c r="E109" s="65"/>
      <c r="F109" s="220" t="s">
        <v>1166</v>
      </c>
      <c r="G109" s="65"/>
      <c r="H109" s="65"/>
      <c r="I109" s="175"/>
      <c r="J109" s="65"/>
      <c r="K109" s="65"/>
      <c r="L109" s="63"/>
      <c r="M109" s="221"/>
      <c r="N109" s="44"/>
      <c r="O109" s="44"/>
      <c r="P109" s="44"/>
      <c r="Q109" s="44"/>
      <c r="R109" s="44"/>
      <c r="S109" s="44"/>
      <c r="T109" s="80"/>
      <c r="AT109" s="25" t="s">
        <v>208</v>
      </c>
      <c r="AU109" s="25" t="s">
        <v>93</v>
      </c>
    </row>
    <row r="110" spans="2:65" s="1" customFormat="1" ht="54">
      <c r="B110" s="43"/>
      <c r="C110" s="65"/>
      <c r="D110" s="219" t="s">
        <v>210</v>
      </c>
      <c r="E110" s="65"/>
      <c r="F110" s="222" t="s">
        <v>1167</v>
      </c>
      <c r="G110" s="65"/>
      <c r="H110" s="65"/>
      <c r="I110" s="175"/>
      <c r="J110" s="65"/>
      <c r="K110" s="65"/>
      <c r="L110" s="63"/>
      <c r="M110" s="221"/>
      <c r="N110" s="44"/>
      <c r="O110" s="44"/>
      <c r="P110" s="44"/>
      <c r="Q110" s="44"/>
      <c r="R110" s="44"/>
      <c r="S110" s="44"/>
      <c r="T110" s="80"/>
      <c r="AT110" s="25" t="s">
        <v>210</v>
      </c>
      <c r="AU110" s="25" t="s">
        <v>93</v>
      </c>
    </row>
    <row r="111" spans="2:65" s="12" customFormat="1" ht="13.5">
      <c r="B111" s="223"/>
      <c r="C111" s="224"/>
      <c r="D111" s="219" t="s">
        <v>212</v>
      </c>
      <c r="E111" s="225" t="s">
        <v>50</v>
      </c>
      <c r="F111" s="226" t="s">
        <v>1157</v>
      </c>
      <c r="G111" s="224"/>
      <c r="H111" s="227" t="s">
        <v>50</v>
      </c>
      <c r="I111" s="228"/>
      <c r="J111" s="224"/>
      <c r="K111" s="224"/>
      <c r="L111" s="229"/>
      <c r="M111" s="230"/>
      <c r="N111" s="231"/>
      <c r="O111" s="231"/>
      <c r="P111" s="231"/>
      <c r="Q111" s="231"/>
      <c r="R111" s="231"/>
      <c r="S111" s="231"/>
      <c r="T111" s="232"/>
      <c r="AT111" s="233" t="s">
        <v>212</v>
      </c>
      <c r="AU111" s="233" t="s">
        <v>93</v>
      </c>
      <c r="AV111" s="12" t="s">
        <v>25</v>
      </c>
      <c r="AW111" s="12" t="s">
        <v>48</v>
      </c>
      <c r="AX111" s="12" t="s">
        <v>85</v>
      </c>
      <c r="AY111" s="233" t="s">
        <v>199</v>
      </c>
    </row>
    <row r="112" spans="2:65" s="13" customFormat="1" ht="13.5">
      <c r="B112" s="234"/>
      <c r="C112" s="235"/>
      <c r="D112" s="236" t="s">
        <v>212</v>
      </c>
      <c r="E112" s="237" t="s">
        <v>50</v>
      </c>
      <c r="F112" s="238" t="s">
        <v>1168</v>
      </c>
      <c r="G112" s="235"/>
      <c r="H112" s="239">
        <v>1</v>
      </c>
      <c r="I112" s="240"/>
      <c r="J112" s="235"/>
      <c r="K112" s="235"/>
      <c r="L112" s="241"/>
      <c r="M112" s="242"/>
      <c r="N112" s="243"/>
      <c r="O112" s="243"/>
      <c r="P112" s="243"/>
      <c r="Q112" s="243"/>
      <c r="R112" s="243"/>
      <c r="S112" s="243"/>
      <c r="T112" s="244"/>
      <c r="AT112" s="245" t="s">
        <v>212</v>
      </c>
      <c r="AU112" s="245" t="s">
        <v>93</v>
      </c>
      <c r="AV112" s="13" t="s">
        <v>93</v>
      </c>
      <c r="AW112" s="13" t="s">
        <v>48</v>
      </c>
      <c r="AX112" s="13" t="s">
        <v>85</v>
      </c>
      <c r="AY112" s="245" t="s">
        <v>199</v>
      </c>
    </row>
    <row r="113" spans="2:65" s="1" customFormat="1" ht="22.5" customHeight="1">
      <c r="B113" s="43"/>
      <c r="C113" s="207" t="s">
        <v>105</v>
      </c>
      <c r="D113" s="207" t="s">
        <v>202</v>
      </c>
      <c r="E113" s="208" t="s">
        <v>1169</v>
      </c>
      <c r="F113" s="209" t="s">
        <v>1170</v>
      </c>
      <c r="G113" s="210" t="s">
        <v>418</v>
      </c>
      <c r="H113" s="211">
        <v>1</v>
      </c>
      <c r="I113" s="212"/>
      <c r="J113" s="213">
        <f>ROUND(I113*H113,2)</f>
        <v>0</v>
      </c>
      <c r="K113" s="209" t="s">
        <v>206</v>
      </c>
      <c r="L113" s="63"/>
      <c r="M113" s="214" t="s">
        <v>50</v>
      </c>
      <c r="N113" s="215" t="s">
        <v>56</v>
      </c>
      <c r="O113" s="44"/>
      <c r="P113" s="216">
        <f>O113*H113</f>
        <v>0</v>
      </c>
      <c r="Q113" s="216">
        <v>0</v>
      </c>
      <c r="R113" s="216">
        <f>Q113*H113</f>
        <v>0</v>
      </c>
      <c r="S113" s="216">
        <v>0</v>
      </c>
      <c r="T113" s="217">
        <f>S113*H113</f>
        <v>0</v>
      </c>
      <c r="AR113" s="25" t="s">
        <v>105</v>
      </c>
      <c r="AT113" s="25" t="s">
        <v>202</v>
      </c>
      <c r="AU113" s="25" t="s">
        <v>93</v>
      </c>
      <c r="AY113" s="25" t="s">
        <v>199</v>
      </c>
      <c r="BE113" s="218">
        <f>IF(N113="základní",J113,0)</f>
        <v>0</v>
      </c>
      <c r="BF113" s="218">
        <f>IF(N113="snížená",J113,0)</f>
        <v>0</v>
      </c>
      <c r="BG113" s="218">
        <f>IF(N113="zákl. přenesená",J113,0)</f>
        <v>0</v>
      </c>
      <c r="BH113" s="218">
        <f>IF(N113="sníž. přenesená",J113,0)</f>
        <v>0</v>
      </c>
      <c r="BI113" s="218">
        <f>IF(N113="nulová",J113,0)</f>
        <v>0</v>
      </c>
      <c r="BJ113" s="25" t="s">
        <v>25</v>
      </c>
      <c r="BK113" s="218">
        <f>ROUND(I113*H113,2)</f>
        <v>0</v>
      </c>
      <c r="BL113" s="25" t="s">
        <v>105</v>
      </c>
      <c r="BM113" s="25" t="s">
        <v>1171</v>
      </c>
    </row>
    <row r="114" spans="2:65" s="1" customFormat="1" ht="27">
      <c r="B114" s="43"/>
      <c r="C114" s="65"/>
      <c r="D114" s="219" t="s">
        <v>208</v>
      </c>
      <c r="E114" s="65"/>
      <c r="F114" s="220" t="s">
        <v>1172</v>
      </c>
      <c r="G114" s="65"/>
      <c r="H114" s="65"/>
      <c r="I114" s="175"/>
      <c r="J114" s="65"/>
      <c r="K114" s="65"/>
      <c r="L114" s="63"/>
      <c r="M114" s="221"/>
      <c r="N114" s="44"/>
      <c r="O114" s="44"/>
      <c r="P114" s="44"/>
      <c r="Q114" s="44"/>
      <c r="R114" s="44"/>
      <c r="S114" s="44"/>
      <c r="T114" s="80"/>
      <c r="AT114" s="25" t="s">
        <v>208</v>
      </c>
      <c r="AU114" s="25" t="s">
        <v>93</v>
      </c>
    </row>
    <row r="115" spans="2:65" s="1" customFormat="1" ht="27">
      <c r="B115" s="43"/>
      <c r="C115" s="65"/>
      <c r="D115" s="219" t="s">
        <v>210</v>
      </c>
      <c r="E115" s="65"/>
      <c r="F115" s="222" t="s">
        <v>1173</v>
      </c>
      <c r="G115" s="65"/>
      <c r="H115" s="65"/>
      <c r="I115" s="175"/>
      <c r="J115" s="65"/>
      <c r="K115" s="65"/>
      <c r="L115" s="63"/>
      <c r="M115" s="221"/>
      <c r="N115" s="44"/>
      <c r="O115" s="44"/>
      <c r="P115" s="44"/>
      <c r="Q115" s="44"/>
      <c r="R115" s="44"/>
      <c r="S115" s="44"/>
      <c r="T115" s="80"/>
      <c r="AT115" s="25" t="s">
        <v>210</v>
      </c>
      <c r="AU115" s="25" t="s">
        <v>93</v>
      </c>
    </row>
    <row r="116" spans="2:65" s="12" customFormat="1" ht="13.5">
      <c r="B116" s="223"/>
      <c r="C116" s="224"/>
      <c r="D116" s="219" t="s">
        <v>212</v>
      </c>
      <c r="E116" s="225" t="s">
        <v>50</v>
      </c>
      <c r="F116" s="226" t="s">
        <v>1157</v>
      </c>
      <c r="G116" s="224"/>
      <c r="H116" s="227" t="s">
        <v>50</v>
      </c>
      <c r="I116" s="228"/>
      <c r="J116" s="224"/>
      <c r="K116" s="224"/>
      <c r="L116" s="229"/>
      <c r="M116" s="230"/>
      <c r="N116" s="231"/>
      <c r="O116" s="231"/>
      <c r="P116" s="231"/>
      <c r="Q116" s="231"/>
      <c r="R116" s="231"/>
      <c r="S116" s="231"/>
      <c r="T116" s="232"/>
      <c r="AT116" s="233" t="s">
        <v>212</v>
      </c>
      <c r="AU116" s="233" t="s">
        <v>93</v>
      </c>
      <c r="AV116" s="12" t="s">
        <v>25</v>
      </c>
      <c r="AW116" s="12" t="s">
        <v>48</v>
      </c>
      <c r="AX116" s="12" t="s">
        <v>85</v>
      </c>
      <c r="AY116" s="233" t="s">
        <v>199</v>
      </c>
    </row>
    <row r="117" spans="2:65" s="13" customFormat="1" ht="13.5">
      <c r="B117" s="234"/>
      <c r="C117" s="235"/>
      <c r="D117" s="236" t="s">
        <v>212</v>
      </c>
      <c r="E117" s="237" t="s">
        <v>50</v>
      </c>
      <c r="F117" s="238" t="s">
        <v>25</v>
      </c>
      <c r="G117" s="235"/>
      <c r="H117" s="239">
        <v>1</v>
      </c>
      <c r="I117" s="240"/>
      <c r="J117" s="235"/>
      <c r="K117" s="235"/>
      <c r="L117" s="241"/>
      <c r="M117" s="242"/>
      <c r="N117" s="243"/>
      <c r="O117" s="243"/>
      <c r="P117" s="243"/>
      <c r="Q117" s="243"/>
      <c r="R117" s="243"/>
      <c r="S117" s="243"/>
      <c r="T117" s="244"/>
      <c r="AT117" s="245" t="s">
        <v>212</v>
      </c>
      <c r="AU117" s="245" t="s">
        <v>93</v>
      </c>
      <c r="AV117" s="13" t="s">
        <v>93</v>
      </c>
      <c r="AW117" s="13" t="s">
        <v>48</v>
      </c>
      <c r="AX117" s="13" t="s">
        <v>85</v>
      </c>
      <c r="AY117" s="245" t="s">
        <v>199</v>
      </c>
    </row>
    <row r="118" spans="2:65" s="1" customFormat="1" ht="22.5" customHeight="1">
      <c r="B118" s="43"/>
      <c r="C118" s="207" t="s">
        <v>141</v>
      </c>
      <c r="D118" s="207" t="s">
        <v>202</v>
      </c>
      <c r="E118" s="208" t="s">
        <v>1174</v>
      </c>
      <c r="F118" s="209" t="s">
        <v>1175</v>
      </c>
      <c r="G118" s="210" t="s">
        <v>418</v>
      </c>
      <c r="H118" s="211">
        <v>1</v>
      </c>
      <c r="I118" s="212"/>
      <c r="J118" s="213">
        <f>ROUND(I118*H118,2)</f>
        <v>0</v>
      </c>
      <c r="K118" s="209" t="s">
        <v>206</v>
      </c>
      <c r="L118" s="63"/>
      <c r="M118" s="214" t="s">
        <v>50</v>
      </c>
      <c r="N118" s="215" t="s">
        <v>56</v>
      </c>
      <c r="O118" s="44"/>
      <c r="P118" s="216">
        <f>O118*H118</f>
        <v>0</v>
      </c>
      <c r="Q118" s="216">
        <v>0</v>
      </c>
      <c r="R118" s="216">
        <f>Q118*H118</f>
        <v>0</v>
      </c>
      <c r="S118" s="216">
        <v>0</v>
      </c>
      <c r="T118" s="217">
        <f>S118*H118</f>
        <v>0</v>
      </c>
      <c r="AR118" s="25" t="s">
        <v>105</v>
      </c>
      <c r="AT118" s="25" t="s">
        <v>202</v>
      </c>
      <c r="AU118" s="25" t="s">
        <v>93</v>
      </c>
      <c r="AY118" s="25" t="s">
        <v>199</v>
      </c>
      <c r="BE118" s="218">
        <f>IF(N118="základní",J118,0)</f>
        <v>0</v>
      </c>
      <c r="BF118" s="218">
        <f>IF(N118="snížená",J118,0)</f>
        <v>0</v>
      </c>
      <c r="BG118" s="218">
        <f>IF(N118="zákl. přenesená",J118,0)</f>
        <v>0</v>
      </c>
      <c r="BH118" s="218">
        <f>IF(N118="sníž. přenesená",J118,0)</f>
        <v>0</v>
      </c>
      <c r="BI118" s="218">
        <f>IF(N118="nulová",J118,0)</f>
        <v>0</v>
      </c>
      <c r="BJ118" s="25" t="s">
        <v>25</v>
      </c>
      <c r="BK118" s="218">
        <f>ROUND(I118*H118,2)</f>
        <v>0</v>
      </c>
      <c r="BL118" s="25" t="s">
        <v>105</v>
      </c>
      <c r="BM118" s="25" t="s">
        <v>1176</v>
      </c>
    </row>
    <row r="119" spans="2:65" s="1" customFormat="1" ht="27">
      <c r="B119" s="43"/>
      <c r="C119" s="65"/>
      <c r="D119" s="219" t="s">
        <v>208</v>
      </c>
      <c r="E119" s="65"/>
      <c r="F119" s="220" t="s">
        <v>1177</v>
      </c>
      <c r="G119" s="65"/>
      <c r="H119" s="65"/>
      <c r="I119" s="175"/>
      <c r="J119" s="65"/>
      <c r="K119" s="65"/>
      <c r="L119" s="63"/>
      <c r="M119" s="221"/>
      <c r="N119" s="44"/>
      <c r="O119" s="44"/>
      <c r="P119" s="44"/>
      <c r="Q119" s="44"/>
      <c r="R119" s="44"/>
      <c r="S119" s="44"/>
      <c r="T119" s="80"/>
      <c r="AT119" s="25" t="s">
        <v>208</v>
      </c>
      <c r="AU119" s="25" t="s">
        <v>93</v>
      </c>
    </row>
    <row r="120" spans="2:65" s="1" customFormat="1" ht="27">
      <c r="B120" s="43"/>
      <c r="C120" s="65"/>
      <c r="D120" s="219" t="s">
        <v>210</v>
      </c>
      <c r="E120" s="65"/>
      <c r="F120" s="222" t="s">
        <v>1173</v>
      </c>
      <c r="G120" s="65"/>
      <c r="H120" s="65"/>
      <c r="I120" s="175"/>
      <c r="J120" s="65"/>
      <c r="K120" s="65"/>
      <c r="L120" s="63"/>
      <c r="M120" s="221"/>
      <c r="N120" s="44"/>
      <c r="O120" s="44"/>
      <c r="P120" s="44"/>
      <c r="Q120" s="44"/>
      <c r="R120" s="44"/>
      <c r="S120" s="44"/>
      <c r="T120" s="80"/>
      <c r="AT120" s="25" t="s">
        <v>210</v>
      </c>
      <c r="AU120" s="25" t="s">
        <v>93</v>
      </c>
    </row>
    <row r="121" spans="2:65" s="12" customFormat="1" ht="13.5">
      <c r="B121" s="223"/>
      <c r="C121" s="224"/>
      <c r="D121" s="219" t="s">
        <v>212</v>
      </c>
      <c r="E121" s="225" t="s">
        <v>50</v>
      </c>
      <c r="F121" s="226" t="s">
        <v>1157</v>
      </c>
      <c r="G121" s="224"/>
      <c r="H121" s="227" t="s">
        <v>50</v>
      </c>
      <c r="I121" s="228"/>
      <c r="J121" s="224"/>
      <c r="K121" s="224"/>
      <c r="L121" s="229"/>
      <c r="M121" s="230"/>
      <c r="N121" s="231"/>
      <c r="O121" s="231"/>
      <c r="P121" s="231"/>
      <c r="Q121" s="231"/>
      <c r="R121" s="231"/>
      <c r="S121" s="231"/>
      <c r="T121" s="232"/>
      <c r="AT121" s="233" t="s">
        <v>212</v>
      </c>
      <c r="AU121" s="233" t="s">
        <v>93</v>
      </c>
      <c r="AV121" s="12" t="s">
        <v>25</v>
      </c>
      <c r="AW121" s="12" t="s">
        <v>48</v>
      </c>
      <c r="AX121" s="12" t="s">
        <v>85</v>
      </c>
      <c r="AY121" s="233" t="s">
        <v>199</v>
      </c>
    </row>
    <row r="122" spans="2:65" s="13" customFormat="1" ht="13.5">
      <c r="B122" s="234"/>
      <c r="C122" s="235"/>
      <c r="D122" s="236" t="s">
        <v>212</v>
      </c>
      <c r="E122" s="237" t="s">
        <v>50</v>
      </c>
      <c r="F122" s="238" t="s">
        <v>25</v>
      </c>
      <c r="G122" s="235"/>
      <c r="H122" s="239">
        <v>1</v>
      </c>
      <c r="I122" s="240"/>
      <c r="J122" s="235"/>
      <c r="K122" s="235"/>
      <c r="L122" s="241"/>
      <c r="M122" s="242"/>
      <c r="N122" s="243"/>
      <c r="O122" s="243"/>
      <c r="P122" s="243"/>
      <c r="Q122" s="243"/>
      <c r="R122" s="243"/>
      <c r="S122" s="243"/>
      <c r="T122" s="244"/>
      <c r="AT122" s="245" t="s">
        <v>212</v>
      </c>
      <c r="AU122" s="245" t="s">
        <v>93</v>
      </c>
      <c r="AV122" s="13" t="s">
        <v>93</v>
      </c>
      <c r="AW122" s="13" t="s">
        <v>48</v>
      </c>
      <c r="AX122" s="13" t="s">
        <v>85</v>
      </c>
      <c r="AY122" s="245" t="s">
        <v>199</v>
      </c>
    </row>
    <row r="123" spans="2:65" s="1" customFormat="1" ht="31.5" customHeight="1">
      <c r="B123" s="43"/>
      <c r="C123" s="207" t="s">
        <v>117</v>
      </c>
      <c r="D123" s="207" t="s">
        <v>202</v>
      </c>
      <c r="E123" s="208" t="s">
        <v>1178</v>
      </c>
      <c r="F123" s="209" t="s">
        <v>1179</v>
      </c>
      <c r="G123" s="210" t="s">
        <v>418</v>
      </c>
      <c r="H123" s="211">
        <v>2</v>
      </c>
      <c r="I123" s="212"/>
      <c r="J123" s="213">
        <f>ROUND(I123*H123,2)</f>
        <v>0</v>
      </c>
      <c r="K123" s="209" t="s">
        <v>206</v>
      </c>
      <c r="L123" s="63"/>
      <c r="M123" s="214" t="s">
        <v>50</v>
      </c>
      <c r="N123" s="215" t="s">
        <v>56</v>
      </c>
      <c r="O123" s="44"/>
      <c r="P123" s="216">
        <f>O123*H123</f>
        <v>0</v>
      </c>
      <c r="Q123" s="216">
        <v>0</v>
      </c>
      <c r="R123" s="216">
        <f>Q123*H123</f>
        <v>0</v>
      </c>
      <c r="S123" s="216">
        <v>0</v>
      </c>
      <c r="T123" s="217">
        <f>S123*H123</f>
        <v>0</v>
      </c>
      <c r="AR123" s="25" t="s">
        <v>105</v>
      </c>
      <c r="AT123" s="25" t="s">
        <v>202</v>
      </c>
      <c r="AU123" s="25" t="s">
        <v>93</v>
      </c>
      <c r="AY123" s="25" t="s">
        <v>199</v>
      </c>
      <c r="BE123" s="218">
        <f>IF(N123="základní",J123,0)</f>
        <v>0</v>
      </c>
      <c r="BF123" s="218">
        <f>IF(N123="snížená",J123,0)</f>
        <v>0</v>
      </c>
      <c r="BG123" s="218">
        <f>IF(N123="zákl. přenesená",J123,0)</f>
        <v>0</v>
      </c>
      <c r="BH123" s="218">
        <f>IF(N123="sníž. přenesená",J123,0)</f>
        <v>0</v>
      </c>
      <c r="BI123" s="218">
        <f>IF(N123="nulová",J123,0)</f>
        <v>0</v>
      </c>
      <c r="BJ123" s="25" t="s">
        <v>25</v>
      </c>
      <c r="BK123" s="218">
        <f>ROUND(I123*H123,2)</f>
        <v>0</v>
      </c>
      <c r="BL123" s="25" t="s">
        <v>105</v>
      </c>
      <c r="BM123" s="25" t="s">
        <v>1180</v>
      </c>
    </row>
    <row r="124" spans="2:65" s="1" customFormat="1" ht="40.5">
      <c r="B124" s="43"/>
      <c r="C124" s="65"/>
      <c r="D124" s="219" t="s">
        <v>208</v>
      </c>
      <c r="E124" s="65"/>
      <c r="F124" s="220" t="s">
        <v>1181</v>
      </c>
      <c r="G124" s="65"/>
      <c r="H124" s="65"/>
      <c r="I124" s="175"/>
      <c r="J124" s="65"/>
      <c r="K124" s="65"/>
      <c r="L124" s="63"/>
      <c r="M124" s="221"/>
      <c r="N124" s="44"/>
      <c r="O124" s="44"/>
      <c r="P124" s="44"/>
      <c r="Q124" s="44"/>
      <c r="R124" s="44"/>
      <c r="S124" s="44"/>
      <c r="T124" s="80"/>
      <c r="AT124" s="25" t="s">
        <v>208</v>
      </c>
      <c r="AU124" s="25" t="s">
        <v>93</v>
      </c>
    </row>
    <row r="125" spans="2:65" s="1" customFormat="1" ht="27">
      <c r="B125" s="43"/>
      <c r="C125" s="65"/>
      <c r="D125" s="219" t="s">
        <v>210</v>
      </c>
      <c r="E125" s="65"/>
      <c r="F125" s="222" t="s">
        <v>1173</v>
      </c>
      <c r="G125" s="65"/>
      <c r="H125" s="65"/>
      <c r="I125" s="175"/>
      <c r="J125" s="65"/>
      <c r="K125" s="65"/>
      <c r="L125" s="63"/>
      <c r="M125" s="221"/>
      <c r="N125" s="44"/>
      <c r="O125" s="44"/>
      <c r="P125" s="44"/>
      <c r="Q125" s="44"/>
      <c r="R125" s="44"/>
      <c r="S125" s="44"/>
      <c r="T125" s="80"/>
      <c r="AT125" s="25" t="s">
        <v>210</v>
      </c>
      <c r="AU125" s="25" t="s">
        <v>93</v>
      </c>
    </row>
    <row r="126" spans="2:65" s="12" customFormat="1" ht="13.5">
      <c r="B126" s="223"/>
      <c r="C126" s="224"/>
      <c r="D126" s="219" t="s">
        <v>212</v>
      </c>
      <c r="E126" s="225" t="s">
        <v>50</v>
      </c>
      <c r="F126" s="226" t="s">
        <v>1182</v>
      </c>
      <c r="G126" s="224"/>
      <c r="H126" s="227" t="s">
        <v>50</v>
      </c>
      <c r="I126" s="228"/>
      <c r="J126" s="224"/>
      <c r="K126" s="224"/>
      <c r="L126" s="229"/>
      <c r="M126" s="230"/>
      <c r="N126" s="231"/>
      <c r="O126" s="231"/>
      <c r="P126" s="231"/>
      <c r="Q126" s="231"/>
      <c r="R126" s="231"/>
      <c r="S126" s="231"/>
      <c r="T126" s="232"/>
      <c r="AT126" s="233" t="s">
        <v>212</v>
      </c>
      <c r="AU126" s="233" t="s">
        <v>93</v>
      </c>
      <c r="AV126" s="12" t="s">
        <v>25</v>
      </c>
      <c r="AW126" s="12" t="s">
        <v>48</v>
      </c>
      <c r="AX126" s="12" t="s">
        <v>85</v>
      </c>
      <c r="AY126" s="233" t="s">
        <v>199</v>
      </c>
    </row>
    <row r="127" spans="2:65" s="12" customFormat="1" ht="13.5">
      <c r="B127" s="223"/>
      <c r="C127" s="224"/>
      <c r="D127" s="219" t="s">
        <v>212</v>
      </c>
      <c r="E127" s="225" t="s">
        <v>50</v>
      </c>
      <c r="F127" s="226" t="s">
        <v>1157</v>
      </c>
      <c r="G127" s="224"/>
      <c r="H127" s="227" t="s">
        <v>50</v>
      </c>
      <c r="I127" s="228"/>
      <c r="J127" s="224"/>
      <c r="K127" s="224"/>
      <c r="L127" s="229"/>
      <c r="M127" s="230"/>
      <c r="N127" s="231"/>
      <c r="O127" s="231"/>
      <c r="P127" s="231"/>
      <c r="Q127" s="231"/>
      <c r="R127" s="231"/>
      <c r="S127" s="231"/>
      <c r="T127" s="232"/>
      <c r="AT127" s="233" t="s">
        <v>212</v>
      </c>
      <c r="AU127" s="233" t="s">
        <v>93</v>
      </c>
      <c r="AV127" s="12" t="s">
        <v>25</v>
      </c>
      <c r="AW127" s="12" t="s">
        <v>48</v>
      </c>
      <c r="AX127" s="12" t="s">
        <v>85</v>
      </c>
      <c r="AY127" s="233" t="s">
        <v>199</v>
      </c>
    </row>
    <row r="128" spans="2:65" s="13" customFormat="1" ht="13.5">
      <c r="B128" s="234"/>
      <c r="C128" s="235"/>
      <c r="D128" s="236" t="s">
        <v>212</v>
      </c>
      <c r="E128" s="237" t="s">
        <v>50</v>
      </c>
      <c r="F128" s="238" t="s">
        <v>1183</v>
      </c>
      <c r="G128" s="235"/>
      <c r="H128" s="239">
        <v>2</v>
      </c>
      <c r="I128" s="240"/>
      <c r="J128" s="235"/>
      <c r="K128" s="235"/>
      <c r="L128" s="241"/>
      <c r="M128" s="242"/>
      <c r="N128" s="243"/>
      <c r="O128" s="243"/>
      <c r="P128" s="243"/>
      <c r="Q128" s="243"/>
      <c r="R128" s="243"/>
      <c r="S128" s="243"/>
      <c r="T128" s="244"/>
      <c r="AT128" s="245" t="s">
        <v>212</v>
      </c>
      <c r="AU128" s="245" t="s">
        <v>93</v>
      </c>
      <c r="AV128" s="13" t="s">
        <v>93</v>
      </c>
      <c r="AW128" s="13" t="s">
        <v>48</v>
      </c>
      <c r="AX128" s="13" t="s">
        <v>85</v>
      </c>
      <c r="AY128" s="245" t="s">
        <v>199</v>
      </c>
    </row>
    <row r="129" spans="2:65" s="1" customFormat="1" ht="22.5" customHeight="1">
      <c r="B129" s="43"/>
      <c r="C129" s="207" t="s">
        <v>148</v>
      </c>
      <c r="D129" s="207" t="s">
        <v>202</v>
      </c>
      <c r="E129" s="208" t="s">
        <v>1184</v>
      </c>
      <c r="F129" s="209" t="s">
        <v>1185</v>
      </c>
      <c r="G129" s="210" t="s">
        <v>418</v>
      </c>
      <c r="H129" s="211">
        <v>2</v>
      </c>
      <c r="I129" s="212"/>
      <c r="J129" s="213">
        <f>ROUND(I129*H129,2)</f>
        <v>0</v>
      </c>
      <c r="K129" s="209" t="s">
        <v>206</v>
      </c>
      <c r="L129" s="63"/>
      <c r="M129" s="214" t="s">
        <v>50</v>
      </c>
      <c r="N129" s="215" t="s">
        <v>56</v>
      </c>
      <c r="O129" s="44"/>
      <c r="P129" s="216">
        <f>O129*H129</f>
        <v>0</v>
      </c>
      <c r="Q129" s="216">
        <v>0</v>
      </c>
      <c r="R129" s="216">
        <f>Q129*H129</f>
        <v>0</v>
      </c>
      <c r="S129" s="216">
        <v>0</v>
      </c>
      <c r="T129" s="217">
        <f>S129*H129</f>
        <v>0</v>
      </c>
      <c r="AR129" s="25" t="s">
        <v>105</v>
      </c>
      <c r="AT129" s="25" t="s">
        <v>202</v>
      </c>
      <c r="AU129" s="25" t="s">
        <v>93</v>
      </c>
      <c r="AY129" s="25" t="s">
        <v>199</v>
      </c>
      <c r="BE129" s="218">
        <f>IF(N129="základní",J129,0)</f>
        <v>0</v>
      </c>
      <c r="BF129" s="218">
        <f>IF(N129="snížená",J129,0)</f>
        <v>0</v>
      </c>
      <c r="BG129" s="218">
        <f>IF(N129="zákl. přenesená",J129,0)</f>
        <v>0</v>
      </c>
      <c r="BH129" s="218">
        <f>IF(N129="sníž. přenesená",J129,0)</f>
        <v>0</v>
      </c>
      <c r="BI129" s="218">
        <f>IF(N129="nulová",J129,0)</f>
        <v>0</v>
      </c>
      <c r="BJ129" s="25" t="s">
        <v>25</v>
      </c>
      <c r="BK129" s="218">
        <f>ROUND(I129*H129,2)</f>
        <v>0</v>
      </c>
      <c r="BL129" s="25" t="s">
        <v>105</v>
      </c>
      <c r="BM129" s="25" t="s">
        <v>1186</v>
      </c>
    </row>
    <row r="130" spans="2:65" s="1" customFormat="1" ht="40.5">
      <c r="B130" s="43"/>
      <c r="C130" s="65"/>
      <c r="D130" s="219" t="s">
        <v>208</v>
      </c>
      <c r="E130" s="65"/>
      <c r="F130" s="220" t="s">
        <v>1187</v>
      </c>
      <c r="G130" s="65"/>
      <c r="H130" s="65"/>
      <c r="I130" s="175"/>
      <c r="J130" s="65"/>
      <c r="K130" s="65"/>
      <c r="L130" s="63"/>
      <c r="M130" s="221"/>
      <c r="N130" s="44"/>
      <c r="O130" s="44"/>
      <c r="P130" s="44"/>
      <c r="Q130" s="44"/>
      <c r="R130" s="44"/>
      <c r="S130" s="44"/>
      <c r="T130" s="80"/>
      <c r="AT130" s="25" t="s">
        <v>208</v>
      </c>
      <c r="AU130" s="25" t="s">
        <v>93</v>
      </c>
    </row>
    <row r="131" spans="2:65" s="1" customFormat="1" ht="27">
      <c r="B131" s="43"/>
      <c r="C131" s="65"/>
      <c r="D131" s="219" t="s">
        <v>210</v>
      </c>
      <c r="E131" s="65"/>
      <c r="F131" s="222" t="s">
        <v>1173</v>
      </c>
      <c r="G131" s="65"/>
      <c r="H131" s="65"/>
      <c r="I131" s="175"/>
      <c r="J131" s="65"/>
      <c r="K131" s="65"/>
      <c r="L131" s="63"/>
      <c r="M131" s="221"/>
      <c r="N131" s="44"/>
      <c r="O131" s="44"/>
      <c r="P131" s="44"/>
      <c r="Q131" s="44"/>
      <c r="R131" s="44"/>
      <c r="S131" s="44"/>
      <c r="T131" s="80"/>
      <c r="AT131" s="25" t="s">
        <v>210</v>
      </c>
      <c r="AU131" s="25" t="s">
        <v>93</v>
      </c>
    </row>
    <row r="132" spans="2:65" s="12" customFormat="1" ht="13.5">
      <c r="B132" s="223"/>
      <c r="C132" s="224"/>
      <c r="D132" s="219" t="s">
        <v>212</v>
      </c>
      <c r="E132" s="225" t="s">
        <v>50</v>
      </c>
      <c r="F132" s="226" t="s">
        <v>1182</v>
      </c>
      <c r="G132" s="224"/>
      <c r="H132" s="227" t="s">
        <v>50</v>
      </c>
      <c r="I132" s="228"/>
      <c r="J132" s="224"/>
      <c r="K132" s="224"/>
      <c r="L132" s="229"/>
      <c r="M132" s="230"/>
      <c r="N132" s="231"/>
      <c r="O132" s="231"/>
      <c r="P132" s="231"/>
      <c r="Q132" s="231"/>
      <c r="R132" s="231"/>
      <c r="S132" s="231"/>
      <c r="T132" s="232"/>
      <c r="AT132" s="233" t="s">
        <v>212</v>
      </c>
      <c r="AU132" s="233" t="s">
        <v>93</v>
      </c>
      <c r="AV132" s="12" t="s">
        <v>25</v>
      </c>
      <c r="AW132" s="12" t="s">
        <v>48</v>
      </c>
      <c r="AX132" s="12" t="s">
        <v>85</v>
      </c>
      <c r="AY132" s="233" t="s">
        <v>199</v>
      </c>
    </row>
    <row r="133" spans="2:65" s="12" customFormat="1" ht="13.5">
      <c r="B133" s="223"/>
      <c r="C133" s="224"/>
      <c r="D133" s="219" t="s">
        <v>212</v>
      </c>
      <c r="E133" s="225" t="s">
        <v>50</v>
      </c>
      <c r="F133" s="226" t="s">
        <v>1157</v>
      </c>
      <c r="G133" s="224"/>
      <c r="H133" s="227" t="s">
        <v>50</v>
      </c>
      <c r="I133" s="228"/>
      <c r="J133" s="224"/>
      <c r="K133" s="224"/>
      <c r="L133" s="229"/>
      <c r="M133" s="230"/>
      <c r="N133" s="231"/>
      <c r="O133" s="231"/>
      <c r="P133" s="231"/>
      <c r="Q133" s="231"/>
      <c r="R133" s="231"/>
      <c r="S133" s="231"/>
      <c r="T133" s="232"/>
      <c r="AT133" s="233" t="s">
        <v>212</v>
      </c>
      <c r="AU133" s="233" t="s">
        <v>93</v>
      </c>
      <c r="AV133" s="12" t="s">
        <v>25</v>
      </c>
      <c r="AW133" s="12" t="s">
        <v>48</v>
      </c>
      <c r="AX133" s="12" t="s">
        <v>85</v>
      </c>
      <c r="AY133" s="233" t="s">
        <v>199</v>
      </c>
    </row>
    <row r="134" spans="2:65" s="13" customFormat="1" ht="13.5">
      <c r="B134" s="234"/>
      <c r="C134" s="235"/>
      <c r="D134" s="236" t="s">
        <v>212</v>
      </c>
      <c r="E134" s="237" t="s">
        <v>50</v>
      </c>
      <c r="F134" s="238" t="s">
        <v>93</v>
      </c>
      <c r="G134" s="235"/>
      <c r="H134" s="239">
        <v>2</v>
      </c>
      <c r="I134" s="240"/>
      <c r="J134" s="235"/>
      <c r="K134" s="235"/>
      <c r="L134" s="241"/>
      <c r="M134" s="242"/>
      <c r="N134" s="243"/>
      <c r="O134" s="243"/>
      <c r="P134" s="243"/>
      <c r="Q134" s="243"/>
      <c r="R134" s="243"/>
      <c r="S134" s="243"/>
      <c r="T134" s="244"/>
      <c r="AT134" s="245" t="s">
        <v>212</v>
      </c>
      <c r="AU134" s="245" t="s">
        <v>93</v>
      </c>
      <c r="AV134" s="13" t="s">
        <v>93</v>
      </c>
      <c r="AW134" s="13" t="s">
        <v>48</v>
      </c>
      <c r="AX134" s="13" t="s">
        <v>85</v>
      </c>
      <c r="AY134" s="245" t="s">
        <v>199</v>
      </c>
    </row>
    <row r="135" spans="2:65" s="1" customFormat="1" ht="22.5" customHeight="1">
      <c r="B135" s="43"/>
      <c r="C135" s="207" t="s">
        <v>247</v>
      </c>
      <c r="D135" s="207" t="s">
        <v>202</v>
      </c>
      <c r="E135" s="208" t="s">
        <v>1188</v>
      </c>
      <c r="F135" s="209" t="s">
        <v>1189</v>
      </c>
      <c r="G135" s="210" t="s">
        <v>256</v>
      </c>
      <c r="H135" s="211">
        <v>3</v>
      </c>
      <c r="I135" s="212"/>
      <c r="J135" s="213">
        <f>ROUND(I135*H135,2)</f>
        <v>0</v>
      </c>
      <c r="K135" s="209" t="s">
        <v>206</v>
      </c>
      <c r="L135" s="63"/>
      <c r="M135" s="214" t="s">
        <v>50</v>
      </c>
      <c r="N135" s="215" t="s">
        <v>56</v>
      </c>
      <c r="O135" s="44"/>
      <c r="P135" s="216">
        <f>O135*H135</f>
        <v>0</v>
      </c>
      <c r="Q135" s="216">
        <v>0</v>
      </c>
      <c r="R135" s="216">
        <f>Q135*H135</f>
        <v>0</v>
      </c>
      <c r="S135" s="216">
        <v>0</v>
      </c>
      <c r="T135" s="217">
        <f>S135*H135</f>
        <v>0</v>
      </c>
      <c r="AR135" s="25" t="s">
        <v>105</v>
      </c>
      <c r="AT135" s="25" t="s">
        <v>202</v>
      </c>
      <c r="AU135" s="25" t="s">
        <v>93</v>
      </c>
      <c r="AY135" s="25" t="s">
        <v>199</v>
      </c>
      <c r="BE135" s="218">
        <f>IF(N135="základní",J135,0)</f>
        <v>0</v>
      </c>
      <c r="BF135" s="218">
        <f>IF(N135="snížená",J135,0)</f>
        <v>0</v>
      </c>
      <c r="BG135" s="218">
        <f>IF(N135="zákl. přenesená",J135,0)</f>
        <v>0</v>
      </c>
      <c r="BH135" s="218">
        <f>IF(N135="sníž. přenesená",J135,0)</f>
        <v>0</v>
      </c>
      <c r="BI135" s="218">
        <f>IF(N135="nulová",J135,0)</f>
        <v>0</v>
      </c>
      <c r="BJ135" s="25" t="s">
        <v>25</v>
      </c>
      <c r="BK135" s="218">
        <f>ROUND(I135*H135,2)</f>
        <v>0</v>
      </c>
      <c r="BL135" s="25" t="s">
        <v>105</v>
      </c>
      <c r="BM135" s="25" t="s">
        <v>1190</v>
      </c>
    </row>
    <row r="136" spans="2:65" s="1" customFormat="1" ht="13.5">
      <c r="B136" s="43"/>
      <c r="C136" s="65"/>
      <c r="D136" s="219" t="s">
        <v>208</v>
      </c>
      <c r="E136" s="65"/>
      <c r="F136" s="220" t="s">
        <v>1191</v>
      </c>
      <c r="G136" s="65"/>
      <c r="H136" s="65"/>
      <c r="I136" s="175"/>
      <c r="J136" s="65"/>
      <c r="K136" s="65"/>
      <c r="L136" s="63"/>
      <c r="M136" s="221"/>
      <c r="N136" s="44"/>
      <c r="O136" s="44"/>
      <c r="P136" s="44"/>
      <c r="Q136" s="44"/>
      <c r="R136" s="44"/>
      <c r="S136" s="44"/>
      <c r="T136" s="80"/>
      <c r="AT136" s="25" t="s">
        <v>208</v>
      </c>
      <c r="AU136" s="25" t="s">
        <v>93</v>
      </c>
    </row>
    <row r="137" spans="2:65" s="1" customFormat="1" ht="67.5">
      <c r="B137" s="43"/>
      <c r="C137" s="65"/>
      <c r="D137" s="219" t="s">
        <v>210</v>
      </c>
      <c r="E137" s="65"/>
      <c r="F137" s="222" t="s">
        <v>1192</v>
      </c>
      <c r="G137" s="65"/>
      <c r="H137" s="65"/>
      <c r="I137" s="175"/>
      <c r="J137" s="65"/>
      <c r="K137" s="65"/>
      <c r="L137" s="63"/>
      <c r="M137" s="221"/>
      <c r="N137" s="44"/>
      <c r="O137" s="44"/>
      <c r="P137" s="44"/>
      <c r="Q137" s="44"/>
      <c r="R137" s="44"/>
      <c r="S137" s="44"/>
      <c r="T137" s="80"/>
      <c r="AT137" s="25" t="s">
        <v>210</v>
      </c>
      <c r="AU137" s="25" t="s">
        <v>93</v>
      </c>
    </row>
    <row r="138" spans="2:65" s="12" customFormat="1" ht="13.5">
      <c r="B138" s="223"/>
      <c r="C138" s="224"/>
      <c r="D138" s="219" t="s">
        <v>212</v>
      </c>
      <c r="E138" s="225" t="s">
        <v>50</v>
      </c>
      <c r="F138" s="226" t="s">
        <v>1193</v>
      </c>
      <c r="G138" s="224"/>
      <c r="H138" s="227" t="s">
        <v>50</v>
      </c>
      <c r="I138" s="228"/>
      <c r="J138" s="224"/>
      <c r="K138" s="224"/>
      <c r="L138" s="229"/>
      <c r="M138" s="230"/>
      <c r="N138" s="231"/>
      <c r="O138" s="231"/>
      <c r="P138" s="231"/>
      <c r="Q138" s="231"/>
      <c r="R138" s="231"/>
      <c r="S138" s="231"/>
      <c r="T138" s="232"/>
      <c r="AT138" s="233" t="s">
        <v>212</v>
      </c>
      <c r="AU138" s="233" t="s">
        <v>93</v>
      </c>
      <c r="AV138" s="12" t="s">
        <v>25</v>
      </c>
      <c r="AW138" s="12" t="s">
        <v>48</v>
      </c>
      <c r="AX138" s="12" t="s">
        <v>85</v>
      </c>
      <c r="AY138" s="233" t="s">
        <v>199</v>
      </c>
    </row>
    <row r="139" spans="2:65" s="13" customFormat="1" ht="13.5">
      <c r="B139" s="234"/>
      <c r="C139" s="235"/>
      <c r="D139" s="236" t="s">
        <v>212</v>
      </c>
      <c r="E139" s="237" t="s">
        <v>50</v>
      </c>
      <c r="F139" s="238" t="s">
        <v>99</v>
      </c>
      <c r="G139" s="235"/>
      <c r="H139" s="239">
        <v>3</v>
      </c>
      <c r="I139" s="240"/>
      <c r="J139" s="235"/>
      <c r="K139" s="235"/>
      <c r="L139" s="241"/>
      <c r="M139" s="242"/>
      <c r="N139" s="243"/>
      <c r="O139" s="243"/>
      <c r="P139" s="243"/>
      <c r="Q139" s="243"/>
      <c r="R139" s="243"/>
      <c r="S139" s="243"/>
      <c r="T139" s="244"/>
      <c r="AT139" s="245" t="s">
        <v>212</v>
      </c>
      <c r="AU139" s="245" t="s">
        <v>93</v>
      </c>
      <c r="AV139" s="13" t="s">
        <v>93</v>
      </c>
      <c r="AW139" s="13" t="s">
        <v>48</v>
      </c>
      <c r="AX139" s="13" t="s">
        <v>85</v>
      </c>
      <c r="AY139" s="245" t="s">
        <v>199</v>
      </c>
    </row>
    <row r="140" spans="2:65" s="1" customFormat="1" ht="22.5" customHeight="1">
      <c r="B140" s="43"/>
      <c r="C140" s="207" t="s">
        <v>127</v>
      </c>
      <c r="D140" s="207" t="s">
        <v>202</v>
      </c>
      <c r="E140" s="208" t="s">
        <v>227</v>
      </c>
      <c r="F140" s="209" t="s">
        <v>228</v>
      </c>
      <c r="G140" s="210" t="s">
        <v>205</v>
      </c>
      <c r="H140" s="211">
        <v>181.73</v>
      </c>
      <c r="I140" s="212"/>
      <c r="J140" s="213">
        <f>ROUND(I140*H140,2)</f>
        <v>0</v>
      </c>
      <c r="K140" s="209" t="s">
        <v>206</v>
      </c>
      <c r="L140" s="63"/>
      <c r="M140" s="214" t="s">
        <v>50</v>
      </c>
      <c r="N140" s="215" t="s">
        <v>56</v>
      </c>
      <c r="O140" s="44"/>
      <c r="P140" s="216">
        <f>O140*H140</f>
        <v>0</v>
      </c>
      <c r="Q140" s="216">
        <v>0</v>
      </c>
      <c r="R140" s="216">
        <f>Q140*H140</f>
        <v>0</v>
      </c>
      <c r="S140" s="216">
        <v>0</v>
      </c>
      <c r="T140" s="217">
        <f>S140*H140</f>
        <v>0</v>
      </c>
      <c r="AR140" s="25" t="s">
        <v>105</v>
      </c>
      <c r="AT140" s="25" t="s">
        <v>202</v>
      </c>
      <c r="AU140" s="25" t="s">
        <v>93</v>
      </c>
      <c r="AY140" s="25" t="s">
        <v>199</v>
      </c>
      <c r="BE140" s="218">
        <f>IF(N140="základní",J140,0)</f>
        <v>0</v>
      </c>
      <c r="BF140" s="218">
        <f>IF(N140="snížená",J140,0)</f>
        <v>0</v>
      </c>
      <c r="BG140" s="218">
        <f>IF(N140="zákl. přenesená",J140,0)</f>
        <v>0</v>
      </c>
      <c r="BH140" s="218">
        <f>IF(N140="sníž. přenesená",J140,0)</f>
        <v>0</v>
      </c>
      <c r="BI140" s="218">
        <f>IF(N140="nulová",J140,0)</f>
        <v>0</v>
      </c>
      <c r="BJ140" s="25" t="s">
        <v>25</v>
      </c>
      <c r="BK140" s="218">
        <f>ROUND(I140*H140,2)</f>
        <v>0</v>
      </c>
      <c r="BL140" s="25" t="s">
        <v>105</v>
      </c>
      <c r="BM140" s="25" t="s">
        <v>1194</v>
      </c>
    </row>
    <row r="141" spans="2:65" s="1" customFormat="1" ht="27">
      <c r="B141" s="43"/>
      <c r="C141" s="65"/>
      <c r="D141" s="219" t="s">
        <v>208</v>
      </c>
      <c r="E141" s="65"/>
      <c r="F141" s="220" t="s">
        <v>230</v>
      </c>
      <c r="G141" s="65"/>
      <c r="H141" s="65"/>
      <c r="I141" s="175"/>
      <c r="J141" s="65"/>
      <c r="K141" s="65"/>
      <c r="L141" s="63"/>
      <c r="M141" s="221"/>
      <c r="N141" s="44"/>
      <c r="O141" s="44"/>
      <c r="P141" s="44"/>
      <c r="Q141" s="44"/>
      <c r="R141" s="44"/>
      <c r="S141" s="44"/>
      <c r="T141" s="80"/>
      <c r="AT141" s="25" t="s">
        <v>208</v>
      </c>
      <c r="AU141" s="25" t="s">
        <v>93</v>
      </c>
    </row>
    <row r="142" spans="2:65" s="1" customFormat="1" ht="148.5">
      <c r="B142" s="43"/>
      <c r="C142" s="65"/>
      <c r="D142" s="219" t="s">
        <v>210</v>
      </c>
      <c r="E142" s="65"/>
      <c r="F142" s="222" t="s">
        <v>231</v>
      </c>
      <c r="G142" s="65"/>
      <c r="H142" s="65"/>
      <c r="I142" s="175"/>
      <c r="J142" s="65"/>
      <c r="K142" s="65"/>
      <c r="L142" s="63"/>
      <c r="M142" s="221"/>
      <c r="N142" s="44"/>
      <c r="O142" s="44"/>
      <c r="P142" s="44"/>
      <c r="Q142" s="44"/>
      <c r="R142" s="44"/>
      <c r="S142" s="44"/>
      <c r="T142" s="80"/>
      <c r="AT142" s="25" t="s">
        <v>210</v>
      </c>
      <c r="AU142" s="25" t="s">
        <v>93</v>
      </c>
    </row>
    <row r="143" spans="2:65" s="12" customFormat="1" ht="13.5">
      <c r="B143" s="223"/>
      <c r="C143" s="224"/>
      <c r="D143" s="219" t="s">
        <v>212</v>
      </c>
      <c r="E143" s="225" t="s">
        <v>50</v>
      </c>
      <c r="F143" s="226" t="s">
        <v>721</v>
      </c>
      <c r="G143" s="224"/>
      <c r="H143" s="227" t="s">
        <v>50</v>
      </c>
      <c r="I143" s="228"/>
      <c r="J143" s="224"/>
      <c r="K143" s="224"/>
      <c r="L143" s="229"/>
      <c r="M143" s="230"/>
      <c r="N143" s="231"/>
      <c r="O143" s="231"/>
      <c r="P143" s="231"/>
      <c r="Q143" s="231"/>
      <c r="R143" s="231"/>
      <c r="S143" s="231"/>
      <c r="T143" s="232"/>
      <c r="AT143" s="233" t="s">
        <v>212</v>
      </c>
      <c r="AU143" s="233" t="s">
        <v>93</v>
      </c>
      <c r="AV143" s="12" t="s">
        <v>25</v>
      </c>
      <c r="AW143" s="12" t="s">
        <v>48</v>
      </c>
      <c r="AX143" s="12" t="s">
        <v>85</v>
      </c>
      <c r="AY143" s="233" t="s">
        <v>199</v>
      </c>
    </row>
    <row r="144" spans="2:65" s="13" customFormat="1" ht="13.5">
      <c r="B144" s="234"/>
      <c r="C144" s="235"/>
      <c r="D144" s="236" t="s">
        <v>212</v>
      </c>
      <c r="E144" s="237" t="s">
        <v>50</v>
      </c>
      <c r="F144" s="238" t="s">
        <v>1195</v>
      </c>
      <c r="G144" s="235"/>
      <c r="H144" s="239">
        <v>181.73</v>
      </c>
      <c r="I144" s="240"/>
      <c r="J144" s="235"/>
      <c r="K144" s="235"/>
      <c r="L144" s="241"/>
      <c r="M144" s="242"/>
      <c r="N144" s="243"/>
      <c r="O144" s="243"/>
      <c r="P144" s="243"/>
      <c r="Q144" s="243"/>
      <c r="R144" s="243"/>
      <c r="S144" s="243"/>
      <c r="T144" s="244"/>
      <c r="AT144" s="245" t="s">
        <v>212</v>
      </c>
      <c r="AU144" s="245" t="s">
        <v>93</v>
      </c>
      <c r="AV144" s="13" t="s">
        <v>93</v>
      </c>
      <c r="AW144" s="13" t="s">
        <v>48</v>
      </c>
      <c r="AX144" s="13" t="s">
        <v>85</v>
      </c>
      <c r="AY144" s="245" t="s">
        <v>199</v>
      </c>
    </row>
    <row r="145" spans="2:65" s="1" customFormat="1" ht="22.5" customHeight="1">
      <c r="B145" s="43"/>
      <c r="C145" s="207" t="s">
        <v>30</v>
      </c>
      <c r="D145" s="207" t="s">
        <v>202</v>
      </c>
      <c r="E145" s="208" t="s">
        <v>222</v>
      </c>
      <c r="F145" s="209" t="s">
        <v>223</v>
      </c>
      <c r="G145" s="210" t="s">
        <v>205</v>
      </c>
      <c r="H145" s="211">
        <v>181.73</v>
      </c>
      <c r="I145" s="212"/>
      <c r="J145" s="213">
        <f>ROUND(I145*H145,2)</f>
        <v>0</v>
      </c>
      <c r="K145" s="209" t="s">
        <v>206</v>
      </c>
      <c r="L145" s="63"/>
      <c r="M145" s="214" t="s">
        <v>50</v>
      </c>
      <c r="N145" s="215" t="s">
        <v>56</v>
      </c>
      <c r="O145" s="44"/>
      <c r="P145" s="216">
        <f>O145*H145</f>
        <v>0</v>
      </c>
      <c r="Q145" s="216">
        <v>0</v>
      </c>
      <c r="R145" s="216">
        <f>Q145*H145</f>
        <v>0</v>
      </c>
      <c r="S145" s="216">
        <v>0</v>
      </c>
      <c r="T145" s="217">
        <f>S145*H145</f>
        <v>0</v>
      </c>
      <c r="AR145" s="25" t="s">
        <v>105</v>
      </c>
      <c r="AT145" s="25" t="s">
        <v>202</v>
      </c>
      <c r="AU145" s="25" t="s">
        <v>93</v>
      </c>
      <c r="AY145" s="25" t="s">
        <v>199</v>
      </c>
      <c r="BE145" s="218">
        <f>IF(N145="základní",J145,0)</f>
        <v>0</v>
      </c>
      <c r="BF145" s="218">
        <f>IF(N145="snížená",J145,0)</f>
        <v>0</v>
      </c>
      <c r="BG145" s="218">
        <f>IF(N145="zákl. přenesená",J145,0)</f>
        <v>0</v>
      </c>
      <c r="BH145" s="218">
        <f>IF(N145="sníž. přenesená",J145,0)</f>
        <v>0</v>
      </c>
      <c r="BI145" s="218">
        <f>IF(N145="nulová",J145,0)</f>
        <v>0</v>
      </c>
      <c r="BJ145" s="25" t="s">
        <v>25</v>
      </c>
      <c r="BK145" s="218">
        <f>ROUND(I145*H145,2)</f>
        <v>0</v>
      </c>
      <c r="BL145" s="25" t="s">
        <v>105</v>
      </c>
      <c r="BM145" s="25" t="s">
        <v>1196</v>
      </c>
    </row>
    <row r="146" spans="2:65" s="1" customFormat="1" ht="40.5">
      <c r="B146" s="43"/>
      <c r="C146" s="65"/>
      <c r="D146" s="219" t="s">
        <v>208</v>
      </c>
      <c r="E146" s="65"/>
      <c r="F146" s="220" t="s">
        <v>225</v>
      </c>
      <c r="G146" s="65"/>
      <c r="H146" s="65"/>
      <c r="I146" s="175"/>
      <c r="J146" s="65"/>
      <c r="K146" s="65"/>
      <c r="L146" s="63"/>
      <c r="M146" s="221"/>
      <c r="N146" s="44"/>
      <c r="O146" s="44"/>
      <c r="P146" s="44"/>
      <c r="Q146" s="44"/>
      <c r="R146" s="44"/>
      <c r="S146" s="44"/>
      <c r="T146" s="80"/>
      <c r="AT146" s="25" t="s">
        <v>208</v>
      </c>
      <c r="AU146" s="25" t="s">
        <v>93</v>
      </c>
    </row>
    <row r="147" spans="2:65" s="1" customFormat="1" ht="189">
      <c r="B147" s="43"/>
      <c r="C147" s="65"/>
      <c r="D147" s="219" t="s">
        <v>210</v>
      </c>
      <c r="E147" s="65"/>
      <c r="F147" s="222" t="s">
        <v>226</v>
      </c>
      <c r="G147" s="65"/>
      <c r="H147" s="65"/>
      <c r="I147" s="175"/>
      <c r="J147" s="65"/>
      <c r="K147" s="65"/>
      <c r="L147" s="63"/>
      <c r="M147" s="221"/>
      <c r="N147" s="44"/>
      <c r="O147" s="44"/>
      <c r="P147" s="44"/>
      <c r="Q147" s="44"/>
      <c r="R147" s="44"/>
      <c r="S147" s="44"/>
      <c r="T147" s="80"/>
      <c r="AT147" s="25" t="s">
        <v>210</v>
      </c>
      <c r="AU147" s="25" t="s">
        <v>93</v>
      </c>
    </row>
    <row r="148" spans="2:65" s="12" customFormat="1" ht="13.5">
      <c r="B148" s="223"/>
      <c r="C148" s="224"/>
      <c r="D148" s="219" t="s">
        <v>212</v>
      </c>
      <c r="E148" s="225" t="s">
        <v>50</v>
      </c>
      <c r="F148" s="226" t="s">
        <v>777</v>
      </c>
      <c r="G148" s="224"/>
      <c r="H148" s="227" t="s">
        <v>50</v>
      </c>
      <c r="I148" s="228"/>
      <c r="J148" s="224"/>
      <c r="K148" s="224"/>
      <c r="L148" s="229"/>
      <c r="M148" s="230"/>
      <c r="N148" s="231"/>
      <c r="O148" s="231"/>
      <c r="P148" s="231"/>
      <c r="Q148" s="231"/>
      <c r="R148" s="231"/>
      <c r="S148" s="231"/>
      <c r="T148" s="232"/>
      <c r="AT148" s="233" t="s">
        <v>212</v>
      </c>
      <c r="AU148" s="233" t="s">
        <v>93</v>
      </c>
      <c r="AV148" s="12" t="s">
        <v>25</v>
      </c>
      <c r="AW148" s="12" t="s">
        <v>48</v>
      </c>
      <c r="AX148" s="12" t="s">
        <v>85</v>
      </c>
      <c r="AY148" s="233" t="s">
        <v>199</v>
      </c>
    </row>
    <row r="149" spans="2:65" s="13" customFormat="1" ht="13.5">
      <c r="B149" s="234"/>
      <c r="C149" s="235"/>
      <c r="D149" s="236" t="s">
        <v>212</v>
      </c>
      <c r="E149" s="237" t="s">
        <v>50</v>
      </c>
      <c r="F149" s="238" t="s">
        <v>1195</v>
      </c>
      <c r="G149" s="235"/>
      <c r="H149" s="239">
        <v>181.73</v>
      </c>
      <c r="I149" s="240"/>
      <c r="J149" s="235"/>
      <c r="K149" s="235"/>
      <c r="L149" s="241"/>
      <c r="M149" s="242"/>
      <c r="N149" s="243"/>
      <c r="O149" s="243"/>
      <c r="P149" s="243"/>
      <c r="Q149" s="243"/>
      <c r="R149" s="243"/>
      <c r="S149" s="243"/>
      <c r="T149" s="244"/>
      <c r="AT149" s="245" t="s">
        <v>212</v>
      </c>
      <c r="AU149" s="245" t="s">
        <v>93</v>
      </c>
      <c r="AV149" s="13" t="s">
        <v>93</v>
      </c>
      <c r="AW149" s="13" t="s">
        <v>48</v>
      </c>
      <c r="AX149" s="13" t="s">
        <v>85</v>
      </c>
      <c r="AY149" s="245" t="s">
        <v>199</v>
      </c>
    </row>
    <row r="150" spans="2:65" s="1" customFormat="1" ht="31.5" customHeight="1">
      <c r="B150" s="43"/>
      <c r="C150" s="207" t="s">
        <v>271</v>
      </c>
      <c r="D150" s="207" t="s">
        <v>202</v>
      </c>
      <c r="E150" s="208" t="s">
        <v>1197</v>
      </c>
      <c r="F150" s="209" t="s">
        <v>1198</v>
      </c>
      <c r="G150" s="210" t="s">
        <v>263</v>
      </c>
      <c r="H150" s="211">
        <v>1817.3</v>
      </c>
      <c r="I150" s="212"/>
      <c r="J150" s="213">
        <f>ROUND(I150*H150,2)</f>
        <v>0</v>
      </c>
      <c r="K150" s="209" t="s">
        <v>206</v>
      </c>
      <c r="L150" s="63"/>
      <c r="M150" s="214" t="s">
        <v>50</v>
      </c>
      <c r="N150" s="215" t="s">
        <v>56</v>
      </c>
      <c r="O150" s="44"/>
      <c r="P150" s="216">
        <f>O150*H150</f>
        <v>0</v>
      </c>
      <c r="Q150" s="216">
        <v>0</v>
      </c>
      <c r="R150" s="216">
        <f>Q150*H150</f>
        <v>0</v>
      </c>
      <c r="S150" s="216">
        <v>0</v>
      </c>
      <c r="T150" s="217">
        <f>S150*H150</f>
        <v>0</v>
      </c>
      <c r="AR150" s="25" t="s">
        <v>105</v>
      </c>
      <c r="AT150" s="25" t="s">
        <v>202</v>
      </c>
      <c r="AU150" s="25" t="s">
        <v>93</v>
      </c>
      <c r="AY150" s="25" t="s">
        <v>199</v>
      </c>
      <c r="BE150" s="218">
        <f>IF(N150="základní",J150,0)</f>
        <v>0</v>
      </c>
      <c r="BF150" s="218">
        <f>IF(N150="snížená",J150,0)</f>
        <v>0</v>
      </c>
      <c r="BG150" s="218">
        <f>IF(N150="zákl. přenesená",J150,0)</f>
        <v>0</v>
      </c>
      <c r="BH150" s="218">
        <f>IF(N150="sníž. přenesená",J150,0)</f>
        <v>0</v>
      </c>
      <c r="BI150" s="218">
        <f>IF(N150="nulová",J150,0)</f>
        <v>0</v>
      </c>
      <c r="BJ150" s="25" t="s">
        <v>25</v>
      </c>
      <c r="BK150" s="218">
        <f>ROUND(I150*H150,2)</f>
        <v>0</v>
      </c>
      <c r="BL150" s="25" t="s">
        <v>105</v>
      </c>
      <c r="BM150" s="25" t="s">
        <v>1199</v>
      </c>
    </row>
    <row r="151" spans="2:65" s="1" customFormat="1" ht="27">
      <c r="B151" s="43"/>
      <c r="C151" s="65"/>
      <c r="D151" s="219" t="s">
        <v>208</v>
      </c>
      <c r="E151" s="65"/>
      <c r="F151" s="220" t="s">
        <v>1200</v>
      </c>
      <c r="G151" s="65"/>
      <c r="H151" s="65"/>
      <c r="I151" s="175"/>
      <c r="J151" s="65"/>
      <c r="K151" s="65"/>
      <c r="L151" s="63"/>
      <c r="M151" s="221"/>
      <c r="N151" s="44"/>
      <c r="O151" s="44"/>
      <c r="P151" s="44"/>
      <c r="Q151" s="44"/>
      <c r="R151" s="44"/>
      <c r="S151" s="44"/>
      <c r="T151" s="80"/>
      <c r="AT151" s="25" t="s">
        <v>208</v>
      </c>
      <c r="AU151" s="25" t="s">
        <v>93</v>
      </c>
    </row>
    <row r="152" spans="2:65" s="1" customFormat="1" ht="94.5">
      <c r="B152" s="43"/>
      <c r="C152" s="65"/>
      <c r="D152" s="219" t="s">
        <v>210</v>
      </c>
      <c r="E152" s="65"/>
      <c r="F152" s="222" t="s">
        <v>1201</v>
      </c>
      <c r="G152" s="65"/>
      <c r="H152" s="65"/>
      <c r="I152" s="175"/>
      <c r="J152" s="65"/>
      <c r="K152" s="65"/>
      <c r="L152" s="63"/>
      <c r="M152" s="221"/>
      <c r="N152" s="44"/>
      <c r="O152" s="44"/>
      <c r="P152" s="44"/>
      <c r="Q152" s="44"/>
      <c r="R152" s="44"/>
      <c r="S152" s="44"/>
      <c r="T152" s="80"/>
      <c r="AT152" s="25" t="s">
        <v>210</v>
      </c>
      <c r="AU152" s="25" t="s">
        <v>93</v>
      </c>
    </row>
    <row r="153" spans="2:65" s="12" customFormat="1" ht="13.5">
      <c r="B153" s="223"/>
      <c r="C153" s="224"/>
      <c r="D153" s="219" t="s">
        <v>212</v>
      </c>
      <c r="E153" s="225" t="s">
        <v>50</v>
      </c>
      <c r="F153" s="226" t="s">
        <v>1202</v>
      </c>
      <c r="G153" s="224"/>
      <c r="H153" s="227" t="s">
        <v>50</v>
      </c>
      <c r="I153" s="228"/>
      <c r="J153" s="224"/>
      <c r="K153" s="224"/>
      <c r="L153" s="229"/>
      <c r="M153" s="230"/>
      <c r="N153" s="231"/>
      <c r="O153" s="231"/>
      <c r="P153" s="231"/>
      <c r="Q153" s="231"/>
      <c r="R153" s="231"/>
      <c r="S153" s="231"/>
      <c r="T153" s="232"/>
      <c r="AT153" s="233" t="s">
        <v>212</v>
      </c>
      <c r="AU153" s="233" t="s">
        <v>93</v>
      </c>
      <c r="AV153" s="12" t="s">
        <v>25</v>
      </c>
      <c r="AW153" s="12" t="s">
        <v>48</v>
      </c>
      <c r="AX153" s="12" t="s">
        <v>85</v>
      </c>
      <c r="AY153" s="233" t="s">
        <v>199</v>
      </c>
    </row>
    <row r="154" spans="2:65" s="13" customFormat="1" ht="13.5">
      <c r="B154" s="234"/>
      <c r="C154" s="235"/>
      <c r="D154" s="236" t="s">
        <v>212</v>
      </c>
      <c r="E154" s="237" t="s">
        <v>50</v>
      </c>
      <c r="F154" s="238" t="s">
        <v>1203</v>
      </c>
      <c r="G154" s="235"/>
      <c r="H154" s="239">
        <v>1817.3</v>
      </c>
      <c r="I154" s="240"/>
      <c r="J154" s="235"/>
      <c r="K154" s="235"/>
      <c r="L154" s="241"/>
      <c r="M154" s="242"/>
      <c r="N154" s="243"/>
      <c r="O154" s="243"/>
      <c r="P154" s="243"/>
      <c r="Q154" s="243"/>
      <c r="R154" s="243"/>
      <c r="S154" s="243"/>
      <c r="T154" s="244"/>
      <c r="AT154" s="245" t="s">
        <v>212</v>
      </c>
      <c r="AU154" s="245" t="s">
        <v>93</v>
      </c>
      <c r="AV154" s="13" t="s">
        <v>93</v>
      </c>
      <c r="AW154" s="13" t="s">
        <v>48</v>
      </c>
      <c r="AX154" s="13" t="s">
        <v>85</v>
      </c>
      <c r="AY154" s="245" t="s">
        <v>199</v>
      </c>
    </row>
    <row r="155" spans="2:65" s="1" customFormat="1" ht="22.5" customHeight="1">
      <c r="B155" s="43"/>
      <c r="C155" s="207" t="s">
        <v>278</v>
      </c>
      <c r="D155" s="207" t="s">
        <v>202</v>
      </c>
      <c r="E155" s="208" t="s">
        <v>1204</v>
      </c>
      <c r="F155" s="209" t="s">
        <v>1205</v>
      </c>
      <c r="G155" s="210" t="s">
        <v>263</v>
      </c>
      <c r="H155" s="211">
        <v>1817.3</v>
      </c>
      <c r="I155" s="212"/>
      <c r="J155" s="213">
        <f>ROUND(I155*H155,2)</f>
        <v>0</v>
      </c>
      <c r="K155" s="209" t="s">
        <v>206</v>
      </c>
      <c r="L155" s="63"/>
      <c r="M155" s="214" t="s">
        <v>50</v>
      </c>
      <c r="N155" s="215" t="s">
        <v>56</v>
      </c>
      <c r="O155" s="44"/>
      <c r="P155" s="216">
        <f>O155*H155</f>
        <v>0</v>
      </c>
      <c r="Q155" s="216">
        <v>0</v>
      </c>
      <c r="R155" s="216">
        <f>Q155*H155</f>
        <v>0</v>
      </c>
      <c r="S155" s="216">
        <v>0</v>
      </c>
      <c r="T155" s="217">
        <f>S155*H155</f>
        <v>0</v>
      </c>
      <c r="AR155" s="25" t="s">
        <v>105</v>
      </c>
      <c r="AT155" s="25" t="s">
        <v>202</v>
      </c>
      <c r="AU155" s="25" t="s">
        <v>93</v>
      </c>
      <c r="AY155" s="25" t="s">
        <v>199</v>
      </c>
      <c r="BE155" s="218">
        <f>IF(N155="základní",J155,0)</f>
        <v>0</v>
      </c>
      <c r="BF155" s="218">
        <f>IF(N155="snížená",J155,0)</f>
        <v>0</v>
      </c>
      <c r="BG155" s="218">
        <f>IF(N155="zákl. přenesená",J155,0)</f>
        <v>0</v>
      </c>
      <c r="BH155" s="218">
        <f>IF(N155="sníž. přenesená",J155,0)</f>
        <v>0</v>
      </c>
      <c r="BI155" s="218">
        <f>IF(N155="nulová",J155,0)</f>
        <v>0</v>
      </c>
      <c r="BJ155" s="25" t="s">
        <v>25</v>
      </c>
      <c r="BK155" s="218">
        <f>ROUND(I155*H155,2)</f>
        <v>0</v>
      </c>
      <c r="BL155" s="25" t="s">
        <v>105</v>
      </c>
      <c r="BM155" s="25" t="s">
        <v>1206</v>
      </c>
    </row>
    <row r="156" spans="2:65" s="1" customFormat="1" ht="27">
      <c r="B156" s="43"/>
      <c r="C156" s="65"/>
      <c r="D156" s="219" t="s">
        <v>208</v>
      </c>
      <c r="E156" s="65"/>
      <c r="F156" s="220" t="s">
        <v>1207</v>
      </c>
      <c r="G156" s="65"/>
      <c r="H156" s="65"/>
      <c r="I156" s="175"/>
      <c r="J156" s="65"/>
      <c r="K156" s="65"/>
      <c r="L156" s="63"/>
      <c r="M156" s="221"/>
      <c r="N156" s="44"/>
      <c r="O156" s="44"/>
      <c r="P156" s="44"/>
      <c r="Q156" s="44"/>
      <c r="R156" s="44"/>
      <c r="S156" s="44"/>
      <c r="T156" s="80"/>
      <c r="AT156" s="25" t="s">
        <v>208</v>
      </c>
      <c r="AU156" s="25" t="s">
        <v>93</v>
      </c>
    </row>
    <row r="157" spans="2:65" s="1" customFormat="1" ht="121.5">
      <c r="B157" s="43"/>
      <c r="C157" s="65"/>
      <c r="D157" s="219" t="s">
        <v>210</v>
      </c>
      <c r="E157" s="65"/>
      <c r="F157" s="222" t="s">
        <v>1208</v>
      </c>
      <c r="G157" s="65"/>
      <c r="H157" s="65"/>
      <c r="I157" s="175"/>
      <c r="J157" s="65"/>
      <c r="K157" s="65"/>
      <c r="L157" s="63"/>
      <c r="M157" s="221"/>
      <c r="N157" s="44"/>
      <c r="O157" s="44"/>
      <c r="P157" s="44"/>
      <c r="Q157" s="44"/>
      <c r="R157" s="44"/>
      <c r="S157" s="44"/>
      <c r="T157" s="80"/>
      <c r="AT157" s="25" t="s">
        <v>210</v>
      </c>
      <c r="AU157" s="25" t="s">
        <v>93</v>
      </c>
    </row>
    <row r="158" spans="2:65" s="12" customFormat="1" ht="13.5">
      <c r="B158" s="223"/>
      <c r="C158" s="224"/>
      <c r="D158" s="219" t="s">
        <v>212</v>
      </c>
      <c r="E158" s="225" t="s">
        <v>50</v>
      </c>
      <c r="F158" s="226" t="s">
        <v>1202</v>
      </c>
      <c r="G158" s="224"/>
      <c r="H158" s="227" t="s">
        <v>50</v>
      </c>
      <c r="I158" s="228"/>
      <c r="J158" s="224"/>
      <c r="K158" s="224"/>
      <c r="L158" s="229"/>
      <c r="M158" s="230"/>
      <c r="N158" s="231"/>
      <c r="O158" s="231"/>
      <c r="P158" s="231"/>
      <c r="Q158" s="231"/>
      <c r="R158" s="231"/>
      <c r="S158" s="231"/>
      <c r="T158" s="232"/>
      <c r="AT158" s="233" t="s">
        <v>212</v>
      </c>
      <c r="AU158" s="233" t="s">
        <v>93</v>
      </c>
      <c r="AV158" s="12" t="s">
        <v>25</v>
      </c>
      <c r="AW158" s="12" t="s">
        <v>48</v>
      </c>
      <c r="AX158" s="12" t="s">
        <v>85</v>
      </c>
      <c r="AY158" s="233" t="s">
        <v>199</v>
      </c>
    </row>
    <row r="159" spans="2:65" s="13" customFormat="1" ht="13.5">
      <c r="B159" s="234"/>
      <c r="C159" s="235"/>
      <c r="D159" s="236" t="s">
        <v>212</v>
      </c>
      <c r="E159" s="237" t="s">
        <v>50</v>
      </c>
      <c r="F159" s="238" t="s">
        <v>1203</v>
      </c>
      <c r="G159" s="235"/>
      <c r="H159" s="239">
        <v>1817.3</v>
      </c>
      <c r="I159" s="240"/>
      <c r="J159" s="235"/>
      <c r="K159" s="235"/>
      <c r="L159" s="241"/>
      <c r="M159" s="242"/>
      <c r="N159" s="243"/>
      <c r="O159" s="243"/>
      <c r="P159" s="243"/>
      <c r="Q159" s="243"/>
      <c r="R159" s="243"/>
      <c r="S159" s="243"/>
      <c r="T159" s="244"/>
      <c r="AT159" s="245" t="s">
        <v>212</v>
      </c>
      <c r="AU159" s="245" t="s">
        <v>93</v>
      </c>
      <c r="AV159" s="13" t="s">
        <v>93</v>
      </c>
      <c r="AW159" s="13" t="s">
        <v>48</v>
      </c>
      <c r="AX159" s="13" t="s">
        <v>85</v>
      </c>
      <c r="AY159" s="245" t="s">
        <v>199</v>
      </c>
    </row>
    <row r="160" spans="2:65" s="1" customFormat="1" ht="22.5" customHeight="1">
      <c r="B160" s="43"/>
      <c r="C160" s="207" t="s">
        <v>291</v>
      </c>
      <c r="D160" s="207" t="s">
        <v>202</v>
      </c>
      <c r="E160" s="208" t="s">
        <v>1209</v>
      </c>
      <c r="F160" s="209" t="s">
        <v>1210</v>
      </c>
      <c r="G160" s="210" t="s">
        <v>263</v>
      </c>
      <c r="H160" s="211">
        <v>1817.3</v>
      </c>
      <c r="I160" s="212"/>
      <c r="J160" s="213">
        <f>ROUND(I160*H160,2)</f>
        <v>0</v>
      </c>
      <c r="K160" s="209" t="s">
        <v>206</v>
      </c>
      <c r="L160" s="63"/>
      <c r="M160" s="214" t="s">
        <v>50</v>
      </c>
      <c r="N160" s="215" t="s">
        <v>56</v>
      </c>
      <c r="O160" s="44"/>
      <c r="P160" s="216">
        <f>O160*H160</f>
        <v>0</v>
      </c>
      <c r="Q160" s="216">
        <v>0</v>
      </c>
      <c r="R160" s="216">
        <f>Q160*H160</f>
        <v>0</v>
      </c>
      <c r="S160" s="216">
        <v>0</v>
      </c>
      <c r="T160" s="217">
        <f>S160*H160</f>
        <v>0</v>
      </c>
      <c r="AR160" s="25" t="s">
        <v>105</v>
      </c>
      <c r="AT160" s="25" t="s">
        <v>202</v>
      </c>
      <c r="AU160" s="25" t="s">
        <v>93</v>
      </c>
      <c r="AY160" s="25" t="s">
        <v>199</v>
      </c>
      <c r="BE160" s="218">
        <f>IF(N160="základní",J160,0)</f>
        <v>0</v>
      </c>
      <c r="BF160" s="218">
        <f>IF(N160="snížená",J160,0)</f>
        <v>0</v>
      </c>
      <c r="BG160" s="218">
        <f>IF(N160="zákl. přenesená",J160,0)</f>
        <v>0</v>
      </c>
      <c r="BH160" s="218">
        <f>IF(N160="sníž. přenesená",J160,0)</f>
        <v>0</v>
      </c>
      <c r="BI160" s="218">
        <f>IF(N160="nulová",J160,0)</f>
        <v>0</v>
      </c>
      <c r="BJ160" s="25" t="s">
        <v>25</v>
      </c>
      <c r="BK160" s="218">
        <f>ROUND(I160*H160,2)</f>
        <v>0</v>
      </c>
      <c r="BL160" s="25" t="s">
        <v>105</v>
      </c>
      <c r="BM160" s="25" t="s">
        <v>1211</v>
      </c>
    </row>
    <row r="161" spans="2:65" s="1" customFormat="1" ht="27">
      <c r="B161" s="43"/>
      <c r="C161" s="65"/>
      <c r="D161" s="219" t="s">
        <v>208</v>
      </c>
      <c r="E161" s="65"/>
      <c r="F161" s="220" t="s">
        <v>1212</v>
      </c>
      <c r="G161" s="65"/>
      <c r="H161" s="65"/>
      <c r="I161" s="175"/>
      <c r="J161" s="65"/>
      <c r="K161" s="65"/>
      <c r="L161" s="63"/>
      <c r="M161" s="221"/>
      <c r="N161" s="44"/>
      <c r="O161" s="44"/>
      <c r="P161" s="44"/>
      <c r="Q161" s="44"/>
      <c r="R161" s="44"/>
      <c r="S161" s="44"/>
      <c r="T161" s="80"/>
      <c r="AT161" s="25" t="s">
        <v>208</v>
      </c>
      <c r="AU161" s="25" t="s">
        <v>93</v>
      </c>
    </row>
    <row r="162" spans="2:65" s="1" customFormat="1" ht="121.5">
      <c r="B162" s="43"/>
      <c r="C162" s="65"/>
      <c r="D162" s="219" t="s">
        <v>210</v>
      </c>
      <c r="E162" s="65"/>
      <c r="F162" s="222" t="s">
        <v>1213</v>
      </c>
      <c r="G162" s="65"/>
      <c r="H162" s="65"/>
      <c r="I162" s="175"/>
      <c r="J162" s="65"/>
      <c r="K162" s="65"/>
      <c r="L162" s="63"/>
      <c r="M162" s="221"/>
      <c r="N162" s="44"/>
      <c r="O162" s="44"/>
      <c r="P162" s="44"/>
      <c r="Q162" s="44"/>
      <c r="R162" s="44"/>
      <c r="S162" s="44"/>
      <c r="T162" s="80"/>
      <c r="AT162" s="25" t="s">
        <v>210</v>
      </c>
      <c r="AU162" s="25" t="s">
        <v>93</v>
      </c>
    </row>
    <row r="163" spans="2:65" s="12" customFormat="1" ht="13.5">
      <c r="B163" s="223"/>
      <c r="C163" s="224"/>
      <c r="D163" s="219" t="s">
        <v>212</v>
      </c>
      <c r="E163" s="225" t="s">
        <v>50</v>
      </c>
      <c r="F163" s="226" t="s">
        <v>1202</v>
      </c>
      <c r="G163" s="224"/>
      <c r="H163" s="227" t="s">
        <v>50</v>
      </c>
      <c r="I163" s="228"/>
      <c r="J163" s="224"/>
      <c r="K163" s="224"/>
      <c r="L163" s="229"/>
      <c r="M163" s="230"/>
      <c r="N163" s="231"/>
      <c r="O163" s="231"/>
      <c r="P163" s="231"/>
      <c r="Q163" s="231"/>
      <c r="R163" s="231"/>
      <c r="S163" s="231"/>
      <c r="T163" s="232"/>
      <c r="AT163" s="233" t="s">
        <v>212</v>
      </c>
      <c r="AU163" s="233" t="s">
        <v>93</v>
      </c>
      <c r="AV163" s="12" t="s">
        <v>25</v>
      </c>
      <c r="AW163" s="12" t="s">
        <v>48</v>
      </c>
      <c r="AX163" s="12" t="s">
        <v>85</v>
      </c>
      <c r="AY163" s="233" t="s">
        <v>199</v>
      </c>
    </row>
    <row r="164" spans="2:65" s="13" customFormat="1" ht="13.5">
      <c r="B164" s="234"/>
      <c r="C164" s="235"/>
      <c r="D164" s="236" t="s">
        <v>212</v>
      </c>
      <c r="E164" s="237" t="s">
        <v>50</v>
      </c>
      <c r="F164" s="238" t="s">
        <v>1203</v>
      </c>
      <c r="G164" s="235"/>
      <c r="H164" s="239">
        <v>1817.3</v>
      </c>
      <c r="I164" s="240"/>
      <c r="J164" s="235"/>
      <c r="K164" s="235"/>
      <c r="L164" s="241"/>
      <c r="M164" s="242"/>
      <c r="N164" s="243"/>
      <c r="O164" s="243"/>
      <c r="P164" s="243"/>
      <c r="Q164" s="243"/>
      <c r="R164" s="243"/>
      <c r="S164" s="243"/>
      <c r="T164" s="244"/>
      <c r="AT164" s="245" t="s">
        <v>212</v>
      </c>
      <c r="AU164" s="245" t="s">
        <v>93</v>
      </c>
      <c r="AV164" s="13" t="s">
        <v>93</v>
      </c>
      <c r="AW164" s="13" t="s">
        <v>48</v>
      </c>
      <c r="AX164" s="13" t="s">
        <v>85</v>
      </c>
      <c r="AY164" s="245" t="s">
        <v>199</v>
      </c>
    </row>
    <row r="165" spans="2:65" s="1" customFormat="1" ht="22.5" customHeight="1">
      <c r="B165" s="43"/>
      <c r="C165" s="249" t="s">
        <v>300</v>
      </c>
      <c r="D165" s="249" t="s">
        <v>334</v>
      </c>
      <c r="E165" s="250" t="s">
        <v>1214</v>
      </c>
      <c r="F165" s="251" t="s">
        <v>1215</v>
      </c>
      <c r="G165" s="252" t="s">
        <v>1216</v>
      </c>
      <c r="H165" s="253">
        <v>27.26</v>
      </c>
      <c r="I165" s="254"/>
      <c r="J165" s="255">
        <f>ROUND(I165*H165,2)</f>
        <v>0</v>
      </c>
      <c r="K165" s="251" t="s">
        <v>206</v>
      </c>
      <c r="L165" s="256"/>
      <c r="M165" s="257" t="s">
        <v>50</v>
      </c>
      <c r="N165" s="258" t="s">
        <v>56</v>
      </c>
      <c r="O165" s="44"/>
      <c r="P165" s="216">
        <f>O165*H165</f>
        <v>0</v>
      </c>
      <c r="Q165" s="216">
        <v>1E-3</v>
      </c>
      <c r="R165" s="216">
        <f>Q165*H165</f>
        <v>2.7260000000000003E-2</v>
      </c>
      <c r="S165" s="216">
        <v>0</v>
      </c>
      <c r="T165" s="217">
        <f>S165*H165</f>
        <v>0</v>
      </c>
      <c r="AR165" s="25" t="s">
        <v>247</v>
      </c>
      <c r="AT165" s="25" t="s">
        <v>334</v>
      </c>
      <c r="AU165" s="25" t="s">
        <v>93</v>
      </c>
      <c r="AY165" s="25" t="s">
        <v>199</v>
      </c>
      <c r="BE165" s="218">
        <f>IF(N165="základní",J165,0)</f>
        <v>0</v>
      </c>
      <c r="BF165" s="218">
        <f>IF(N165="snížená",J165,0)</f>
        <v>0</v>
      </c>
      <c r="BG165" s="218">
        <f>IF(N165="zákl. přenesená",J165,0)</f>
        <v>0</v>
      </c>
      <c r="BH165" s="218">
        <f>IF(N165="sníž. přenesená",J165,0)</f>
        <v>0</v>
      </c>
      <c r="BI165" s="218">
        <f>IF(N165="nulová",J165,0)</f>
        <v>0</v>
      </c>
      <c r="BJ165" s="25" t="s">
        <v>25</v>
      </c>
      <c r="BK165" s="218">
        <f>ROUND(I165*H165,2)</f>
        <v>0</v>
      </c>
      <c r="BL165" s="25" t="s">
        <v>105</v>
      </c>
      <c r="BM165" s="25" t="s">
        <v>1217</v>
      </c>
    </row>
    <row r="166" spans="2:65" s="1" customFormat="1" ht="13.5">
      <c r="B166" s="43"/>
      <c r="C166" s="65"/>
      <c r="D166" s="219" t="s">
        <v>208</v>
      </c>
      <c r="E166" s="65"/>
      <c r="F166" s="220" t="s">
        <v>1218</v>
      </c>
      <c r="G166" s="65"/>
      <c r="H166" s="65"/>
      <c r="I166" s="175"/>
      <c r="J166" s="65"/>
      <c r="K166" s="65"/>
      <c r="L166" s="63"/>
      <c r="M166" s="221"/>
      <c r="N166" s="44"/>
      <c r="O166" s="44"/>
      <c r="P166" s="44"/>
      <c r="Q166" s="44"/>
      <c r="R166" s="44"/>
      <c r="S166" s="44"/>
      <c r="T166" s="80"/>
      <c r="AT166" s="25" t="s">
        <v>208</v>
      </c>
      <c r="AU166" s="25" t="s">
        <v>93</v>
      </c>
    </row>
    <row r="167" spans="2:65" s="12" customFormat="1" ht="13.5">
      <c r="B167" s="223"/>
      <c r="C167" s="224"/>
      <c r="D167" s="219" t="s">
        <v>212</v>
      </c>
      <c r="E167" s="225" t="s">
        <v>50</v>
      </c>
      <c r="F167" s="226" t="s">
        <v>1202</v>
      </c>
      <c r="G167" s="224"/>
      <c r="H167" s="227" t="s">
        <v>50</v>
      </c>
      <c r="I167" s="228"/>
      <c r="J167" s="224"/>
      <c r="K167" s="224"/>
      <c r="L167" s="229"/>
      <c r="M167" s="230"/>
      <c r="N167" s="231"/>
      <c r="O167" s="231"/>
      <c r="P167" s="231"/>
      <c r="Q167" s="231"/>
      <c r="R167" s="231"/>
      <c r="S167" s="231"/>
      <c r="T167" s="232"/>
      <c r="AT167" s="233" t="s">
        <v>212</v>
      </c>
      <c r="AU167" s="233" t="s">
        <v>93</v>
      </c>
      <c r="AV167" s="12" t="s">
        <v>25</v>
      </c>
      <c r="AW167" s="12" t="s">
        <v>48</v>
      </c>
      <c r="AX167" s="12" t="s">
        <v>85</v>
      </c>
      <c r="AY167" s="233" t="s">
        <v>199</v>
      </c>
    </row>
    <row r="168" spans="2:65" s="13" customFormat="1" ht="13.5">
      <c r="B168" s="234"/>
      <c r="C168" s="235"/>
      <c r="D168" s="236" t="s">
        <v>212</v>
      </c>
      <c r="E168" s="237" t="s">
        <v>50</v>
      </c>
      <c r="F168" s="238" t="s">
        <v>1219</v>
      </c>
      <c r="G168" s="235"/>
      <c r="H168" s="239">
        <v>27.26</v>
      </c>
      <c r="I168" s="240"/>
      <c r="J168" s="235"/>
      <c r="K168" s="235"/>
      <c r="L168" s="241"/>
      <c r="M168" s="242"/>
      <c r="N168" s="243"/>
      <c r="O168" s="243"/>
      <c r="P168" s="243"/>
      <c r="Q168" s="243"/>
      <c r="R168" s="243"/>
      <c r="S168" s="243"/>
      <c r="T168" s="244"/>
      <c r="AT168" s="245" t="s">
        <v>212</v>
      </c>
      <c r="AU168" s="245" t="s">
        <v>93</v>
      </c>
      <c r="AV168" s="13" t="s">
        <v>93</v>
      </c>
      <c r="AW168" s="13" t="s">
        <v>48</v>
      </c>
      <c r="AX168" s="13" t="s">
        <v>85</v>
      </c>
      <c r="AY168" s="245" t="s">
        <v>199</v>
      </c>
    </row>
    <row r="169" spans="2:65" s="1" customFormat="1" ht="22.5" customHeight="1">
      <c r="B169" s="43"/>
      <c r="C169" s="207" t="s">
        <v>10</v>
      </c>
      <c r="D169" s="207" t="s">
        <v>202</v>
      </c>
      <c r="E169" s="208" t="s">
        <v>1220</v>
      </c>
      <c r="F169" s="209" t="s">
        <v>1221</v>
      </c>
      <c r="G169" s="210" t="s">
        <v>263</v>
      </c>
      <c r="H169" s="211">
        <v>1817.3</v>
      </c>
      <c r="I169" s="212"/>
      <c r="J169" s="213">
        <f>ROUND(I169*H169,2)</f>
        <v>0</v>
      </c>
      <c r="K169" s="209" t="s">
        <v>206</v>
      </c>
      <c r="L169" s="63"/>
      <c r="M169" s="214" t="s">
        <v>50</v>
      </c>
      <c r="N169" s="215" t="s">
        <v>56</v>
      </c>
      <c r="O169" s="44"/>
      <c r="P169" s="216">
        <f>O169*H169</f>
        <v>0</v>
      </c>
      <c r="Q169" s="216">
        <v>0</v>
      </c>
      <c r="R169" s="216">
        <f>Q169*H169</f>
        <v>0</v>
      </c>
      <c r="S169" s="216">
        <v>0</v>
      </c>
      <c r="T169" s="217">
        <f>S169*H169</f>
        <v>0</v>
      </c>
      <c r="AR169" s="25" t="s">
        <v>105</v>
      </c>
      <c r="AT169" s="25" t="s">
        <v>202</v>
      </c>
      <c r="AU169" s="25" t="s">
        <v>93</v>
      </c>
      <c r="AY169" s="25" t="s">
        <v>199</v>
      </c>
      <c r="BE169" s="218">
        <f>IF(N169="základní",J169,0)</f>
        <v>0</v>
      </c>
      <c r="BF169" s="218">
        <f>IF(N169="snížená",J169,0)</f>
        <v>0</v>
      </c>
      <c r="BG169" s="218">
        <f>IF(N169="zákl. přenesená",J169,0)</f>
        <v>0</v>
      </c>
      <c r="BH169" s="218">
        <f>IF(N169="sníž. přenesená",J169,0)</f>
        <v>0</v>
      </c>
      <c r="BI169" s="218">
        <f>IF(N169="nulová",J169,0)</f>
        <v>0</v>
      </c>
      <c r="BJ169" s="25" t="s">
        <v>25</v>
      </c>
      <c r="BK169" s="218">
        <f>ROUND(I169*H169,2)</f>
        <v>0</v>
      </c>
      <c r="BL169" s="25" t="s">
        <v>105</v>
      </c>
      <c r="BM169" s="25" t="s">
        <v>1222</v>
      </c>
    </row>
    <row r="170" spans="2:65" s="1" customFormat="1" ht="13.5">
      <c r="B170" s="43"/>
      <c r="C170" s="65"/>
      <c r="D170" s="219" t="s">
        <v>208</v>
      </c>
      <c r="E170" s="65"/>
      <c r="F170" s="220" t="s">
        <v>1223</v>
      </c>
      <c r="G170" s="65"/>
      <c r="H170" s="65"/>
      <c r="I170" s="175"/>
      <c r="J170" s="65"/>
      <c r="K170" s="65"/>
      <c r="L170" s="63"/>
      <c r="M170" s="221"/>
      <c r="N170" s="44"/>
      <c r="O170" s="44"/>
      <c r="P170" s="44"/>
      <c r="Q170" s="44"/>
      <c r="R170" s="44"/>
      <c r="S170" s="44"/>
      <c r="T170" s="80"/>
      <c r="AT170" s="25" t="s">
        <v>208</v>
      </c>
      <c r="AU170" s="25" t="s">
        <v>93</v>
      </c>
    </row>
    <row r="171" spans="2:65" s="1" customFormat="1" ht="54">
      <c r="B171" s="43"/>
      <c r="C171" s="65"/>
      <c r="D171" s="219" t="s">
        <v>210</v>
      </c>
      <c r="E171" s="65"/>
      <c r="F171" s="222" t="s">
        <v>1224</v>
      </c>
      <c r="G171" s="65"/>
      <c r="H171" s="65"/>
      <c r="I171" s="175"/>
      <c r="J171" s="65"/>
      <c r="K171" s="65"/>
      <c r="L171" s="63"/>
      <c r="M171" s="221"/>
      <c r="N171" s="44"/>
      <c r="O171" s="44"/>
      <c r="P171" s="44"/>
      <c r="Q171" s="44"/>
      <c r="R171" s="44"/>
      <c r="S171" s="44"/>
      <c r="T171" s="80"/>
      <c r="AT171" s="25" t="s">
        <v>210</v>
      </c>
      <c r="AU171" s="25" t="s">
        <v>93</v>
      </c>
    </row>
    <row r="172" spans="2:65" s="12" customFormat="1" ht="13.5">
      <c r="B172" s="223"/>
      <c r="C172" s="224"/>
      <c r="D172" s="219" t="s">
        <v>212</v>
      </c>
      <c r="E172" s="225" t="s">
        <v>50</v>
      </c>
      <c r="F172" s="226" t="s">
        <v>1202</v>
      </c>
      <c r="G172" s="224"/>
      <c r="H172" s="227" t="s">
        <v>50</v>
      </c>
      <c r="I172" s="228"/>
      <c r="J172" s="224"/>
      <c r="K172" s="224"/>
      <c r="L172" s="229"/>
      <c r="M172" s="230"/>
      <c r="N172" s="231"/>
      <c r="O172" s="231"/>
      <c r="P172" s="231"/>
      <c r="Q172" s="231"/>
      <c r="R172" s="231"/>
      <c r="S172" s="231"/>
      <c r="T172" s="232"/>
      <c r="AT172" s="233" t="s">
        <v>212</v>
      </c>
      <c r="AU172" s="233" t="s">
        <v>93</v>
      </c>
      <c r="AV172" s="12" t="s">
        <v>25</v>
      </c>
      <c r="AW172" s="12" t="s">
        <v>48</v>
      </c>
      <c r="AX172" s="12" t="s">
        <v>85</v>
      </c>
      <c r="AY172" s="233" t="s">
        <v>199</v>
      </c>
    </row>
    <row r="173" spans="2:65" s="13" customFormat="1" ht="13.5">
      <c r="B173" s="234"/>
      <c r="C173" s="235"/>
      <c r="D173" s="236" t="s">
        <v>212</v>
      </c>
      <c r="E173" s="237" t="s">
        <v>50</v>
      </c>
      <c r="F173" s="238" t="s">
        <v>1203</v>
      </c>
      <c r="G173" s="235"/>
      <c r="H173" s="239">
        <v>1817.3</v>
      </c>
      <c r="I173" s="240"/>
      <c r="J173" s="235"/>
      <c r="K173" s="235"/>
      <c r="L173" s="241"/>
      <c r="M173" s="242"/>
      <c r="N173" s="243"/>
      <c r="O173" s="243"/>
      <c r="P173" s="243"/>
      <c r="Q173" s="243"/>
      <c r="R173" s="243"/>
      <c r="S173" s="243"/>
      <c r="T173" s="244"/>
      <c r="AT173" s="245" t="s">
        <v>212</v>
      </c>
      <c r="AU173" s="245" t="s">
        <v>93</v>
      </c>
      <c r="AV173" s="13" t="s">
        <v>93</v>
      </c>
      <c r="AW173" s="13" t="s">
        <v>48</v>
      </c>
      <c r="AX173" s="13" t="s">
        <v>85</v>
      </c>
      <c r="AY173" s="245" t="s">
        <v>199</v>
      </c>
    </row>
    <row r="174" spans="2:65" s="1" customFormat="1" ht="22.5" customHeight="1">
      <c r="B174" s="43"/>
      <c r="C174" s="207" t="s">
        <v>316</v>
      </c>
      <c r="D174" s="207" t="s">
        <v>202</v>
      </c>
      <c r="E174" s="208" t="s">
        <v>1225</v>
      </c>
      <c r="F174" s="209" t="s">
        <v>1226</v>
      </c>
      <c r="G174" s="210" t="s">
        <v>263</v>
      </c>
      <c r="H174" s="211">
        <v>1817.3</v>
      </c>
      <c r="I174" s="212"/>
      <c r="J174" s="213">
        <f>ROUND(I174*H174,2)</f>
        <v>0</v>
      </c>
      <c r="K174" s="209" t="s">
        <v>206</v>
      </c>
      <c r="L174" s="63"/>
      <c r="M174" s="214" t="s">
        <v>50</v>
      </c>
      <c r="N174" s="215" t="s">
        <v>56</v>
      </c>
      <c r="O174" s="44"/>
      <c r="P174" s="216">
        <f>O174*H174</f>
        <v>0</v>
      </c>
      <c r="Q174" s="216">
        <v>0</v>
      </c>
      <c r="R174" s="216">
        <f>Q174*H174</f>
        <v>0</v>
      </c>
      <c r="S174" s="216">
        <v>0</v>
      </c>
      <c r="T174" s="217">
        <f>S174*H174</f>
        <v>0</v>
      </c>
      <c r="AR174" s="25" t="s">
        <v>105</v>
      </c>
      <c r="AT174" s="25" t="s">
        <v>202</v>
      </c>
      <c r="AU174" s="25" t="s">
        <v>93</v>
      </c>
      <c r="AY174" s="25" t="s">
        <v>199</v>
      </c>
      <c r="BE174" s="218">
        <f>IF(N174="základní",J174,0)</f>
        <v>0</v>
      </c>
      <c r="BF174" s="218">
        <f>IF(N174="snížená",J174,0)</f>
        <v>0</v>
      </c>
      <c r="BG174" s="218">
        <f>IF(N174="zákl. přenesená",J174,0)</f>
        <v>0</v>
      </c>
      <c r="BH174" s="218">
        <f>IF(N174="sníž. přenesená",J174,0)</f>
        <v>0</v>
      </c>
      <c r="BI174" s="218">
        <f>IF(N174="nulová",J174,0)</f>
        <v>0</v>
      </c>
      <c r="BJ174" s="25" t="s">
        <v>25</v>
      </c>
      <c r="BK174" s="218">
        <f>ROUND(I174*H174,2)</f>
        <v>0</v>
      </c>
      <c r="BL174" s="25" t="s">
        <v>105</v>
      </c>
      <c r="BM174" s="25" t="s">
        <v>1227</v>
      </c>
    </row>
    <row r="175" spans="2:65" s="1" customFormat="1" ht="13.5">
      <c r="B175" s="43"/>
      <c r="C175" s="65"/>
      <c r="D175" s="219" t="s">
        <v>208</v>
      </c>
      <c r="E175" s="65"/>
      <c r="F175" s="220" t="s">
        <v>1228</v>
      </c>
      <c r="G175" s="65"/>
      <c r="H175" s="65"/>
      <c r="I175" s="175"/>
      <c r="J175" s="65"/>
      <c r="K175" s="65"/>
      <c r="L175" s="63"/>
      <c r="M175" s="221"/>
      <c r="N175" s="44"/>
      <c r="O175" s="44"/>
      <c r="P175" s="44"/>
      <c r="Q175" s="44"/>
      <c r="R175" s="44"/>
      <c r="S175" s="44"/>
      <c r="T175" s="80"/>
      <c r="AT175" s="25" t="s">
        <v>208</v>
      </c>
      <c r="AU175" s="25" t="s">
        <v>93</v>
      </c>
    </row>
    <row r="176" spans="2:65" s="1" customFormat="1" ht="40.5">
      <c r="B176" s="43"/>
      <c r="C176" s="65"/>
      <c r="D176" s="219" t="s">
        <v>210</v>
      </c>
      <c r="E176" s="65"/>
      <c r="F176" s="222" t="s">
        <v>1229</v>
      </c>
      <c r="G176" s="65"/>
      <c r="H176" s="65"/>
      <c r="I176" s="175"/>
      <c r="J176" s="65"/>
      <c r="K176" s="65"/>
      <c r="L176" s="63"/>
      <c r="M176" s="221"/>
      <c r="N176" s="44"/>
      <c r="O176" s="44"/>
      <c r="P176" s="44"/>
      <c r="Q176" s="44"/>
      <c r="R176" s="44"/>
      <c r="S176" s="44"/>
      <c r="T176" s="80"/>
      <c r="AT176" s="25" t="s">
        <v>210</v>
      </c>
      <c r="AU176" s="25" t="s">
        <v>93</v>
      </c>
    </row>
    <row r="177" spans="2:65" s="12" customFormat="1" ht="13.5">
      <c r="B177" s="223"/>
      <c r="C177" s="224"/>
      <c r="D177" s="219" t="s">
        <v>212</v>
      </c>
      <c r="E177" s="225" t="s">
        <v>50</v>
      </c>
      <c r="F177" s="226" t="s">
        <v>1202</v>
      </c>
      <c r="G177" s="224"/>
      <c r="H177" s="227" t="s">
        <v>50</v>
      </c>
      <c r="I177" s="228"/>
      <c r="J177" s="224"/>
      <c r="K177" s="224"/>
      <c r="L177" s="229"/>
      <c r="M177" s="230"/>
      <c r="N177" s="231"/>
      <c r="O177" s="231"/>
      <c r="P177" s="231"/>
      <c r="Q177" s="231"/>
      <c r="R177" s="231"/>
      <c r="S177" s="231"/>
      <c r="T177" s="232"/>
      <c r="AT177" s="233" t="s">
        <v>212</v>
      </c>
      <c r="AU177" s="233" t="s">
        <v>93</v>
      </c>
      <c r="AV177" s="12" t="s">
        <v>25</v>
      </c>
      <c r="AW177" s="12" t="s">
        <v>48</v>
      </c>
      <c r="AX177" s="12" t="s">
        <v>85</v>
      </c>
      <c r="AY177" s="233" t="s">
        <v>199</v>
      </c>
    </row>
    <row r="178" spans="2:65" s="13" customFormat="1" ht="13.5">
      <c r="B178" s="234"/>
      <c r="C178" s="235"/>
      <c r="D178" s="236" t="s">
        <v>212</v>
      </c>
      <c r="E178" s="237" t="s">
        <v>50</v>
      </c>
      <c r="F178" s="238" t="s">
        <v>1203</v>
      </c>
      <c r="G178" s="235"/>
      <c r="H178" s="239">
        <v>1817.3</v>
      </c>
      <c r="I178" s="240"/>
      <c r="J178" s="235"/>
      <c r="K178" s="235"/>
      <c r="L178" s="241"/>
      <c r="M178" s="242"/>
      <c r="N178" s="243"/>
      <c r="O178" s="243"/>
      <c r="P178" s="243"/>
      <c r="Q178" s="243"/>
      <c r="R178" s="243"/>
      <c r="S178" s="243"/>
      <c r="T178" s="244"/>
      <c r="AT178" s="245" t="s">
        <v>212</v>
      </c>
      <c r="AU178" s="245" t="s">
        <v>93</v>
      </c>
      <c r="AV178" s="13" t="s">
        <v>93</v>
      </c>
      <c r="AW178" s="13" t="s">
        <v>48</v>
      </c>
      <c r="AX178" s="13" t="s">
        <v>85</v>
      </c>
      <c r="AY178" s="245" t="s">
        <v>199</v>
      </c>
    </row>
    <row r="179" spans="2:65" s="1" customFormat="1" ht="22.5" customHeight="1">
      <c r="B179" s="43"/>
      <c r="C179" s="207" t="s">
        <v>324</v>
      </c>
      <c r="D179" s="207" t="s">
        <v>202</v>
      </c>
      <c r="E179" s="208" t="s">
        <v>1230</v>
      </c>
      <c r="F179" s="209" t="s">
        <v>1231</v>
      </c>
      <c r="G179" s="210" t="s">
        <v>263</v>
      </c>
      <c r="H179" s="211">
        <v>1817.3</v>
      </c>
      <c r="I179" s="212"/>
      <c r="J179" s="213">
        <f>ROUND(I179*H179,2)</f>
        <v>0</v>
      </c>
      <c r="K179" s="209" t="s">
        <v>206</v>
      </c>
      <c r="L179" s="63"/>
      <c r="M179" s="214" t="s">
        <v>50</v>
      </c>
      <c r="N179" s="215" t="s">
        <v>56</v>
      </c>
      <c r="O179" s="44"/>
      <c r="P179" s="216">
        <f>O179*H179</f>
        <v>0</v>
      </c>
      <c r="Q179" s="216">
        <v>0</v>
      </c>
      <c r="R179" s="216">
        <f>Q179*H179</f>
        <v>0</v>
      </c>
      <c r="S179" s="216">
        <v>0</v>
      </c>
      <c r="T179" s="217">
        <f>S179*H179</f>
        <v>0</v>
      </c>
      <c r="AR179" s="25" t="s">
        <v>105</v>
      </c>
      <c r="AT179" s="25" t="s">
        <v>202</v>
      </c>
      <c r="AU179" s="25" t="s">
        <v>93</v>
      </c>
      <c r="AY179" s="25" t="s">
        <v>199</v>
      </c>
      <c r="BE179" s="218">
        <f>IF(N179="základní",J179,0)</f>
        <v>0</v>
      </c>
      <c r="BF179" s="218">
        <f>IF(N179="snížená",J179,0)</f>
        <v>0</v>
      </c>
      <c r="BG179" s="218">
        <f>IF(N179="zákl. přenesená",J179,0)</f>
        <v>0</v>
      </c>
      <c r="BH179" s="218">
        <f>IF(N179="sníž. přenesená",J179,0)</f>
        <v>0</v>
      </c>
      <c r="BI179" s="218">
        <f>IF(N179="nulová",J179,0)</f>
        <v>0</v>
      </c>
      <c r="BJ179" s="25" t="s">
        <v>25</v>
      </c>
      <c r="BK179" s="218">
        <f>ROUND(I179*H179,2)</f>
        <v>0</v>
      </c>
      <c r="BL179" s="25" t="s">
        <v>105</v>
      </c>
      <c r="BM179" s="25" t="s">
        <v>1232</v>
      </c>
    </row>
    <row r="180" spans="2:65" s="1" customFormat="1" ht="13.5">
      <c r="B180" s="43"/>
      <c r="C180" s="65"/>
      <c r="D180" s="219" t="s">
        <v>208</v>
      </c>
      <c r="E180" s="65"/>
      <c r="F180" s="220" t="s">
        <v>1233</v>
      </c>
      <c r="G180" s="65"/>
      <c r="H180" s="65"/>
      <c r="I180" s="175"/>
      <c r="J180" s="65"/>
      <c r="K180" s="65"/>
      <c r="L180" s="63"/>
      <c r="M180" s="221"/>
      <c r="N180" s="44"/>
      <c r="O180" s="44"/>
      <c r="P180" s="44"/>
      <c r="Q180" s="44"/>
      <c r="R180" s="44"/>
      <c r="S180" s="44"/>
      <c r="T180" s="80"/>
      <c r="AT180" s="25" t="s">
        <v>208</v>
      </c>
      <c r="AU180" s="25" t="s">
        <v>93</v>
      </c>
    </row>
    <row r="181" spans="2:65" s="1" customFormat="1" ht="40.5">
      <c r="B181" s="43"/>
      <c r="C181" s="65"/>
      <c r="D181" s="219" t="s">
        <v>210</v>
      </c>
      <c r="E181" s="65"/>
      <c r="F181" s="222" t="s">
        <v>1229</v>
      </c>
      <c r="G181" s="65"/>
      <c r="H181" s="65"/>
      <c r="I181" s="175"/>
      <c r="J181" s="65"/>
      <c r="K181" s="65"/>
      <c r="L181" s="63"/>
      <c r="M181" s="221"/>
      <c r="N181" s="44"/>
      <c r="O181" s="44"/>
      <c r="P181" s="44"/>
      <c r="Q181" s="44"/>
      <c r="R181" s="44"/>
      <c r="S181" s="44"/>
      <c r="T181" s="80"/>
      <c r="AT181" s="25" t="s">
        <v>210</v>
      </c>
      <c r="AU181" s="25" t="s">
        <v>93</v>
      </c>
    </row>
    <row r="182" spans="2:65" s="12" customFormat="1" ht="13.5">
      <c r="B182" s="223"/>
      <c r="C182" s="224"/>
      <c r="D182" s="219" t="s">
        <v>212</v>
      </c>
      <c r="E182" s="225" t="s">
        <v>50</v>
      </c>
      <c r="F182" s="226" t="s">
        <v>1202</v>
      </c>
      <c r="G182" s="224"/>
      <c r="H182" s="227" t="s">
        <v>50</v>
      </c>
      <c r="I182" s="228"/>
      <c r="J182" s="224"/>
      <c r="K182" s="224"/>
      <c r="L182" s="229"/>
      <c r="M182" s="230"/>
      <c r="N182" s="231"/>
      <c r="O182" s="231"/>
      <c r="P182" s="231"/>
      <c r="Q182" s="231"/>
      <c r="R182" s="231"/>
      <c r="S182" s="231"/>
      <c r="T182" s="232"/>
      <c r="AT182" s="233" t="s">
        <v>212</v>
      </c>
      <c r="AU182" s="233" t="s">
        <v>93</v>
      </c>
      <c r="AV182" s="12" t="s">
        <v>25</v>
      </c>
      <c r="AW182" s="12" t="s">
        <v>48</v>
      </c>
      <c r="AX182" s="12" t="s">
        <v>85</v>
      </c>
      <c r="AY182" s="233" t="s">
        <v>199</v>
      </c>
    </row>
    <row r="183" spans="2:65" s="13" customFormat="1" ht="13.5">
      <c r="B183" s="234"/>
      <c r="C183" s="235"/>
      <c r="D183" s="236" t="s">
        <v>212</v>
      </c>
      <c r="E183" s="237" t="s">
        <v>50</v>
      </c>
      <c r="F183" s="238" t="s">
        <v>1203</v>
      </c>
      <c r="G183" s="235"/>
      <c r="H183" s="239">
        <v>1817.3</v>
      </c>
      <c r="I183" s="240"/>
      <c r="J183" s="235"/>
      <c r="K183" s="235"/>
      <c r="L183" s="241"/>
      <c r="M183" s="242"/>
      <c r="N183" s="243"/>
      <c r="O183" s="243"/>
      <c r="P183" s="243"/>
      <c r="Q183" s="243"/>
      <c r="R183" s="243"/>
      <c r="S183" s="243"/>
      <c r="T183" s="244"/>
      <c r="AT183" s="245" t="s">
        <v>212</v>
      </c>
      <c r="AU183" s="245" t="s">
        <v>93</v>
      </c>
      <c r="AV183" s="13" t="s">
        <v>93</v>
      </c>
      <c r="AW183" s="13" t="s">
        <v>48</v>
      </c>
      <c r="AX183" s="13" t="s">
        <v>85</v>
      </c>
      <c r="AY183" s="245" t="s">
        <v>199</v>
      </c>
    </row>
    <row r="184" spans="2:65" s="1" customFormat="1" ht="22.5" customHeight="1">
      <c r="B184" s="43"/>
      <c r="C184" s="207" t="s">
        <v>333</v>
      </c>
      <c r="D184" s="207" t="s">
        <v>202</v>
      </c>
      <c r="E184" s="208" t="s">
        <v>1234</v>
      </c>
      <c r="F184" s="209" t="s">
        <v>1235</v>
      </c>
      <c r="G184" s="210" t="s">
        <v>263</v>
      </c>
      <c r="H184" s="211">
        <v>1817.3</v>
      </c>
      <c r="I184" s="212"/>
      <c r="J184" s="213">
        <f>ROUND(I184*H184,2)</f>
        <v>0</v>
      </c>
      <c r="K184" s="209" t="s">
        <v>206</v>
      </c>
      <c r="L184" s="63"/>
      <c r="M184" s="214" t="s">
        <v>50</v>
      </c>
      <c r="N184" s="215" t="s">
        <v>56</v>
      </c>
      <c r="O184" s="44"/>
      <c r="P184" s="216">
        <f>O184*H184</f>
        <v>0</v>
      </c>
      <c r="Q184" s="216">
        <v>0</v>
      </c>
      <c r="R184" s="216">
        <f>Q184*H184</f>
        <v>0</v>
      </c>
      <c r="S184" s="216">
        <v>0</v>
      </c>
      <c r="T184" s="217">
        <f>S184*H184</f>
        <v>0</v>
      </c>
      <c r="AR184" s="25" t="s">
        <v>105</v>
      </c>
      <c r="AT184" s="25" t="s">
        <v>202</v>
      </c>
      <c r="AU184" s="25" t="s">
        <v>93</v>
      </c>
      <c r="AY184" s="25" t="s">
        <v>199</v>
      </c>
      <c r="BE184" s="218">
        <f>IF(N184="základní",J184,0)</f>
        <v>0</v>
      </c>
      <c r="BF184" s="218">
        <f>IF(N184="snížená",J184,0)</f>
        <v>0</v>
      </c>
      <c r="BG184" s="218">
        <f>IF(N184="zákl. přenesená",J184,0)</f>
        <v>0</v>
      </c>
      <c r="BH184" s="218">
        <f>IF(N184="sníž. přenesená",J184,0)</f>
        <v>0</v>
      </c>
      <c r="BI184" s="218">
        <f>IF(N184="nulová",J184,0)</f>
        <v>0</v>
      </c>
      <c r="BJ184" s="25" t="s">
        <v>25</v>
      </c>
      <c r="BK184" s="218">
        <f>ROUND(I184*H184,2)</f>
        <v>0</v>
      </c>
      <c r="BL184" s="25" t="s">
        <v>105</v>
      </c>
      <c r="BM184" s="25" t="s">
        <v>1236</v>
      </c>
    </row>
    <row r="185" spans="2:65" s="1" customFormat="1" ht="13.5">
      <c r="B185" s="43"/>
      <c r="C185" s="65"/>
      <c r="D185" s="219" t="s">
        <v>208</v>
      </c>
      <c r="E185" s="65"/>
      <c r="F185" s="220" t="s">
        <v>1237</v>
      </c>
      <c r="G185" s="65"/>
      <c r="H185" s="65"/>
      <c r="I185" s="175"/>
      <c r="J185" s="65"/>
      <c r="K185" s="65"/>
      <c r="L185" s="63"/>
      <c r="M185" s="221"/>
      <c r="N185" s="44"/>
      <c r="O185" s="44"/>
      <c r="P185" s="44"/>
      <c r="Q185" s="44"/>
      <c r="R185" s="44"/>
      <c r="S185" s="44"/>
      <c r="T185" s="80"/>
      <c r="AT185" s="25" t="s">
        <v>208</v>
      </c>
      <c r="AU185" s="25" t="s">
        <v>93</v>
      </c>
    </row>
    <row r="186" spans="2:65" s="1" customFormat="1" ht="40.5">
      <c r="B186" s="43"/>
      <c r="C186" s="65"/>
      <c r="D186" s="219" t="s">
        <v>210</v>
      </c>
      <c r="E186" s="65"/>
      <c r="F186" s="222" t="s">
        <v>1229</v>
      </c>
      <c r="G186" s="65"/>
      <c r="H186" s="65"/>
      <c r="I186" s="175"/>
      <c r="J186" s="65"/>
      <c r="K186" s="65"/>
      <c r="L186" s="63"/>
      <c r="M186" s="221"/>
      <c r="N186" s="44"/>
      <c r="O186" s="44"/>
      <c r="P186" s="44"/>
      <c r="Q186" s="44"/>
      <c r="R186" s="44"/>
      <c r="S186" s="44"/>
      <c r="T186" s="80"/>
      <c r="AT186" s="25" t="s">
        <v>210</v>
      </c>
      <c r="AU186" s="25" t="s">
        <v>93</v>
      </c>
    </row>
    <row r="187" spans="2:65" s="12" customFormat="1" ht="13.5">
      <c r="B187" s="223"/>
      <c r="C187" s="224"/>
      <c r="D187" s="219" t="s">
        <v>212</v>
      </c>
      <c r="E187" s="225" t="s">
        <v>50</v>
      </c>
      <c r="F187" s="226" t="s">
        <v>1202</v>
      </c>
      <c r="G187" s="224"/>
      <c r="H187" s="227" t="s">
        <v>50</v>
      </c>
      <c r="I187" s="228"/>
      <c r="J187" s="224"/>
      <c r="K187" s="224"/>
      <c r="L187" s="229"/>
      <c r="M187" s="230"/>
      <c r="N187" s="231"/>
      <c r="O187" s="231"/>
      <c r="P187" s="231"/>
      <c r="Q187" s="231"/>
      <c r="R187" s="231"/>
      <c r="S187" s="231"/>
      <c r="T187" s="232"/>
      <c r="AT187" s="233" t="s">
        <v>212</v>
      </c>
      <c r="AU187" s="233" t="s">
        <v>93</v>
      </c>
      <c r="AV187" s="12" t="s">
        <v>25</v>
      </c>
      <c r="AW187" s="12" t="s">
        <v>48</v>
      </c>
      <c r="AX187" s="12" t="s">
        <v>85</v>
      </c>
      <c r="AY187" s="233" t="s">
        <v>199</v>
      </c>
    </row>
    <row r="188" spans="2:65" s="13" customFormat="1" ht="13.5">
      <c r="B188" s="234"/>
      <c r="C188" s="235"/>
      <c r="D188" s="236" t="s">
        <v>212</v>
      </c>
      <c r="E188" s="237" t="s">
        <v>50</v>
      </c>
      <c r="F188" s="238" t="s">
        <v>1203</v>
      </c>
      <c r="G188" s="235"/>
      <c r="H188" s="239">
        <v>1817.3</v>
      </c>
      <c r="I188" s="240"/>
      <c r="J188" s="235"/>
      <c r="K188" s="235"/>
      <c r="L188" s="241"/>
      <c r="M188" s="242"/>
      <c r="N188" s="243"/>
      <c r="O188" s="243"/>
      <c r="P188" s="243"/>
      <c r="Q188" s="243"/>
      <c r="R188" s="243"/>
      <c r="S188" s="243"/>
      <c r="T188" s="244"/>
      <c r="AT188" s="245" t="s">
        <v>212</v>
      </c>
      <c r="AU188" s="245" t="s">
        <v>93</v>
      </c>
      <c r="AV188" s="13" t="s">
        <v>93</v>
      </c>
      <c r="AW188" s="13" t="s">
        <v>48</v>
      </c>
      <c r="AX188" s="13" t="s">
        <v>85</v>
      </c>
      <c r="AY188" s="245" t="s">
        <v>199</v>
      </c>
    </row>
    <row r="189" spans="2:65" s="1" customFormat="1" ht="31.5" customHeight="1">
      <c r="B189" s="43"/>
      <c r="C189" s="207" t="s">
        <v>340</v>
      </c>
      <c r="D189" s="207" t="s">
        <v>202</v>
      </c>
      <c r="E189" s="208" t="s">
        <v>1238</v>
      </c>
      <c r="F189" s="209" t="s">
        <v>1239</v>
      </c>
      <c r="G189" s="210" t="s">
        <v>263</v>
      </c>
      <c r="H189" s="211">
        <v>1817.3</v>
      </c>
      <c r="I189" s="212"/>
      <c r="J189" s="213">
        <f>ROUND(I189*H189,2)</f>
        <v>0</v>
      </c>
      <c r="K189" s="209" t="s">
        <v>206</v>
      </c>
      <c r="L189" s="63"/>
      <c r="M189" s="214" t="s">
        <v>50</v>
      </c>
      <c r="N189" s="215" t="s">
        <v>56</v>
      </c>
      <c r="O189" s="44"/>
      <c r="P189" s="216">
        <f>O189*H189</f>
        <v>0</v>
      </c>
      <c r="Q189" s="216">
        <v>0</v>
      </c>
      <c r="R189" s="216">
        <f>Q189*H189</f>
        <v>0</v>
      </c>
      <c r="S189" s="216">
        <v>0</v>
      </c>
      <c r="T189" s="217">
        <f>S189*H189</f>
        <v>0</v>
      </c>
      <c r="AR189" s="25" t="s">
        <v>105</v>
      </c>
      <c r="AT189" s="25" t="s">
        <v>202</v>
      </c>
      <c r="AU189" s="25" t="s">
        <v>93</v>
      </c>
      <c r="AY189" s="25" t="s">
        <v>199</v>
      </c>
      <c r="BE189" s="218">
        <f>IF(N189="základní",J189,0)</f>
        <v>0</v>
      </c>
      <c r="BF189" s="218">
        <f>IF(N189="snížená",J189,0)</f>
        <v>0</v>
      </c>
      <c r="BG189" s="218">
        <f>IF(N189="zákl. přenesená",J189,0)</f>
        <v>0</v>
      </c>
      <c r="BH189" s="218">
        <f>IF(N189="sníž. přenesená",J189,0)</f>
        <v>0</v>
      </c>
      <c r="BI189" s="218">
        <f>IF(N189="nulová",J189,0)</f>
        <v>0</v>
      </c>
      <c r="BJ189" s="25" t="s">
        <v>25</v>
      </c>
      <c r="BK189" s="218">
        <f>ROUND(I189*H189,2)</f>
        <v>0</v>
      </c>
      <c r="BL189" s="25" t="s">
        <v>105</v>
      </c>
      <c r="BM189" s="25" t="s">
        <v>1240</v>
      </c>
    </row>
    <row r="190" spans="2:65" s="1" customFormat="1" ht="27">
      <c r="B190" s="43"/>
      <c r="C190" s="65"/>
      <c r="D190" s="219" t="s">
        <v>208</v>
      </c>
      <c r="E190" s="65"/>
      <c r="F190" s="220" t="s">
        <v>1241</v>
      </c>
      <c r="G190" s="65"/>
      <c r="H190" s="65"/>
      <c r="I190" s="175"/>
      <c r="J190" s="65"/>
      <c r="K190" s="65"/>
      <c r="L190" s="63"/>
      <c r="M190" s="221"/>
      <c r="N190" s="44"/>
      <c r="O190" s="44"/>
      <c r="P190" s="44"/>
      <c r="Q190" s="44"/>
      <c r="R190" s="44"/>
      <c r="S190" s="44"/>
      <c r="T190" s="80"/>
      <c r="AT190" s="25" t="s">
        <v>208</v>
      </c>
      <c r="AU190" s="25" t="s">
        <v>93</v>
      </c>
    </row>
    <row r="191" spans="2:65" s="1" customFormat="1" ht="148.5">
      <c r="B191" s="43"/>
      <c r="C191" s="65"/>
      <c r="D191" s="219" t="s">
        <v>210</v>
      </c>
      <c r="E191" s="65"/>
      <c r="F191" s="222" t="s">
        <v>1242</v>
      </c>
      <c r="G191" s="65"/>
      <c r="H191" s="65"/>
      <c r="I191" s="175"/>
      <c r="J191" s="65"/>
      <c r="K191" s="65"/>
      <c r="L191" s="63"/>
      <c r="M191" s="221"/>
      <c r="N191" s="44"/>
      <c r="O191" s="44"/>
      <c r="P191" s="44"/>
      <c r="Q191" s="44"/>
      <c r="R191" s="44"/>
      <c r="S191" s="44"/>
      <c r="T191" s="80"/>
      <c r="AT191" s="25" t="s">
        <v>210</v>
      </c>
      <c r="AU191" s="25" t="s">
        <v>93</v>
      </c>
    </row>
    <row r="192" spans="2:65" s="12" customFormat="1" ht="13.5">
      <c r="B192" s="223"/>
      <c r="C192" s="224"/>
      <c r="D192" s="219" t="s">
        <v>212</v>
      </c>
      <c r="E192" s="225" t="s">
        <v>50</v>
      </c>
      <c r="F192" s="226" t="s">
        <v>1202</v>
      </c>
      <c r="G192" s="224"/>
      <c r="H192" s="227" t="s">
        <v>50</v>
      </c>
      <c r="I192" s="228"/>
      <c r="J192" s="224"/>
      <c r="K192" s="224"/>
      <c r="L192" s="229"/>
      <c r="M192" s="230"/>
      <c r="N192" s="231"/>
      <c r="O192" s="231"/>
      <c r="P192" s="231"/>
      <c r="Q192" s="231"/>
      <c r="R192" s="231"/>
      <c r="S192" s="231"/>
      <c r="T192" s="232"/>
      <c r="AT192" s="233" t="s">
        <v>212</v>
      </c>
      <c r="AU192" s="233" t="s">
        <v>93</v>
      </c>
      <c r="AV192" s="12" t="s">
        <v>25</v>
      </c>
      <c r="AW192" s="12" t="s">
        <v>48</v>
      </c>
      <c r="AX192" s="12" t="s">
        <v>85</v>
      </c>
      <c r="AY192" s="233" t="s">
        <v>199</v>
      </c>
    </row>
    <row r="193" spans="2:65" s="13" customFormat="1" ht="13.5">
      <c r="B193" s="234"/>
      <c r="C193" s="235"/>
      <c r="D193" s="236" t="s">
        <v>212</v>
      </c>
      <c r="E193" s="237" t="s">
        <v>50</v>
      </c>
      <c r="F193" s="238" t="s">
        <v>1203</v>
      </c>
      <c r="G193" s="235"/>
      <c r="H193" s="239">
        <v>1817.3</v>
      </c>
      <c r="I193" s="240"/>
      <c r="J193" s="235"/>
      <c r="K193" s="235"/>
      <c r="L193" s="241"/>
      <c r="M193" s="242"/>
      <c r="N193" s="243"/>
      <c r="O193" s="243"/>
      <c r="P193" s="243"/>
      <c r="Q193" s="243"/>
      <c r="R193" s="243"/>
      <c r="S193" s="243"/>
      <c r="T193" s="244"/>
      <c r="AT193" s="245" t="s">
        <v>212</v>
      </c>
      <c r="AU193" s="245" t="s">
        <v>93</v>
      </c>
      <c r="AV193" s="13" t="s">
        <v>93</v>
      </c>
      <c r="AW193" s="13" t="s">
        <v>48</v>
      </c>
      <c r="AX193" s="13" t="s">
        <v>85</v>
      </c>
      <c r="AY193" s="245" t="s">
        <v>199</v>
      </c>
    </row>
    <row r="194" spans="2:65" s="1" customFormat="1" ht="22.5" customHeight="1">
      <c r="B194" s="43"/>
      <c r="C194" s="207" t="s">
        <v>346</v>
      </c>
      <c r="D194" s="207" t="s">
        <v>202</v>
      </c>
      <c r="E194" s="208" t="s">
        <v>1243</v>
      </c>
      <c r="F194" s="209" t="s">
        <v>1244</v>
      </c>
      <c r="G194" s="210" t="s">
        <v>263</v>
      </c>
      <c r="H194" s="211">
        <v>1817.3</v>
      </c>
      <c r="I194" s="212"/>
      <c r="J194" s="213">
        <f>ROUND(I194*H194,2)</f>
        <v>0</v>
      </c>
      <c r="K194" s="209" t="s">
        <v>206</v>
      </c>
      <c r="L194" s="63"/>
      <c r="M194" s="214" t="s">
        <v>50</v>
      </c>
      <c r="N194" s="215" t="s">
        <v>56</v>
      </c>
      <c r="O194" s="44"/>
      <c r="P194" s="216">
        <f>O194*H194</f>
        <v>0</v>
      </c>
      <c r="Q194" s="216">
        <v>0</v>
      </c>
      <c r="R194" s="216">
        <f>Q194*H194</f>
        <v>0</v>
      </c>
      <c r="S194" s="216">
        <v>0</v>
      </c>
      <c r="T194" s="217">
        <f>S194*H194</f>
        <v>0</v>
      </c>
      <c r="AR194" s="25" t="s">
        <v>105</v>
      </c>
      <c r="AT194" s="25" t="s">
        <v>202</v>
      </c>
      <c r="AU194" s="25" t="s">
        <v>93</v>
      </c>
      <c r="AY194" s="25" t="s">
        <v>199</v>
      </c>
      <c r="BE194" s="218">
        <f>IF(N194="základní",J194,0)</f>
        <v>0</v>
      </c>
      <c r="BF194" s="218">
        <f>IF(N194="snížená",J194,0)</f>
        <v>0</v>
      </c>
      <c r="BG194" s="218">
        <f>IF(N194="zákl. přenesená",J194,0)</f>
        <v>0</v>
      </c>
      <c r="BH194" s="218">
        <f>IF(N194="sníž. přenesená",J194,0)</f>
        <v>0</v>
      </c>
      <c r="BI194" s="218">
        <f>IF(N194="nulová",J194,0)</f>
        <v>0</v>
      </c>
      <c r="BJ194" s="25" t="s">
        <v>25</v>
      </c>
      <c r="BK194" s="218">
        <f>ROUND(I194*H194,2)</f>
        <v>0</v>
      </c>
      <c r="BL194" s="25" t="s">
        <v>105</v>
      </c>
      <c r="BM194" s="25" t="s">
        <v>1245</v>
      </c>
    </row>
    <row r="195" spans="2:65" s="1" customFormat="1" ht="13.5">
      <c r="B195" s="43"/>
      <c r="C195" s="65"/>
      <c r="D195" s="219" t="s">
        <v>208</v>
      </c>
      <c r="E195" s="65"/>
      <c r="F195" s="220" t="s">
        <v>1246</v>
      </c>
      <c r="G195" s="65"/>
      <c r="H195" s="65"/>
      <c r="I195" s="175"/>
      <c r="J195" s="65"/>
      <c r="K195" s="65"/>
      <c r="L195" s="63"/>
      <c r="M195" s="221"/>
      <c r="N195" s="44"/>
      <c r="O195" s="44"/>
      <c r="P195" s="44"/>
      <c r="Q195" s="44"/>
      <c r="R195" s="44"/>
      <c r="S195" s="44"/>
      <c r="T195" s="80"/>
      <c r="AT195" s="25" t="s">
        <v>208</v>
      </c>
      <c r="AU195" s="25" t="s">
        <v>93</v>
      </c>
    </row>
    <row r="196" spans="2:65" s="1" customFormat="1" ht="121.5">
      <c r="B196" s="43"/>
      <c r="C196" s="65"/>
      <c r="D196" s="219" t="s">
        <v>210</v>
      </c>
      <c r="E196" s="65"/>
      <c r="F196" s="222" t="s">
        <v>1247</v>
      </c>
      <c r="G196" s="65"/>
      <c r="H196" s="65"/>
      <c r="I196" s="175"/>
      <c r="J196" s="65"/>
      <c r="K196" s="65"/>
      <c r="L196" s="63"/>
      <c r="M196" s="221"/>
      <c r="N196" s="44"/>
      <c r="O196" s="44"/>
      <c r="P196" s="44"/>
      <c r="Q196" s="44"/>
      <c r="R196" s="44"/>
      <c r="S196" s="44"/>
      <c r="T196" s="80"/>
      <c r="AT196" s="25" t="s">
        <v>210</v>
      </c>
      <c r="AU196" s="25" t="s">
        <v>93</v>
      </c>
    </row>
    <row r="197" spans="2:65" s="12" customFormat="1" ht="13.5">
      <c r="B197" s="223"/>
      <c r="C197" s="224"/>
      <c r="D197" s="219" t="s">
        <v>212</v>
      </c>
      <c r="E197" s="225" t="s">
        <v>50</v>
      </c>
      <c r="F197" s="226" t="s">
        <v>1202</v>
      </c>
      <c r="G197" s="224"/>
      <c r="H197" s="227" t="s">
        <v>50</v>
      </c>
      <c r="I197" s="228"/>
      <c r="J197" s="224"/>
      <c r="K197" s="224"/>
      <c r="L197" s="229"/>
      <c r="M197" s="230"/>
      <c r="N197" s="231"/>
      <c r="O197" s="231"/>
      <c r="P197" s="231"/>
      <c r="Q197" s="231"/>
      <c r="R197" s="231"/>
      <c r="S197" s="231"/>
      <c r="T197" s="232"/>
      <c r="AT197" s="233" t="s">
        <v>212</v>
      </c>
      <c r="AU197" s="233" t="s">
        <v>93</v>
      </c>
      <c r="AV197" s="12" t="s">
        <v>25</v>
      </c>
      <c r="AW197" s="12" t="s">
        <v>48</v>
      </c>
      <c r="AX197" s="12" t="s">
        <v>85</v>
      </c>
      <c r="AY197" s="233" t="s">
        <v>199</v>
      </c>
    </row>
    <row r="198" spans="2:65" s="13" customFormat="1" ht="13.5">
      <c r="B198" s="234"/>
      <c r="C198" s="235"/>
      <c r="D198" s="236" t="s">
        <v>212</v>
      </c>
      <c r="E198" s="237" t="s">
        <v>50</v>
      </c>
      <c r="F198" s="238" t="s">
        <v>1203</v>
      </c>
      <c r="G198" s="235"/>
      <c r="H198" s="239">
        <v>1817.3</v>
      </c>
      <c r="I198" s="240"/>
      <c r="J198" s="235"/>
      <c r="K198" s="235"/>
      <c r="L198" s="241"/>
      <c r="M198" s="242"/>
      <c r="N198" s="243"/>
      <c r="O198" s="243"/>
      <c r="P198" s="243"/>
      <c r="Q198" s="243"/>
      <c r="R198" s="243"/>
      <c r="S198" s="243"/>
      <c r="T198" s="244"/>
      <c r="AT198" s="245" t="s">
        <v>212</v>
      </c>
      <c r="AU198" s="245" t="s">
        <v>93</v>
      </c>
      <c r="AV198" s="13" t="s">
        <v>93</v>
      </c>
      <c r="AW198" s="13" t="s">
        <v>48</v>
      </c>
      <c r="AX198" s="13" t="s">
        <v>85</v>
      </c>
      <c r="AY198" s="245" t="s">
        <v>199</v>
      </c>
    </row>
    <row r="199" spans="2:65" s="1" customFormat="1" ht="22.5" customHeight="1">
      <c r="B199" s="43"/>
      <c r="C199" s="207" t="s">
        <v>9</v>
      </c>
      <c r="D199" s="207" t="s">
        <v>202</v>
      </c>
      <c r="E199" s="208" t="s">
        <v>1248</v>
      </c>
      <c r="F199" s="209" t="s">
        <v>1249</v>
      </c>
      <c r="G199" s="210" t="s">
        <v>263</v>
      </c>
      <c r="H199" s="211">
        <v>1817.3</v>
      </c>
      <c r="I199" s="212"/>
      <c r="J199" s="213">
        <f>ROUND(I199*H199,2)</f>
        <v>0</v>
      </c>
      <c r="K199" s="209" t="s">
        <v>206</v>
      </c>
      <c r="L199" s="63"/>
      <c r="M199" s="214" t="s">
        <v>50</v>
      </c>
      <c r="N199" s="215" t="s">
        <v>56</v>
      </c>
      <c r="O199" s="44"/>
      <c r="P199" s="216">
        <f>O199*H199</f>
        <v>0</v>
      </c>
      <c r="Q199" s="216">
        <v>0</v>
      </c>
      <c r="R199" s="216">
        <f>Q199*H199</f>
        <v>0</v>
      </c>
      <c r="S199" s="216">
        <v>0</v>
      </c>
      <c r="T199" s="217">
        <f>S199*H199</f>
        <v>0</v>
      </c>
      <c r="AR199" s="25" t="s">
        <v>105</v>
      </c>
      <c r="AT199" s="25" t="s">
        <v>202</v>
      </c>
      <c r="AU199" s="25" t="s">
        <v>93</v>
      </c>
      <c r="AY199" s="25" t="s">
        <v>199</v>
      </c>
      <c r="BE199" s="218">
        <f>IF(N199="základní",J199,0)</f>
        <v>0</v>
      </c>
      <c r="BF199" s="218">
        <f>IF(N199="snížená",J199,0)</f>
        <v>0</v>
      </c>
      <c r="BG199" s="218">
        <f>IF(N199="zákl. přenesená",J199,0)</f>
        <v>0</v>
      </c>
      <c r="BH199" s="218">
        <f>IF(N199="sníž. přenesená",J199,0)</f>
        <v>0</v>
      </c>
      <c r="BI199" s="218">
        <f>IF(N199="nulová",J199,0)</f>
        <v>0</v>
      </c>
      <c r="BJ199" s="25" t="s">
        <v>25</v>
      </c>
      <c r="BK199" s="218">
        <f>ROUND(I199*H199,2)</f>
        <v>0</v>
      </c>
      <c r="BL199" s="25" t="s">
        <v>105</v>
      </c>
      <c r="BM199" s="25" t="s">
        <v>1250</v>
      </c>
    </row>
    <row r="200" spans="2:65" s="1" customFormat="1" ht="13.5">
      <c r="B200" s="43"/>
      <c r="C200" s="65"/>
      <c r="D200" s="219" t="s">
        <v>208</v>
      </c>
      <c r="E200" s="65"/>
      <c r="F200" s="220" t="s">
        <v>1251</v>
      </c>
      <c r="G200" s="65"/>
      <c r="H200" s="65"/>
      <c r="I200" s="175"/>
      <c r="J200" s="65"/>
      <c r="K200" s="65"/>
      <c r="L200" s="63"/>
      <c r="M200" s="221"/>
      <c r="N200" s="44"/>
      <c r="O200" s="44"/>
      <c r="P200" s="44"/>
      <c r="Q200" s="44"/>
      <c r="R200" s="44"/>
      <c r="S200" s="44"/>
      <c r="T200" s="80"/>
      <c r="AT200" s="25" t="s">
        <v>208</v>
      </c>
      <c r="AU200" s="25" t="s">
        <v>93</v>
      </c>
    </row>
    <row r="201" spans="2:65" s="1" customFormat="1" ht="135">
      <c r="B201" s="43"/>
      <c r="C201" s="65"/>
      <c r="D201" s="219" t="s">
        <v>210</v>
      </c>
      <c r="E201" s="65"/>
      <c r="F201" s="222" t="s">
        <v>1252</v>
      </c>
      <c r="G201" s="65"/>
      <c r="H201" s="65"/>
      <c r="I201" s="175"/>
      <c r="J201" s="65"/>
      <c r="K201" s="65"/>
      <c r="L201" s="63"/>
      <c r="M201" s="221"/>
      <c r="N201" s="44"/>
      <c r="O201" s="44"/>
      <c r="P201" s="44"/>
      <c r="Q201" s="44"/>
      <c r="R201" s="44"/>
      <c r="S201" s="44"/>
      <c r="T201" s="80"/>
      <c r="AT201" s="25" t="s">
        <v>210</v>
      </c>
      <c r="AU201" s="25" t="s">
        <v>93</v>
      </c>
    </row>
    <row r="202" spans="2:65" s="12" customFormat="1" ht="13.5">
      <c r="B202" s="223"/>
      <c r="C202" s="224"/>
      <c r="D202" s="219" t="s">
        <v>212</v>
      </c>
      <c r="E202" s="225" t="s">
        <v>50</v>
      </c>
      <c r="F202" s="226" t="s">
        <v>1202</v>
      </c>
      <c r="G202" s="224"/>
      <c r="H202" s="227" t="s">
        <v>50</v>
      </c>
      <c r="I202" s="228"/>
      <c r="J202" s="224"/>
      <c r="K202" s="224"/>
      <c r="L202" s="229"/>
      <c r="M202" s="230"/>
      <c r="N202" s="231"/>
      <c r="O202" s="231"/>
      <c r="P202" s="231"/>
      <c r="Q202" s="231"/>
      <c r="R202" s="231"/>
      <c r="S202" s="231"/>
      <c r="T202" s="232"/>
      <c r="AT202" s="233" t="s">
        <v>212</v>
      </c>
      <c r="AU202" s="233" t="s">
        <v>93</v>
      </c>
      <c r="AV202" s="12" t="s">
        <v>25</v>
      </c>
      <c r="AW202" s="12" t="s">
        <v>48</v>
      </c>
      <c r="AX202" s="12" t="s">
        <v>85</v>
      </c>
      <c r="AY202" s="233" t="s">
        <v>199</v>
      </c>
    </row>
    <row r="203" spans="2:65" s="13" customFormat="1" ht="13.5">
      <c r="B203" s="234"/>
      <c r="C203" s="235"/>
      <c r="D203" s="219" t="s">
        <v>212</v>
      </c>
      <c r="E203" s="246" t="s">
        <v>50</v>
      </c>
      <c r="F203" s="247" t="s">
        <v>1203</v>
      </c>
      <c r="G203" s="235"/>
      <c r="H203" s="248">
        <v>1817.3</v>
      </c>
      <c r="I203" s="240"/>
      <c r="J203" s="235"/>
      <c r="K203" s="235"/>
      <c r="L203" s="241"/>
      <c r="M203" s="242"/>
      <c r="N203" s="243"/>
      <c r="O203" s="243"/>
      <c r="P203" s="243"/>
      <c r="Q203" s="243"/>
      <c r="R203" s="243"/>
      <c r="S203" s="243"/>
      <c r="T203" s="244"/>
      <c r="AT203" s="245" t="s">
        <v>212</v>
      </c>
      <c r="AU203" s="245" t="s">
        <v>93</v>
      </c>
      <c r="AV203" s="13" t="s">
        <v>93</v>
      </c>
      <c r="AW203" s="13" t="s">
        <v>48</v>
      </c>
      <c r="AX203" s="13" t="s">
        <v>85</v>
      </c>
      <c r="AY203" s="245" t="s">
        <v>199</v>
      </c>
    </row>
    <row r="204" spans="2:65" s="11" customFormat="1" ht="29.85" customHeight="1">
      <c r="B204" s="190"/>
      <c r="C204" s="191"/>
      <c r="D204" s="192" t="s">
        <v>84</v>
      </c>
      <c r="E204" s="276" t="s">
        <v>333</v>
      </c>
      <c r="F204" s="276" t="s">
        <v>1253</v>
      </c>
      <c r="G204" s="191"/>
      <c r="H204" s="191"/>
      <c r="I204" s="194"/>
      <c r="J204" s="277">
        <f>BK204</f>
        <v>0</v>
      </c>
      <c r="K204" s="191"/>
      <c r="L204" s="196"/>
      <c r="M204" s="197"/>
      <c r="N204" s="198"/>
      <c r="O204" s="198"/>
      <c r="P204" s="199">
        <f>P205+P317</f>
        <v>0</v>
      </c>
      <c r="Q204" s="198"/>
      <c r="R204" s="199">
        <f>R205+R317</f>
        <v>11.513403999999998</v>
      </c>
      <c r="S204" s="198"/>
      <c r="T204" s="200">
        <f>T205+T317</f>
        <v>0</v>
      </c>
      <c r="AR204" s="201" t="s">
        <v>25</v>
      </c>
      <c r="AT204" s="202" t="s">
        <v>84</v>
      </c>
      <c r="AU204" s="202" t="s">
        <v>25</v>
      </c>
      <c r="AY204" s="201" t="s">
        <v>199</v>
      </c>
      <c r="BK204" s="203">
        <f>BK205+BK317</f>
        <v>0</v>
      </c>
    </row>
    <row r="205" spans="2:65" s="11" customFormat="1" ht="14.85" customHeight="1">
      <c r="B205" s="190"/>
      <c r="C205" s="191"/>
      <c r="D205" s="204" t="s">
        <v>84</v>
      </c>
      <c r="E205" s="205" t="s">
        <v>1254</v>
      </c>
      <c r="F205" s="205" t="s">
        <v>1255</v>
      </c>
      <c r="G205" s="191"/>
      <c r="H205" s="191"/>
      <c r="I205" s="194"/>
      <c r="J205" s="206">
        <f>BK205</f>
        <v>0</v>
      </c>
      <c r="K205" s="191"/>
      <c r="L205" s="196"/>
      <c r="M205" s="197"/>
      <c r="N205" s="198"/>
      <c r="O205" s="198"/>
      <c r="P205" s="199">
        <f>SUM(P206:P316)</f>
        <v>0</v>
      </c>
      <c r="Q205" s="198"/>
      <c r="R205" s="199">
        <f>SUM(R206:R316)</f>
        <v>0.499004</v>
      </c>
      <c r="S205" s="198"/>
      <c r="T205" s="200">
        <f>SUM(T206:T316)</f>
        <v>0</v>
      </c>
      <c r="AR205" s="201" t="s">
        <v>25</v>
      </c>
      <c r="AT205" s="202" t="s">
        <v>84</v>
      </c>
      <c r="AU205" s="202" t="s">
        <v>93</v>
      </c>
      <c r="AY205" s="201" t="s">
        <v>199</v>
      </c>
      <c r="BK205" s="203">
        <f>SUM(BK206:BK316)</f>
        <v>0</v>
      </c>
    </row>
    <row r="206" spans="2:65" s="1" customFormat="1" ht="31.5" customHeight="1">
      <c r="B206" s="43"/>
      <c r="C206" s="207" t="s">
        <v>360</v>
      </c>
      <c r="D206" s="207" t="s">
        <v>202</v>
      </c>
      <c r="E206" s="208" t="s">
        <v>1256</v>
      </c>
      <c r="F206" s="209" t="s">
        <v>1257</v>
      </c>
      <c r="G206" s="210" t="s">
        <v>418</v>
      </c>
      <c r="H206" s="211">
        <v>3</v>
      </c>
      <c r="I206" s="212"/>
      <c r="J206" s="213">
        <f>ROUND(I206*H206,2)</f>
        <v>0</v>
      </c>
      <c r="K206" s="209" t="s">
        <v>206</v>
      </c>
      <c r="L206" s="63"/>
      <c r="M206" s="214" t="s">
        <v>50</v>
      </c>
      <c r="N206" s="215" t="s">
        <v>56</v>
      </c>
      <c r="O206" s="44"/>
      <c r="P206" s="216">
        <f>O206*H206</f>
        <v>0</v>
      </c>
      <c r="Q206" s="216">
        <v>0</v>
      </c>
      <c r="R206" s="216">
        <f>Q206*H206</f>
        <v>0</v>
      </c>
      <c r="S206" s="216">
        <v>0</v>
      </c>
      <c r="T206" s="217">
        <f>S206*H206</f>
        <v>0</v>
      </c>
      <c r="AR206" s="25" t="s">
        <v>105</v>
      </c>
      <c r="AT206" s="25" t="s">
        <v>202</v>
      </c>
      <c r="AU206" s="25" t="s">
        <v>99</v>
      </c>
      <c r="AY206" s="25" t="s">
        <v>199</v>
      </c>
      <c r="BE206" s="218">
        <f>IF(N206="základní",J206,0)</f>
        <v>0</v>
      </c>
      <c r="BF206" s="218">
        <f>IF(N206="snížená",J206,0)</f>
        <v>0</v>
      </c>
      <c r="BG206" s="218">
        <f>IF(N206="zákl. přenesená",J206,0)</f>
        <v>0</v>
      </c>
      <c r="BH206" s="218">
        <f>IF(N206="sníž. přenesená",J206,0)</f>
        <v>0</v>
      </c>
      <c r="BI206" s="218">
        <f>IF(N206="nulová",J206,0)</f>
        <v>0</v>
      </c>
      <c r="BJ206" s="25" t="s">
        <v>25</v>
      </c>
      <c r="BK206" s="218">
        <f>ROUND(I206*H206,2)</f>
        <v>0</v>
      </c>
      <c r="BL206" s="25" t="s">
        <v>105</v>
      </c>
      <c r="BM206" s="25" t="s">
        <v>1258</v>
      </c>
    </row>
    <row r="207" spans="2:65" s="1" customFormat="1" ht="27">
      <c r="B207" s="43"/>
      <c r="C207" s="65"/>
      <c r="D207" s="219" t="s">
        <v>208</v>
      </c>
      <c r="E207" s="65"/>
      <c r="F207" s="220" t="s">
        <v>1259</v>
      </c>
      <c r="G207" s="65"/>
      <c r="H207" s="65"/>
      <c r="I207" s="175"/>
      <c r="J207" s="65"/>
      <c r="K207" s="65"/>
      <c r="L207" s="63"/>
      <c r="M207" s="221"/>
      <c r="N207" s="44"/>
      <c r="O207" s="44"/>
      <c r="P207" s="44"/>
      <c r="Q207" s="44"/>
      <c r="R207" s="44"/>
      <c r="S207" s="44"/>
      <c r="T207" s="80"/>
      <c r="AT207" s="25" t="s">
        <v>208</v>
      </c>
      <c r="AU207" s="25" t="s">
        <v>99</v>
      </c>
    </row>
    <row r="208" spans="2:65" s="1" customFormat="1" ht="81">
      <c r="B208" s="43"/>
      <c r="C208" s="65"/>
      <c r="D208" s="219" t="s">
        <v>210</v>
      </c>
      <c r="E208" s="65"/>
      <c r="F208" s="222" t="s">
        <v>1260</v>
      </c>
      <c r="G208" s="65"/>
      <c r="H208" s="65"/>
      <c r="I208" s="175"/>
      <c r="J208" s="65"/>
      <c r="K208" s="65"/>
      <c r="L208" s="63"/>
      <c r="M208" s="221"/>
      <c r="N208" s="44"/>
      <c r="O208" s="44"/>
      <c r="P208" s="44"/>
      <c r="Q208" s="44"/>
      <c r="R208" s="44"/>
      <c r="S208" s="44"/>
      <c r="T208" s="80"/>
      <c r="AT208" s="25" t="s">
        <v>210</v>
      </c>
      <c r="AU208" s="25" t="s">
        <v>99</v>
      </c>
    </row>
    <row r="209" spans="2:65" s="12" customFormat="1" ht="13.5">
      <c r="B209" s="223"/>
      <c r="C209" s="224"/>
      <c r="D209" s="219" t="s">
        <v>212</v>
      </c>
      <c r="E209" s="225" t="s">
        <v>50</v>
      </c>
      <c r="F209" s="226" t="s">
        <v>1261</v>
      </c>
      <c r="G209" s="224"/>
      <c r="H209" s="227" t="s">
        <v>50</v>
      </c>
      <c r="I209" s="228"/>
      <c r="J209" s="224"/>
      <c r="K209" s="224"/>
      <c r="L209" s="229"/>
      <c r="M209" s="230"/>
      <c r="N209" s="231"/>
      <c r="O209" s="231"/>
      <c r="P209" s="231"/>
      <c r="Q209" s="231"/>
      <c r="R209" s="231"/>
      <c r="S209" s="231"/>
      <c r="T209" s="232"/>
      <c r="AT209" s="233" t="s">
        <v>212</v>
      </c>
      <c r="AU209" s="233" t="s">
        <v>99</v>
      </c>
      <c r="AV209" s="12" t="s">
        <v>25</v>
      </c>
      <c r="AW209" s="12" t="s">
        <v>48</v>
      </c>
      <c r="AX209" s="12" t="s">
        <v>85</v>
      </c>
      <c r="AY209" s="233" t="s">
        <v>199</v>
      </c>
    </row>
    <row r="210" spans="2:65" s="13" customFormat="1" ht="13.5">
      <c r="B210" s="234"/>
      <c r="C210" s="235"/>
      <c r="D210" s="236" t="s">
        <v>212</v>
      </c>
      <c r="E210" s="237" t="s">
        <v>50</v>
      </c>
      <c r="F210" s="238" t="s">
        <v>99</v>
      </c>
      <c r="G210" s="235"/>
      <c r="H210" s="239">
        <v>3</v>
      </c>
      <c r="I210" s="240"/>
      <c r="J210" s="235"/>
      <c r="K210" s="235"/>
      <c r="L210" s="241"/>
      <c r="M210" s="242"/>
      <c r="N210" s="243"/>
      <c r="O210" s="243"/>
      <c r="P210" s="243"/>
      <c r="Q210" s="243"/>
      <c r="R210" s="243"/>
      <c r="S210" s="243"/>
      <c r="T210" s="244"/>
      <c r="AT210" s="245" t="s">
        <v>212</v>
      </c>
      <c r="AU210" s="245" t="s">
        <v>99</v>
      </c>
      <c r="AV210" s="13" t="s">
        <v>93</v>
      </c>
      <c r="AW210" s="13" t="s">
        <v>48</v>
      </c>
      <c r="AX210" s="13" t="s">
        <v>85</v>
      </c>
      <c r="AY210" s="245" t="s">
        <v>199</v>
      </c>
    </row>
    <row r="211" spans="2:65" s="1" customFormat="1" ht="22.5" customHeight="1">
      <c r="B211" s="43"/>
      <c r="C211" s="249" t="s">
        <v>366</v>
      </c>
      <c r="D211" s="249" t="s">
        <v>334</v>
      </c>
      <c r="E211" s="250" t="s">
        <v>1262</v>
      </c>
      <c r="F211" s="251" t="s">
        <v>1263</v>
      </c>
      <c r="G211" s="252" t="s">
        <v>205</v>
      </c>
      <c r="H211" s="253">
        <v>0.6</v>
      </c>
      <c r="I211" s="254"/>
      <c r="J211" s="255">
        <f>ROUND(I211*H211,2)</f>
        <v>0</v>
      </c>
      <c r="K211" s="251" t="s">
        <v>206</v>
      </c>
      <c r="L211" s="256"/>
      <c r="M211" s="257" t="s">
        <v>50</v>
      </c>
      <c r="N211" s="258" t="s">
        <v>56</v>
      </c>
      <c r="O211" s="44"/>
      <c r="P211" s="216">
        <f>O211*H211</f>
        <v>0</v>
      </c>
      <c r="Q211" s="216">
        <v>0.21</v>
      </c>
      <c r="R211" s="216">
        <f>Q211*H211</f>
        <v>0.126</v>
      </c>
      <c r="S211" s="216">
        <v>0</v>
      </c>
      <c r="T211" s="217">
        <f>S211*H211</f>
        <v>0</v>
      </c>
      <c r="AR211" s="25" t="s">
        <v>247</v>
      </c>
      <c r="AT211" s="25" t="s">
        <v>334</v>
      </c>
      <c r="AU211" s="25" t="s">
        <v>99</v>
      </c>
      <c r="AY211" s="25" t="s">
        <v>199</v>
      </c>
      <c r="BE211" s="218">
        <f>IF(N211="základní",J211,0)</f>
        <v>0</v>
      </c>
      <c r="BF211" s="218">
        <f>IF(N211="snížená",J211,0)</f>
        <v>0</v>
      </c>
      <c r="BG211" s="218">
        <f>IF(N211="zákl. přenesená",J211,0)</f>
        <v>0</v>
      </c>
      <c r="BH211" s="218">
        <f>IF(N211="sníž. přenesená",J211,0)</f>
        <v>0</v>
      </c>
      <c r="BI211" s="218">
        <f>IF(N211="nulová",J211,0)</f>
        <v>0</v>
      </c>
      <c r="BJ211" s="25" t="s">
        <v>25</v>
      </c>
      <c r="BK211" s="218">
        <f>ROUND(I211*H211,2)</f>
        <v>0</v>
      </c>
      <c r="BL211" s="25" t="s">
        <v>105</v>
      </c>
      <c r="BM211" s="25" t="s">
        <v>1264</v>
      </c>
    </row>
    <row r="212" spans="2:65" s="1" customFormat="1" ht="13.5">
      <c r="B212" s="43"/>
      <c r="C212" s="65"/>
      <c r="D212" s="219" t="s">
        <v>208</v>
      </c>
      <c r="E212" s="65"/>
      <c r="F212" s="220" t="s">
        <v>1265</v>
      </c>
      <c r="G212" s="65"/>
      <c r="H212" s="65"/>
      <c r="I212" s="175"/>
      <c r="J212" s="65"/>
      <c r="K212" s="65"/>
      <c r="L212" s="63"/>
      <c r="M212" s="221"/>
      <c r="N212" s="44"/>
      <c r="O212" s="44"/>
      <c r="P212" s="44"/>
      <c r="Q212" s="44"/>
      <c r="R212" s="44"/>
      <c r="S212" s="44"/>
      <c r="T212" s="80"/>
      <c r="AT212" s="25" t="s">
        <v>208</v>
      </c>
      <c r="AU212" s="25" t="s">
        <v>99</v>
      </c>
    </row>
    <row r="213" spans="2:65" s="12" customFormat="1" ht="13.5">
      <c r="B213" s="223"/>
      <c r="C213" s="224"/>
      <c r="D213" s="219" t="s">
        <v>212</v>
      </c>
      <c r="E213" s="225" t="s">
        <v>50</v>
      </c>
      <c r="F213" s="226" t="s">
        <v>1261</v>
      </c>
      <c r="G213" s="224"/>
      <c r="H213" s="227" t="s">
        <v>50</v>
      </c>
      <c r="I213" s="228"/>
      <c r="J213" s="224"/>
      <c r="K213" s="224"/>
      <c r="L213" s="229"/>
      <c r="M213" s="230"/>
      <c r="N213" s="231"/>
      <c r="O213" s="231"/>
      <c r="P213" s="231"/>
      <c r="Q213" s="231"/>
      <c r="R213" s="231"/>
      <c r="S213" s="231"/>
      <c r="T213" s="232"/>
      <c r="AT213" s="233" t="s">
        <v>212</v>
      </c>
      <c r="AU213" s="233" t="s">
        <v>99</v>
      </c>
      <c r="AV213" s="12" t="s">
        <v>25</v>
      </c>
      <c r="AW213" s="12" t="s">
        <v>48</v>
      </c>
      <c r="AX213" s="12" t="s">
        <v>85</v>
      </c>
      <c r="AY213" s="233" t="s">
        <v>199</v>
      </c>
    </row>
    <row r="214" spans="2:65" s="12" customFormat="1" ht="13.5">
      <c r="B214" s="223"/>
      <c r="C214" s="224"/>
      <c r="D214" s="219" t="s">
        <v>212</v>
      </c>
      <c r="E214" s="225" t="s">
        <v>50</v>
      </c>
      <c r="F214" s="226" t="s">
        <v>1266</v>
      </c>
      <c r="G214" s="224"/>
      <c r="H214" s="227" t="s">
        <v>50</v>
      </c>
      <c r="I214" s="228"/>
      <c r="J214" s="224"/>
      <c r="K214" s="224"/>
      <c r="L214" s="229"/>
      <c r="M214" s="230"/>
      <c r="N214" s="231"/>
      <c r="O214" s="231"/>
      <c r="P214" s="231"/>
      <c r="Q214" s="231"/>
      <c r="R214" s="231"/>
      <c r="S214" s="231"/>
      <c r="T214" s="232"/>
      <c r="AT214" s="233" t="s">
        <v>212</v>
      </c>
      <c r="AU214" s="233" t="s">
        <v>99</v>
      </c>
      <c r="AV214" s="12" t="s">
        <v>25</v>
      </c>
      <c r="AW214" s="12" t="s">
        <v>48</v>
      </c>
      <c r="AX214" s="12" t="s">
        <v>85</v>
      </c>
      <c r="AY214" s="233" t="s">
        <v>199</v>
      </c>
    </row>
    <row r="215" spans="2:65" s="13" customFormat="1" ht="13.5">
      <c r="B215" s="234"/>
      <c r="C215" s="235"/>
      <c r="D215" s="236" t="s">
        <v>212</v>
      </c>
      <c r="E215" s="237" t="s">
        <v>50</v>
      </c>
      <c r="F215" s="238" t="s">
        <v>1267</v>
      </c>
      <c r="G215" s="235"/>
      <c r="H215" s="239">
        <v>0.6</v>
      </c>
      <c r="I215" s="240"/>
      <c r="J215" s="235"/>
      <c r="K215" s="235"/>
      <c r="L215" s="241"/>
      <c r="M215" s="242"/>
      <c r="N215" s="243"/>
      <c r="O215" s="243"/>
      <c r="P215" s="243"/>
      <c r="Q215" s="243"/>
      <c r="R215" s="243"/>
      <c r="S215" s="243"/>
      <c r="T215" s="244"/>
      <c r="AT215" s="245" t="s">
        <v>212</v>
      </c>
      <c r="AU215" s="245" t="s">
        <v>99</v>
      </c>
      <c r="AV215" s="13" t="s">
        <v>93</v>
      </c>
      <c r="AW215" s="13" t="s">
        <v>48</v>
      </c>
      <c r="AX215" s="13" t="s">
        <v>85</v>
      </c>
      <c r="AY215" s="245" t="s">
        <v>199</v>
      </c>
    </row>
    <row r="216" spans="2:65" s="1" customFormat="1" ht="22.5" customHeight="1">
      <c r="B216" s="43"/>
      <c r="C216" s="207" t="s">
        <v>372</v>
      </c>
      <c r="D216" s="207" t="s">
        <v>202</v>
      </c>
      <c r="E216" s="208" t="s">
        <v>237</v>
      </c>
      <c r="F216" s="209" t="s">
        <v>238</v>
      </c>
      <c r="G216" s="210" t="s">
        <v>205</v>
      </c>
      <c r="H216" s="211">
        <v>0.6</v>
      </c>
      <c r="I216" s="212"/>
      <c r="J216" s="213">
        <f>ROUND(I216*H216,2)</f>
        <v>0</v>
      </c>
      <c r="K216" s="209" t="s">
        <v>206</v>
      </c>
      <c r="L216" s="63"/>
      <c r="M216" s="214" t="s">
        <v>50</v>
      </c>
      <c r="N216" s="215" t="s">
        <v>56</v>
      </c>
      <c r="O216" s="44"/>
      <c r="P216" s="216">
        <f>O216*H216</f>
        <v>0</v>
      </c>
      <c r="Q216" s="216">
        <v>0</v>
      </c>
      <c r="R216" s="216">
        <f>Q216*H216</f>
        <v>0</v>
      </c>
      <c r="S216" s="216">
        <v>0</v>
      </c>
      <c r="T216" s="217">
        <f>S216*H216</f>
        <v>0</v>
      </c>
      <c r="AR216" s="25" t="s">
        <v>105</v>
      </c>
      <c r="AT216" s="25" t="s">
        <v>202</v>
      </c>
      <c r="AU216" s="25" t="s">
        <v>99</v>
      </c>
      <c r="AY216" s="25" t="s">
        <v>199</v>
      </c>
      <c r="BE216" s="218">
        <f>IF(N216="základní",J216,0)</f>
        <v>0</v>
      </c>
      <c r="BF216" s="218">
        <f>IF(N216="snížená",J216,0)</f>
        <v>0</v>
      </c>
      <c r="BG216" s="218">
        <f>IF(N216="zákl. přenesená",J216,0)</f>
        <v>0</v>
      </c>
      <c r="BH216" s="218">
        <f>IF(N216="sníž. přenesená",J216,0)</f>
        <v>0</v>
      </c>
      <c r="BI216" s="218">
        <f>IF(N216="nulová",J216,0)</f>
        <v>0</v>
      </c>
      <c r="BJ216" s="25" t="s">
        <v>25</v>
      </c>
      <c r="BK216" s="218">
        <f>ROUND(I216*H216,2)</f>
        <v>0</v>
      </c>
      <c r="BL216" s="25" t="s">
        <v>105</v>
      </c>
      <c r="BM216" s="25" t="s">
        <v>1268</v>
      </c>
    </row>
    <row r="217" spans="2:65" s="1" customFormat="1" ht="40.5">
      <c r="B217" s="43"/>
      <c r="C217" s="65"/>
      <c r="D217" s="219" t="s">
        <v>208</v>
      </c>
      <c r="E217" s="65"/>
      <c r="F217" s="220" t="s">
        <v>240</v>
      </c>
      <c r="G217" s="65"/>
      <c r="H217" s="65"/>
      <c r="I217" s="175"/>
      <c r="J217" s="65"/>
      <c r="K217" s="65"/>
      <c r="L217" s="63"/>
      <c r="M217" s="221"/>
      <c r="N217" s="44"/>
      <c r="O217" s="44"/>
      <c r="P217" s="44"/>
      <c r="Q217" s="44"/>
      <c r="R217" s="44"/>
      <c r="S217" s="44"/>
      <c r="T217" s="80"/>
      <c r="AT217" s="25" t="s">
        <v>208</v>
      </c>
      <c r="AU217" s="25" t="s">
        <v>99</v>
      </c>
    </row>
    <row r="218" spans="2:65" s="1" customFormat="1" ht="189">
      <c r="B218" s="43"/>
      <c r="C218" s="65"/>
      <c r="D218" s="219" t="s">
        <v>210</v>
      </c>
      <c r="E218" s="65"/>
      <c r="F218" s="222" t="s">
        <v>226</v>
      </c>
      <c r="G218" s="65"/>
      <c r="H218" s="65"/>
      <c r="I218" s="175"/>
      <c r="J218" s="65"/>
      <c r="K218" s="65"/>
      <c r="L218" s="63"/>
      <c r="M218" s="221"/>
      <c r="N218" s="44"/>
      <c r="O218" s="44"/>
      <c r="P218" s="44"/>
      <c r="Q218" s="44"/>
      <c r="R218" s="44"/>
      <c r="S218" s="44"/>
      <c r="T218" s="80"/>
      <c r="AT218" s="25" t="s">
        <v>210</v>
      </c>
      <c r="AU218" s="25" t="s">
        <v>99</v>
      </c>
    </row>
    <row r="219" spans="2:65" s="12" customFormat="1" ht="13.5">
      <c r="B219" s="223"/>
      <c r="C219" s="224"/>
      <c r="D219" s="219" t="s">
        <v>212</v>
      </c>
      <c r="E219" s="225" t="s">
        <v>50</v>
      </c>
      <c r="F219" s="226" t="s">
        <v>1261</v>
      </c>
      <c r="G219" s="224"/>
      <c r="H219" s="227" t="s">
        <v>50</v>
      </c>
      <c r="I219" s="228"/>
      <c r="J219" s="224"/>
      <c r="K219" s="224"/>
      <c r="L219" s="229"/>
      <c r="M219" s="230"/>
      <c r="N219" s="231"/>
      <c r="O219" s="231"/>
      <c r="P219" s="231"/>
      <c r="Q219" s="231"/>
      <c r="R219" s="231"/>
      <c r="S219" s="231"/>
      <c r="T219" s="232"/>
      <c r="AT219" s="233" t="s">
        <v>212</v>
      </c>
      <c r="AU219" s="233" t="s">
        <v>99</v>
      </c>
      <c r="AV219" s="12" t="s">
        <v>25</v>
      </c>
      <c r="AW219" s="12" t="s">
        <v>48</v>
      </c>
      <c r="AX219" s="12" t="s">
        <v>85</v>
      </c>
      <c r="AY219" s="233" t="s">
        <v>199</v>
      </c>
    </row>
    <row r="220" spans="2:65" s="12" customFormat="1" ht="13.5">
      <c r="B220" s="223"/>
      <c r="C220" s="224"/>
      <c r="D220" s="219" t="s">
        <v>212</v>
      </c>
      <c r="E220" s="225" t="s">
        <v>50</v>
      </c>
      <c r="F220" s="226" t="s">
        <v>1266</v>
      </c>
      <c r="G220" s="224"/>
      <c r="H220" s="227" t="s">
        <v>50</v>
      </c>
      <c r="I220" s="228"/>
      <c r="J220" s="224"/>
      <c r="K220" s="224"/>
      <c r="L220" s="229"/>
      <c r="M220" s="230"/>
      <c r="N220" s="231"/>
      <c r="O220" s="231"/>
      <c r="P220" s="231"/>
      <c r="Q220" s="231"/>
      <c r="R220" s="231"/>
      <c r="S220" s="231"/>
      <c r="T220" s="232"/>
      <c r="AT220" s="233" t="s">
        <v>212</v>
      </c>
      <c r="AU220" s="233" t="s">
        <v>99</v>
      </c>
      <c r="AV220" s="12" t="s">
        <v>25</v>
      </c>
      <c r="AW220" s="12" t="s">
        <v>48</v>
      </c>
      <c r="AX220" s="12" t="s">
        <v>85</v>
      </c>
      <c r="AY220" s="233" t="s">
        <v>199</v>
      </c>
    </row>
    <row r="221" spans="2:65" s="13" customFormat="1" ht="13.5">
      <c r="B221" s="234"/>
      <c r="C221" s="235"/>
      <c r="D221" s="236" t="s">
        <v>212</v>
      </c>
      <c r="E221" s="237" t="s">
        <v>50</v>
      </c>
      <c r="F221" s="238" t="s">
        <v>1267</v>
      </c>
      <c r="G221" s="235"/>
      <c r="H221" s="239">
        <v>0.6</v>
      </c>
      <c r="I221" s="240"/>
      <c r="J221" s="235"/>
      <c r="K221" s="235"/>
      <c r="L221" s="241"/>
      <c r="M221" s="242"/>
      <c r="N221" s="243"/>
      <c r="O221" s="243"/>
      <c r="P221" s="243"/>
      <c r="Q221" s="243"/>
      <c r="R221" s="243"/>
      <c r="S221" s="243"/>
      <c r="T221" s="244"/>
      <c r="AT221" s="245" t="s">
        <v>212</v>
      </c>
      <c r="AU221" s="245" t="s">
        <v>99</v>
      </c>
      <c r="AV221" s="13" t="s">
        <v>93</v>
      </c>
      <c r="AW221" s="13" t="s">
        <v>48</v>
      </c>
      <c r="AX221" s="13" t="s">
        <v>85</v>
      </c>
      <c r="AY221" s="245" t="s">
        <v>199</v>
      </c>
    </row>
    <row r="222" spans="2:65" s="1" customFormat="1" ht="31.5" customHeight="1">
      <c r="B222" s="43"/>
      <c r="C222" s="207" t="s">
        <v>378</v>
      </c>
      <c r="D222" s="207" t="s">
        <v>202</v>
      </c>
      <c r="E222" s="208" t="s">
        <v>241</v>
      </c>
      <c r="F222" s="209" t="s">
        <v>242</v>
      </c>
      <c r="G222" s="210" t="s">
        <v>205</v>
      </c>
      <c r="H222" s="211">
        <v>8.4</v>
      </c>
      <c r="I222" s="212"/>
      <c r="J222" s="213">
        <f>ROUND(I222*H222,2)</f>
        <v>0</v>
      </c>
      <c r="K222" s="209" t="s">
        <v>206</v>
      </c>
      <c r="L222" s="63"/>
      <c r="M222" s="214" t="s">
        <v>50</v>
      </c>
      <c r="N222" s="215" t="s">
        <v>56</v>
      </c>
      <c r="O222" s="44"/>
      <c r="P222" s="216">
        <f>O222*H222</f>
        <v>0</v>
      </c>
      <c r="Q222" s="216">
        <v>0</v>
      </c>
      <c r="R222" s="216">
        <f>Q222*H222</f>
        <v>0</v>
      </c>
      <c r="S222" s="216">
        <v>0</v>
      </c>
      <c r="T222" s="217">
        <f>S222*H222</f>
        <v>0</v>
      </c>
      <c r="AR222" s="25" t="s">
        <v>105</v>
      </c>
      <c r="AT222" s="25" t="s">
        <v>202</v>
      </c>
      <c r="AU222" s="25" t="s">
        <v>99</v>
      </c>
      <c r="AY222" s="25" t="s">
        <v>199</v>
      </c>
      <c r="BE222" s="218">
        <f>IF(N222="základní",J222,0)</f>
        <v>0</v>
      </c>
      <c r="BF222" s="218">
        <f>IF(N222="snížená",J222,0)</f>
        <v>0</v>
      </c>
      <c r="BG222" s="218">
        <f>IF(N222="zákl. přenesená",J222,0)</f>
        <v>0</v>
      </c>
      <c r="BH222" s="218">
        <f>IF(N222="sníž. přenesená",J222,0)</f>
        <v>0</v>
      </c>
      <c r="BI222" s="218">
        <f>IF(N222="nulová",J222,0)</f>
        <v>0</v>
      </c>
      <c r="BJ222" s="25" t="s">
        <v>25</v>
      </c>
      <c r="BK222" s="218">
        <f>ROUND(I222*H222,2)</f>
        <v>0</v>
      </c>
      <c r="BL222" s="25" t="s">
        <v>105</v>
      </c>
      <c r="BM222" s="25" t="s">
        <v>1269</v>
      </c>
    </row>
    <row r="223" spans="2:65" s="1" customFormat="1" ht="40.5">
      <c r="B223" s="43"/>
      <c r="C223" s="65"/>
      <c r="D223" s="219" t="s">
        <v>208</v>
      </c>
      <c r="E223" s="65"/>
      <c r="F223" s="220" t="s">
        <v>244</v>
      </c>
      <c r="G223" s="65"/>
      <c r="H223" s="65"/>
      <c r="I223" s="175"/>
      <c r="J223" s="65"/>
      <c r="K223" s="65"/>
      <c r="L223" s="63"/>
      <c r="M223" s="221"/>
      <c r="N223" s="44"/>
      <c r="O223" s="44"/>
      <c r="P223" s="44"/>
      <c r="Q223" s="44"/>
      <c r="R223" s="44"/>
      <c r="S223" s="44"/>
      <c r="T223" s="80"/>
      <c r="AT223" s="25" t="s">
        <v>208</v>
      </c>
      <c r="AU223" s="25" t="s">
        <v>99</v>
      </c>
    </row>
    <row r="224" spans="2:65" s="1" customFormat="1" ht="189">
      <c r="B224" s="43"/>
      <c r="C224" s="65"/>
      <c r="D224" s="219" t="s">
        <v>210</v>
      </c>
      <c r="E224" s="65"/>
      <c r="F224" s="222" t="s">
        <v>226</v>
      </c>
      <c r="G224" s="65"/>
      <c r="H224" s="65"/>
      <c r="I224" s="175"/>
      <c r="J224" s="65"/>
      <c r="K224" s="65"/>
      <c r="L224" s="63"/>
      <c r="M224" s="221"/>
      <c r="N224" s="44"/>
      <c r="O224" s="44"/>
      <c r="P224" s="44"/>
      <c r="Q224" s="44"/>
      <c r="R224" s="44"/>
      <c r="S224" s="44"/>
      <c r="T224" s="80"/>
      <c r="AT224" s="25" t="s">
        <v>210</v>
      </c>
      <c r="AU224" s="25" t="s">
        <v>99</v>
      </c>
    </row>
    <row r="225" spans="2:65" s="12" customFormat="1" ht="13.5">
      <c r="B225" s="223"/>
      <c r="C225" s="224"/>
      <c r="D225" s="219" t="s">
        <v>212</v>
      </c>
      <c r="E225" s="225" t="s">
        <v>50</v>
      </c>
      <c r="F225" s="226" t="s">
        <v>1270</v>
      </c>
      <c r="G225" s="224"/>
      <c r="H225" s="227" t="s">
        <v>50</v>
      </c>
      <c r="I225" s="228"/>
      <c r="J225" s="224"/>
      <c r="K225" s="224"/>
      <c r="L225" s="229"/>
      <c r="M225" s="230"/>
      <c r="N225" s="231"/>
      <c r="O225" s="231"/>
      <c r="P225" s="231"/>
      <c r="Q225" s="231"/>
      <c r="R225" s="231"/>
      <c r="S225" s="231"/>
      <c r="T225" s="232"/>
      <c r="AT225" s="233" t="s">
        <v>212</v>
      </c>
      <c r="AU225" s="233" t="s">
        <v>99</v>
      </c>
      <c r="AV225" s="12" t="s">
        <v>25</v>
      </c>
      <c r="AW225" s="12" t="s">
        <v>48</v>
      </c>
      <c r="AX225" s="12" t="s">
        <v>85</v>
      </c>
      <c r="AY225" s="233" t="s">
        <v>199</v>
      </c>
    </row>
    <row r="226" spans="2:65" s="12" customFormat="1" ht="13.5">
      <c r="B226" s="223"/>
      <c r="C226" s="224"/>
      <c r="D226" s="219" t="s">
        <v>212</v>
      </c>
      <c r="E226" s="225" t="s">
        <v>50</v>
      </c>
      <c r="F226" s="226" t="s">
        <v>1261</v>
      </c>
      <c r="G226" s="224"/>
      <c r="H226" s="227" t="s">
        <v>50</v>
      </c>
      <c r="I226" s="228"/>
      <c r="J226" s="224"/>
      <c r="K226" s="224"/>
      <c r="L226" s="229"/>
      <c r="M226" s="230"/>
      <c r="N226" s="231"/>
      <c r="O226" s="231"/>
      <c r="P226" s="231"/>
      <c r="Q226" s="231"/>
      <c r="R226" s="231"/>
      <c r="S226" s="231"/>
      <c r="T226" s="232"/>
      <c r="AT226" s="233" t="s">
        <v>212</v>
      </c>
      <c r="AU226" s="233" t="s">
        <v>99</v>
      </c>
      <c r="AV226" s="12" t="s">
        <v>25</v>
      </c>
      <c r="AW226" s="12" t="s">
        <v>48</v>
      </c>
      <c r="AX226" s="12" t="s">
        <v>85</v>
      </c>
      <c r="AY226" s="233" t="s">
        <v>199</v>
      </c>
    </row>
    <row r="227" spans="2:65" s="12" customFormat="1" ht="13.5">
      <c r="B227" s="223"/>
      <c r="C227" s="224"/>
      <c r="D227" s="219" t="s">
        <v>212</v>
      </c>
      <c r="E227" s="225" t="s">
        <v>50</v>
      </c>
      <c r="F227" s="226" t="s">
        <v>1266</v>
      </c>
      <c r="G227" s="224"/>
      <c r="H227" s="227" t="s">
        <v>50</v>
      </c>
      <c r="I227" s="228"/>
      <c r="J227" s="224"/>
      <c r="K227" s="224"/>
      <c r="L227" s="229"/>
      <c r="M227" s="230"/>
      <c r="N227" s="231"/>
      <c r="O227" s="231"/>
      <c r="P227" s="231"/>
      <c r="Q227" s="231"/>
      <c r="R227" s="231"/>
      <c r="S227" s="231"/>
      <c r="T227" s="232"/>
      <c r="AT227" s="233" t="s">
        <v>212</v>
      </c>
      <c r="AU227" s="233" t="s">
        <v>99</v>
      </c>
      <c r="AV227" s="12" t="s">
        <v>25</v>
      </c>
      <c r="AW227" s="12" t="s">
        <v>48</v>
      </c>
      <c r="AX227" s="12" t="s">
        <v>85</v>
      </c>
      <c r="AY227" s="233" t="s">
        <v>199</v>
      </c>
    </row>
    <row r="228" spans="2:65" s="13" customFormat="1" ht="13.5">
      <c r="B228" s="234"/>
      <c r="C228" s="235"/>
      <c r="D228" s="236" t="s">
        <v>212</v>
      </c>
      <c r="E228" s="237" t="s">
        <v>50</v>
      </c>
      <c r="F228" s="238" t="s">
        <v>1271</v>
      </c>
      <c r="G228" s="235"/>
      <c r="H228" s="239">
        <v>8.4</v>
      </c>
      <c r="I228" s="240"/>
      <c r="J228" s="235"/>
      <c r="K228" s="235"/>
      <c r="L228" s="241"/>
      <c r="M228" s="242"/>
      <c r="N228" s="243"/>
      <c r="O228" s="243"/>
      <c r="P228" s="243"/>
      <c r="Q228" s="243"/>
      <c r="R228" s="243"/>
      <c r="S228" s="243"/>
      <c r="T228" s="244"/>
      <c r="AT228" s="245" t="s">
        <v>212</v>
      </c>
      <c r="AU228" s="245" t="s">
        <v>99</v>
      </c>
      <c r="AV228" s="13" t="s">
        <v>93</v>
      </c>
      <c r="AW228" s="13" t="s">
        <v>48</v>
      </c>
      <c r="AX228" s="13" t="s">
        <v>85</v>
      </c>
      <c r="AY228" s="245" t="s">
        <v>199</v>
      </c>
    </row>
    <row r="229" spans="2:65" s="1" customFormat="1" ht="22.5" customHeight="1">
      <c r="B229" s="43"/>
      <c r="C229" s="207" t="s">
        <v>385</v>
      </c>
      <c r="D229" s="207" t="s">
        <v>202</v>
      </c>
      <c r="E229" s="208" t="s">
        <v>254</v>
      </c>
      <c r="F229" s="209" t="s">
        <v>255</v>
      </c>
      <c r="G229" s="210" t="s">
        <v>256</v>
      </c>
      <c r="H229" s="211">
        <v>1.08</v>
      </c>
      <c r="I229" s="212"/>
      <c r="J229" s="213">
        <f>ROUND(I229*H229,2)</f>
        <v>0</v>
      </c>
      <c r="K229" s="209" t="s">
        <v>206</v>
      </c>
      <c r="L229" s="63"/>
      <c r="M229" s="214" t="s">
        <v>50</v>
      </c>
      <c r="N229" s="215" t="s">
        <v>56</v>
      </c>
      <c r="O229" s="44"/>
      <c r="P229" s="216">
        <f>O229*H229</f>
        <v>0</v>
      </c>
      <c r="Q229" s="216">
        <v>0</v>
      </c>
      <c r="R229" s="216">
        <f>Q229*H229</f>
        <v>0</v>
      </c>
      <c r="S229" s="216">
        <v>0</v>
      </c>
      <c r="T229" s="217">
        <f>S229*H229</f>
        <v>0</v>
      </c>
      <c r="AR229" s="25" t="s">
        <v>105</v>
      </c>
      <c r="AT229" s="25" t="s">
        <v>202</v>
      </c>
      <c r="AU229" s="25" t="s">
        <v>99</v>
      </c>
      <c r="AY229" s="25" t="s">
        <v>199</v>
      </c>
      <c r="BE229" s="218">
        <f>IF(N229="základní",J229,0)</f>
        <v>0</v>
      </c>
      <c r="BF229" s="218">
        <f>IF(N229="snížená",J229,0)</f>
        <v>0</v>
      </c>
      <c r="BG229" s="218">
        <f>IF(N229="zákl. přenesená",J229,0)</f>
        <v>0</v>
      </c>
      <c r="BH229" s="218">
        <f>IF(N229="sníž. přenesená",J229,0)</f>
        <v>0</v>
      </c>
      <c r="BI229" s="218">
        <f>IF(N229="nulová",J229,0)</f>
        <v>0</v>
      </c>
      <c r="BJ229" s="25" t="s">
        <v>25</v>
      </c>
      <c r="BK229" s="218">
        <f>ROUND(I229*H229,2)</f>
        <v>0</v>
      </c>
      <c r="BL229" s="25" t="s">
        <v>105</v>
      </c>
      <c r="BM229" s="25" t="s">
        <v>1272</v>
      </c>
    </row>
    <row r="230" spans="2:65" s="1" customFormat="1" ht="13.5">
      <c r="B230" s="43"/>
      <c r="C230" s="65"/>
      <c r="D230" s="219" t="s">
        <v>208</v>
      </c>
      <c r="E230" s="65"/>
      <c r="F230" s="220" t="s">
        <v>258</v>
      </c>
      <c r="G230" s="65"/>
      <c r="H230" s="65"/>
      <c r="I230" s="175"/>
      <c r="J230" s="65"/>
      <c r="K230" s="65"/>
      <c r="L230" s="63"/>
      <c r="M230" s="221"/>
      <c r="N230" s="44"/>
      <c r="O230" s="44"/>
      <c r="P230" s="44"/>
      <c r="Q230" s="44"/>
      <c r="R230" s="44"/>
      <c r="S230" s="44"/>
      <c r="T230" s="80"/>
      <c r="AT230" s="25" t="s">
        <v>208</v>
      </c>
      <c r="AU230" s="25" t="s">
        <v>99</v>
      </c>
    </row>
    <row r="231" spans="2:65" s="1" customFormat="1" ht="297">
      <c r="B231" s="43"/>
      <c r="C231" s="65"/>
      <c r="D231" s="219" t="s">
        <v>210</v>
      </c>
      <c r="E231" s="65"/>
      <c r="F231" s="222" t="s">
        <v>259</v>
      </c>
      <c r="G231" s="65"/>
      <c r="H231" s="65"/>
      <c r="I231" s="175"/>
      <c r="J231" s="65"/>
      <c r="K231" s="65"/>
      <c r="L231" s="63"/>
      <c r="M231" s="221"/>
      <c r="N231" s="44"/>
      <c r="O231" s="44"/>
      <c r="P231" s="44"/>
      <c r="Q231" s="44"/>
      <c r="R231" s="44"/>
      <c r="S231" s="44"/>
      <c r="T231" s="80"/>
      <c r="AT231" s="25" t="s">
        <v>210</v>
      </c>
      <c r="AU231" s="25" t="s">
        <v>99</v>
      </c>
    </row>
    <row r="232" spans="2:65" s="12" customFormat="1" ht="13.5">
      <c r="B232" s="223"/>
      <c r="C232" s="224"/>
      <c r="D232" s="219" t="s">
        <v>212</v>
      </c>
      <c r="E232" s="225" t="s">
        <v>50</v>
      </c>
      <c r="F232" s="226" t="s">
        <v>1273</v>
      </c>
      <c r="G232" s="224"/>
      <c r="H232" s="227" t="s">
        <v>50</v>
      </c>
      <c r="I232" s="228"/>
      <c r="J232" s="224"/>
      <c r="K232" s="224"/>
      <c r="L232" s="229"/>
      <c r="M232" s="230"/>
      <c r="N232" s="231"/>
      <c r="O232" s="231"/>
      <c r="P232" s="231"/>
      <c r="Q232" s="231"/>
      <c r="R232" s="231"/>
      <c r="S232" s="231"/>
      <c r="T232" s="232"/>
      <c r="AT232" s="233" t="s">
        <v>212</v>
      </c>
      <c r="AU232" s="233" t="s">
        <v>99</v>
      </c>
      <c r="AV232" s="12" t="s">
        <v>25</v>
      </c>
      <c r="AW232" s="12" t="s">
        <v>48</v>
      </c>
      <c r="AX232" s="12" t="s">
        <v>85</v>
      </c>
      <c r="AY232" s="233" t="s">
        <v>199</v>
      </c>
    </row>
    <row r="233" spans="2:65" s="12" customFormat="1" ht="13.5">
      <c r="B233" s="223"/>
      <c r="C233" s="224"/>
      <c r="D233" s="219" t="s">
        <v>212</v>
      </c>
      <c r="E233" s="225" t="s">
        <v>50</v>
      </c>
      <c r="F233" s="226" t="s">
        <v>1261</v>
      </c>
      <c r="G233" s="224"/>
      <c r="H233" s="227" t="s">
        <v>50</v>
      </c>
      <c r="I233" s="228"/>
      <c r="J233" s="224"/>
      <c r="K233" s="224"/>
      <c r="L233" s="229"/>
      <c r="M233" s="230"/>
      <c r="N233" s="231"/>
      <c r="O233" s="231"/>
      <c r="P233" s="231"/>
      <c r="Q233" s="231"/>
      <c r="R233" s="231"/>
      <c r="S233" s="231"/>
      <c r="T233" s="232"/>
      <c r="AT233" s="233" t="s">
        <v>212</v>
      </c>
      <c r="AU233" s="233" t="s">
        <v>99</v>
      </c>
      <c r="AV233" s="12" t="s">
        <v>25</v>
      </c>
      <c r="AW233" s="12" t="s">
        <v>48</v>
      </c>
      <c r="AX233" s="12" t="s">
        <v>85</v>
      </c>
      <c r="AY233" s="233" t="s">
        <v>199</v>
      </c>
    </row>
    <row r="234" spans="2:65" s="12" customFormat="1" ht="13.5">
      <c r="B234" s="223"/>
      <c r="C234" s="224"/>
      <c r="D234" s="219" t="s">
        <v>212</v>
      </c>
      <c r="E234" s="225" t="s">
        <v>50</v>
      </c>
      <c r="F234" s="226" t="s">
        <v>1266</v>
      </c>
      <c r="G234" s="224"/>
      <c r="H234" s="227" t="s">
        <v>50</v>
      </c>
      <c r="I234" s="228"/>
      <c r="J234" s="224"/>
      <c r="K234" s="224"/>
      <c r="L234" s="229"/>
      <c r="M234" s="230"/>
      <c r="N234" s="231"/>
      <c r="O234" s="231"/>
      <c r="P234" s="231"/>
      <c r="Q234" s="231"/>
      <c r="R234" s="231"/>
      <c r="S234" s="231"/>
      <c r="T234" s="232"/>
      <c r="AT234" s="233" t="s">
        <v>212</v>
      </c>
      <c r="AU234" s="233" t="s">
        <v>99</v>
      </c>
      <c r="AV234" s="12" t="s">
        <v>25</v>
      </c>
      <c r="AW234" s="12" t="s">
        <v>48</v>
      </c>
      <c r="AX234" s="12" t="s">
        <v>85</v>
      </c>
      <c r="AY234" s="233" t="s">
        <v>199</v>
      </c>
    </row>
    <row r="235" spans="2:65" s="13" customFormat="1" ht="13.5">
      <c r="B235" s="234"/>
      <c r="C235" s="235"/>
      <c r="D235" s="236" t="s">
        <v>212</v>
      </c>
      <c r="E235" s="237" t="s">
        <v>50</v>
      </c>
      <c r="F235" s="238" t="s">
        <v>1274</v>
      </c>
      <c r="G235" s="235"/>
      <c r="H235" s="239">
        <v>1.08</v>
      </c>
      <c r="I235" s="240"/>
      <c r="J235" s="235"/>
      <c r="K235" s="235"/>
      <c r="L235" s="241"/>
      <c r="M235" s="242"/>
      <c r="N235" s="243"/>
      <c r="O235" s="243"/>
      <c r="P235" s="243"/>
      <c r="Q235" s="243"/>
      <c r="R235" s="243"/>
      <c r="S235" s="243"/>
      <c r="T235" s="244"/>
      <c r="AT235" s="245" t="s">
        <v>212</v>
      </c>
      <c r="AU235" s="245" t="s">
        <v>99</v>
      </c>
      <c r="AV235" s="13" t="s">
        <v>93</v>
      </c>
      <c r="AW235" s="13" t="s">
        <v>48</v>
      </c>
      <c r="AX235" s="13" t="s">
        <v>85</v>
      </c>
      <c r="AY235" s="245" t="s">
        <v>199</v>
      </c>
    </row>
    <row r="236" spans="2:65" s="1" customFormat="1" ht="22.5" customHeight="1">
      <c r="B236" s="43"/>
      <c r="C236" s="207" t="s">
        <v>393</v>
      </c>
      <c r="D236" s="207" t="s">
        <v>202</v>
      </c>
      <c r="E236" s="208" t="s">
        <v>1275</v>
      </c>
      <c r="F236" s="209" t="s">
        <v>1276</v>
      </c>
      <c r="G236" s="210" t="s">
        <v>418</v>
      </c>
      <c r="H236" s="211">
        <v>3</v>
      </c>
      <c r="I236" s="212"/>
      <c r="J236" s="213">
        <f>ROUND(I236*H236,2)</f>
        <v>0</v>
      </c>
      <c r="K236" s="209" t="s">
        <v>206</v>
      </c>
      <c r="L236" s="63"/>
      <c r="M236" s="214" t="s">
        <v>50</v>
      </c>
      <c r="N236" s="215" t="s">
        <v>56</v>
      </c>
      <c r="O236" s="44"/>
      <c r="P236" s="216">
        <f>O236*H236</f>
        <v>0</v>
      </c>
      <c r="Q236" s="216">
        <v>0</v>
      </c>
      <c r="R236" s="216">
        <f>Q236*H236</f>
        <v>0</v>
      </c>
      <c r="S236" s="216">
        <v>0</v>
      </c>
      <c r="T236" s="217">
        <f>S236*H236</f>
        <v>0</v>
      </c>
      <c r="AR236" s="25" t="s">
        <v>105</v>
      </c>
      <c r="AT236" s="25" t="s">
        <v>202</v>
      </c>
      <c r="AU236" s="25" t="s">
        <v>99</v>
      </c>
      <c r="AY236" s="25" t="s">
        <v>199</v>
      </c>
      <c r="BE236" s="218">
        <f>IF(N236="základní",J236,0)</f>
        <v>0</v>
      </c>
      <c r="BF236" s="218">
        <f>IF(N236="snížená",J236,0)</f>
        <v>0</v>
      </c>
      <c r="BG236" s="218">
        <f>IF(N236="zákl. přenesená",J236,0)</f>
        <v>0</v>
      </c>
      <c r="BH236" s="218">
        <f>IF(N236="sníž. přenesená",J236,0)</f>
        <v>0</v>
      </c>
      <c r="BI236" s="218">
        <f>IF(N236="nulová",J236,0)</f>
        <v>0</v>
      </c>
      <c r="BJ236" s="25" t="s">
        <v>25</v>
      </c>
      <c r="BK236" s="218">
        <f>ROUND(I236*H236,2)</f>
        <v>0</v>
      </c>
      <c r="BL236" s="25" t="s">
        <v>105</v>
      </c>
      <c r="BM236" s="25" t="s">
        <v>1277</v>
      </c>
    </row>
    <row r="237" spans="2:65" s="1" customFormat="1" ht="27">
      <c r="B237" s="43"/>
      <c r="C237" s="65"/>
      <c r="D237" s="219" t="s">
        <v>208</v>
      </c>
      <c r="E237" s="65"/>
      <c r="F237" s="220" t="s">
        <v>1278</v>
      </c>
      <c r="G237" s="65"/>
      <c r="H237" s="65"/>
      <c r="I237" s="175"/>
      <c r="J237" s="65"/>
      <c r="K237" s="65"/>
      <c r="L237" s="63"/>
      <c r="M237" s="221"/>
      <c r="N237" s="44"/>
      <c r="O237" s="44"/>
      <c r="P237" s="44"/>
      <c r="Q237" s="44"/>
      <c r="R237" s="44"/>
      <c r="S237" s="44"/>
      <c r="T237" s="80"/>
      <c r="AT237" s="25" t="s">
        <v>208</v>
      </c>
      <c r="AU237" s="25" t="s">
        <v>99</v>
      </c>
    </row>
    <row r="238" spans="2:65" s="1" customFormat="1" ht="67.5">
      <c r="B238" s="43"/>
      <c r="C238" s="65"/>
      <c r="D238" s="219" t="s">
        <v>210</v>
      </c>
      <c r="E238" s="65"/>
      <c r="F238" s="222" t="s">
        <v>1279</v>
      </c>
      <c r="G238" s="65"/>
      <c r="H238" s="65"/>
      <c r="I238" s="175"/>
      <c r="J238" s="65"/>
      <c r="K238" s="65"/>
      <c r="L238" s="63"/>
      <c r="M238" s="221"/>
      <c r="N238" s="44"/>
      <c r="O238" s="44"/>
      <c r="P238" s="44"/>
      <c r="Q238" s="44"/>
      <c r="R238" s="44"/>
      <c r="S238" s="44"/>
      <c r="T238" s="80"/>
      <c r="AT238" s="25" t="s">
        <v>210</v>
      </c>
      <c r="AU238" s="25" t="s">
        <v>99</v>
      </c>
    </row>
    <row r="239" spans="2:65" s="12" customFormat="1" ht="13.5">
      <c r="B239" s="223"/>
      <c r="C239" s="224"/>
      <c r="D239" s="219" t="s">
        <v>212</v>
      </c>
      <c r="E239" s="225" t="s">
        <v>50</v>
      </c>
      <c r="F239" s="226" t="s">
        <v>1280</v>
      </c>
      <c r="G239" s="224"/>
      <c r="H239" s="227" t="s">
        <v>50</v>
      </c>
      <c r="I239" s="228"/>
      <c r="J239" s="224"/>
      <c r="K239" s="224"/>
      <c r="L239" s="229"/>
      <c r="M239" s="230"/>
      <c r="N239" s="231"/>
      <c r="O239" s="231"/>
      <c r="P239" s="231"/>
      <c r="Q239" s="231"/>
      <c r="R239" s="231"/>
      <c r="S239" s="231"/>
      <c r="T239" s="232"/>
      <c r="AT239" s="233" t="s">
        <v>212</v>
      </c>
      <c r="AU239" s="233" t="s">
        <v>99</v>
      </c>
      <c r="AV239" s="12" t="s">
        <v>25</v>
      </c>
      <c r="AW239" s="12" t="s">
        <v>48</v>
      </c>
      <c r="AX239" s="12" t="s">
        <v>85</v>
      </c>
      <c r="AY239" s="233" t="s">
        <v>199</v>
      </c>
    </row>
    <row r="240" spans="2:65" s="12" customFormat="1" ht="13.5">
      <c r="B240" s="223"/>
      <c r="C240" s="224"/>
      <c r="D240" s="219" t="s">
        <v>212</v>
      </c>
      <c r="E240" s="225" t="s">
        <v>50</v>
      </c>
      <c r="F240" s="226" t="s">
        <v>1281</v>
      </c>
      <c r="G240" s="224"/>
      <c r="H240" s="227" t="s">
        <v>50</v>
      </c>
      <c r="I240" s="228"/>
      <c r="J240" s="224"/>
      <c r="K240" s="224"/>
      <c r="L240" s="229"/>
      <c r="M240" s="230"/>
      <c r="N240" s="231"/>
      <c r="O240" s="231"/>
      <c r="P240" s="231"/>
      <c r="Q240" s="231"/>
      <c r="R240" s="231"/>
      <c r="S240" s="231"/>
      <c r="T240" s="232"/>
      <c r="AT240" s="233" t="s">
        <v>212</v>
      </c>
      <c r="AU240" s="233" t="s">
        <v>99</v>
      </c>
      <c r="AV240" s="12" t="s">
        <v>25</v>
      </c>
      <c r="AW240" s="12" t="s">
        <v>48</v>
      </c>
      <c r="AX240" s="12" t="s">
        <v>85</v>
      </c>
      <c r="AY240" s="233" t="s">
        <v>199</v>
      </c>
    </row>
    <row r="241" spans="2:65" s="13" customFormat="1" ht="13.5">
      <c r="B241" s="234"/>
      <c r="C241" s="235"/>
      <c r="D241" s="236" t="s">
        <v>212</v>
      </c>
      <c r="E241" s="237" t="s">
        <v>50</v>
      </c>
      <c r="F241" s="238" t="s">
        <v>99</v>
      </c>
      <c r="G241" s="235"/>
      <c r="H241" s="239">
        <v>3</v>
      </c>
      <c r="I241" s="240"/>
      <c r="J241" s="235"/>
      <c r="K241" s="235"/>
      <c r="L241" s="241"/>
      <c r="M241" s="242"/>
      <c r="N241" s="243"/>
      <c r="O241" s="243"/>
      <c r="P241" s="243"/>
      <c r="Q241" s="243"/>
      <c r="R241" s="243"/>
      <c r="S241" s="243"/>
      <c r="T241" s="244"/>
      <c r="AT241" s="245" t="s">
        <v>212</v>
      </c>
      <c r="AU241" s="245" t="s">
        <v>99</v>
      </c>
      <c r="AV241" s="13" t="s">
        <v>93</v>
      </c>
      <c r="AW241" s="13" t="s">
        <v>48</v>
      </c>
      <c r="AX241" s="13" t="s">
        <v>85</v>
      </c>
      <c r="AY241" s="245" t="s">
        <v>199</v>
      </c>
    </row>
    <row r="242" spans="2:65" s="1" customFormat="1" ht="22.5" customHeight="1">
      <c r="B242" s="43"/>
      <c r="C242" s="207" t="s">
        <v>399</v>
      </c>
      <c r="D242" s="207" t="s">
        <v>202</v>
      </c>
      <c r="E242" s="208" t="s">
        <v>1282</v>
      </c>
      <c r="F242" s="209" t="s">
        <v>1283</v>
      </c>
      <c r="G242" s="210" t="s">
        <v>418</v>
      </c>
      <c r="H242" s="211">
        <v>3</v>
      </c>
      <c r="I242" s="212"/>
      <c r="J242" s="213">
        <f>ROUND(I242*H242,2)</f>
        <v>0</v>
      </c>
      <c r="K242" s="209" t="s">
        <v>206</v>
      </c>
      <c r="L242" s="63"/>
      <c r="M242" s="214" t="s">
        <v>50</v>
      </c>
      <c r="N242" s="215" t="s">
        <v>56</v>
      </c>
      <c r="O242" s="44"/>
      <c r="P242" s="216">
        <f>O242*H242</f>
        <v>0</v>
      </c>
      <c r="Q242" s="216">
        <v>6.0000000000000002E-5</v>
      </c>
      <c r="R242" s="216">
        <f>Q242*H242</f>
        <v>1.8000000000000001E-4</v>
      </c>
      <c r="S242" s="216">
        <v>0</v>
      </c>
      <c r="T242" s="217">
        <f>S242*H242</f>
        <v>0</v>
      </c>
      <c r="AR242" s="25" t="s">
        <v>105</v>
      </c>
      <c r="AT242" s="25" t="s">
        <v>202</v>
      </c>
      <c r="AU242" s="25" t="s">
        <v>99</v>
      </c>
      <c r="AY242" s="25" t="s">
        <v>199</v>
      </c>
      <c r="BE242" s="218">
        <f>IF(N242="základní",J242,0)</f>
        <v>0</v>
      </c>
      <c r="BF242" s="218">
        <f>IF(N242="snížená",J242,0)</f>
        <v>0</v>
      </c>
      <c r="BG242" s="218">
        <f>IF(N242="zákl. přenesená",J242,0)</f>
        <v>0</v>
      </c>
      <c r="BH242" s="218">
        <f>IF(N242="sníž. přenesená",J242,0)</f>
        <v>0</v>
      </c>
      <c r="BI242" s="218">
        <f>IF(N242="nulová",J242,0)</f>
        <v>0</v>
      </c>
      <c r="BJ242" s="25" t="s">
        <v>25</v>
      </c>
      <c r="BK242" s="218">
        <f>ROUND(I242*H242,2)</f>
        <v>0</v>
      </c>
      <c r="BL242" s="25" t="s">
        <v>105</v>
      </c>
      <c r="BM242" s="25" t="s">
        <v>1284</v>
      </c>
    </row>
    <row r="243" spans="2:65" s="1" customFormat="1" ht="13.5">
      <c r="B243" s="43"/>
      <c r="C243" s="65"/>
      <c r="D243" s="219" t="s">
        <v>208</v>
      </c>
      <c r="E243" s="65"/>
      <c r="F243" s="220" t="s">
        <v>1285</v>
      </c>
      <c r="G243" s="65"/>
      <c r="H243" s="65"/>
      <c r="I243" s="175"/>
      <c r="J243" s="65"/>
      <c r="K243" s="65"/>
      <c r="L243" s="63"/>
      <c r="M243" s="221"/>
      <c r="N243" s="44"/>
      <c r="O243" s="44"/>
      <c r="P243" s="44"/>
      <c r="Q243" s="44"/>
      <c r="R243" s="44"/>
      <c r="S243" s="44"/>
      <c r="T243" s="80"/>
      <c r="AT243" s="25" t="s">
        <v>208</v>
      </c>
      <c r="AU243" s="25" t="s">
        <v>99</v>
      </c>
    </row>
    <row r="244" spans="2:65" s="1" customFormat="1" ht="54">
      <c r="B244" s="43"/>
      <c r="C244" s="65"/>
      <c r="D244" s="219" t="s">
        <v>210</v>
      </c>
      <c r="E244" s="65"/>
      <c r="F244" s="222" t="s">
        <v>1286</v>
      </c>
      <c r="G244" s="65"/>
      <c r="H244" s="65"/>
      <c r="I244" s="175"/>
      <c r="J244" s="65"/>
      <c r="K244" s="65"/>
      <c r="L244" s="63"/>
      <c r="M244" s="221"/>
      <c r="N244" s="44"/>
      <c r="O244" s="44"/>
      <c r="P244" s="44"/>
      <c r="Q244" s="44"/>
      <c r="R244" s="44"/>
      <c r="S244" s="44"/>
      <c r="T244" s="80"/>
      <c r="AT244" s="25" t="s">
        <v>210</v>
      </c>
      <c r="AU244" s="25" t="s">
        <v>99</v>
      </c>
    </row>
    <row r="245" spans="2:65" s="12" customFormat="1" ht="13.5">
      <c r="B245" s="223"/>
      <c r="C245" s="224"/>
      <c r="D245" s="219" t="s">
        <v>212</v>
      </c>
      <c r="E245" s="225" t="s">
        <v>50</v>
      </c>
      <c r="F245" s="226" t="s">
        <v>1261</v>
      </c>
      <c r="G245" s="224"/>
      <c r="H245" s="227" t="s">
        <v>50</v>
      </c>
      <c r="I245" s="228"/>
      <c r="J245" s="224"/>
      <c r="K245" s="224"/>
      <c r="L245" s="229"/>
      <c r="M245" s="230"/>
      <c r="N245" s="231"/>
      <c r="O245" s="231"/>
      <c r="P245" s="231"/>
      <c r="Q245" s="231"/>
      <c r="R245" s="231"/>
      <c r="S245" s="231"/>
      <c r="T245" s="232"/>
      <c r="AT245" s="233" t="s">
        <v>212</v>
      </c>
      <c r="AU245" s="233" t="s">
        <v>99</v>
      </c>
      <c r="AV245" s="12" t="s">
        <v>25</v>
      </c>
      <c r="AW245" s="12" t="s">
        <v>48</v>
      </c>
      <c r="AX245" s="12" t="s">
        <v>85</v>
      </c>
      <c r="AY245" s="233" t="s">
        <v>199</v>
      </c>
    </row>
    <row r="246" spans="2:65" s="13" customFormat="1" ht="13.5">
      <c r="B246" s="234"/>
      <c r="C246" s="235"/>
      <c r="D246" s="236" t="s">
        <v>212</v>
      </c>
      <c r="E246" s="237" t="s">
        <v>50</v>
      </c>
      <c r="F246" s="238" t="s">
        <v>99</v>
      </c>
      <c r="G246" s="235"/>
      <c r="H246" s="239">
        <v>3</v>
      </c>
      <c r="I246" s="240"/>
      <c r="J246" s="235"/>
      <c r="K246" s="235"/>
      <c r="L246" s="241"/>
      <c r="M246" s="242"/>
      <c r="N246" s="243"/>
      <c r="O246" s="243"/>
      <c r="P246" s="243"/>
      <c r="Q246" s="243"/>
      <c r="R246" s="243"/>
      <c r="S246" s="243"/>
      <c r="T246" s="244"/>
      <c r="AT246" s="245" t="s">
        <v>212</v>
      </c>
      <c r="AU246" s="245" t="s">
        <v>99</v>
      </c>
      <c r="AV246" s="13" t="s">
        <v>93</v>
      </c>
      <c r="AW246" s="13" t="s">
        <v>48</v>
      </c>
      <c r="AX246" s="13" t="s">
        <v>85</v>
      </c>
      <c r="AY246" s="245" t="s">
        <v>199</v>
      </c>
    </row>
    <row r="247" spans="2:65" s="1" customFormat="1" ht="22.5" customHeight="1">
      <c r="B247" s="43"/>
      <c r="C247" s="249" t="s">
        <v>415</v>
      </c>
      <c r="D247" s="249" t="s">
        <v>334</v>
      </c>
      <c r="E247" s="250" t="s">
        <v>1287</v>
      </c>
      <c r="F247" s="251" t="s">
        <v>1288</v>
      </c>
      <c r="G247" s="252" t="s">
        <v>418</v>
      </c>
      <c r="H247" s="253">
        <v>9.09</v>
      </c>
      <c r="I247" s="254"/>
      <c r="J247" s="255">
        <f>ROUND(I247*H247,2)</f>
        <v>0</v>
      </c>
      <c r="K247" s="251" t="s">
        <v>50</v>
      </c>
      <c r="L247" s="256"/>
      <c r="M247" s="257" t="s">
        <v>50</v>
      </c>
      <c r="N247" s="258" t="s">
        <v>56</v>
      </c>
      <c r="O247" s="44"/>
      <c r="P247" s="216">
        <f>O247*H247</f>
        <v>0</v>
      </c>
      <c r="Q247" s="216">
        <v>3.0000000000000001E-3</v>
      </c>
      <c r="R247" s="216">
        <f>Q247*H247</f>
        <v>2.7269999999999999E-2</v>
      </c>
      <c r="S247" s="216">
        <v>0</v>
      </c>
      <c r="T247" s="217">
        <f>S247*H247</f>
        <v>0</v>
      </c>
      <c r="AR247" s="25" t="s">
        <v>247</v>
      </c>
      <c r="AT247" s="25" t="s">
        <v>334</v>
      </c>
      <c r="AU247" s="25" t="s">
        <v>99</v>
      </c>
      <c r="AY247" s="25" t="s">
        <v>199</v>
      </c>
      <c r="BE247" s="218">
        <f>IF(N247="základní",J247,0)</f>
        <v>0</v>
      </c>
      <c r="BF247" s="218">
        <f>IF(N247="snížená",J247,0)</f>
        <v>0</v>
      </c>
      <c r="BG247" s="218">
        <f>IF(N247="zákl. přenesená",J247,0)</f>
        <v>0</v>
      </c>
      <c r="BH247" s="218">
        <f>IF(N247="sníž. přenesená",J247,0)</f>
        <v>0</v>
      </c>
      <c r="BI247" s="218">
        <f>IF(N247="nulová",J247,0)</f>
        <v>0</v>
      </c>
      <c r="BJ247" s="25" t="s">
        <v>25</v>
      </c>
      <c r="BK247" s="218">
        <f>ROUND(I247*H247,2)</f>
        <v>0</v>
      </c>
      <c r="BL247" s="25" t="s">
        <v>105</v>
      </c>
      <c r="BM247" s="25" t="s">
        <v>1289</v>
      </c>
    </row>
    <row r="248" spans="2:65" s="1" customFormat="1" ht="13.5">
      <c r="B248" s="43"/>
      <c r="C248" s="65"/>
      <c r="D248" s="219" t="s">
        <v>208</v>
      </c>
      <c r="E248" s="65"/>
      <c r="F248" s="220" t="s">
        <v>1288</v>
      </c>
      <c r="G248" s="65"/>
      <c r="H248" s="65"/>
      <c r="I248" s="175"/>
      <c r="J248" s="65"/>
      <c r="K248" s="65"/>
      <c r="L248" s="63"/>
      <c r="M248" s="221"/>
      <c r="N248" s="44"/>
      <c r="O248" s="44"/>
      <c r="P248" s="44"/>
      <c r="Q248" s="44"/>
      <c r="R248" s="44"/>
      <c r="S248" s="44"/>
      <c r="T248" s="80"/>
      <c r="AT248" s="25" t="s">
        <v>208</v>
      </c>
      <c r="AU248" s="25" t="s">
        <v>99</v>
      </c>
    </row>
    <row r="249" spans="2:65" s="12" customFormat="1" ht="13.5">
      <c r="B249" s="223"/>
      <c r="C249" s="224"/>
      <c r="D249" s="219" t="s">
        <v>212</v>
      </c>
      <c r="E249" s="225" t="s">
        <v>50</v>
      </c>
      <c r="F249" s="226" t="s">
        <v>1261</v>
      </c>
      <c r="G249" s="224"/>
      <c r="H249" s="227" t="s">
        <v>50</v>
      </c>
      <c r="I249" s="228"/>
      <c r="J249" s="224"/>
      <c r="K249" s="224"/>
      <c r="L249" s="229"/>
      <c r="M249" s="230"/>
      <c r="N249" s="231"/>
      <c r="O249" s="231"/>
      <c r="P249" s="231"/>
      <c r="Q249" s="231"/>
      <c r="R249" s="231"/>
      <c r="S249" s="231"/>
      <c r="T249" s="232"/>
      <c r="AT249" s="233" t="s">
        <v>212</v>
      </c>
      <c r="AU249" s="233" t="s">
        <v>99</v>
      </c>
      <c r="AV249" s="12" t="s">
        <v>25</v>
      </c>
      <c r="AW249" s="12" t="s">
        <v>48</v>
      </c>
      <c r="AX249" s="12" t="s">
        <v>85</v>
      </c>
      <c r="AY249" s="233" t="s">
        <v>199</v>
      </c>
    </row>
    <row r="250" spans="2:65" s="12" customFormat="1" ht="13.5">
      <c r="B250" s="223"/>
      <c r="C250" s="224"/>
      <c r="D250" s="219" t="s">
        <v>212</v>
      </c>
      <c r="E250" s="225" t="s">
        <v>50</v>
      </c>
      <c r="F250" s="226" t="s">
        <v>1290</v>
      </c>
      <c r="G250" s="224"/>
      <c r="H250" s="227" t="s">
        <v>50</v>
      </c>
      <c r="I250" s="228"/>
      <c r="J250" s="224"/>
      <c r="K250" s="224"/>
      <c r="L250" s="229"/>
      <c r="M250" s="230"/>
      <c r="N250" s="231"/>
      <c r="O250" s="231"/>
      <c r="P250" s="231"/>
      <c r="Q250" s="231"/>
      <c r="R250" s="231"/>
      <c r="S250" s="231"/>
      <c r="T250" s="232"/>
      <c r="AT250" s="233" t="s">
        <v>212</v>
      </c>
      <c r="AU250" s="233" t="s">
        <v>99</v>
      </c>
      <c r="AV250" s="12" t="s">
        <v>25</v>
      </c>
      <c r="AW250" s="12" t="s">
        <v>48</v>
      </c>
      <c r="AX250" s="12" t="s">
        <v>85</v>
      </c>
      <c r="AY250" s="233" t="s">
        <v>199</v>
      </c>
    </row>
    <row r="251" spans="2:65" s="13" customFormat="1" ht="13.5">
      <c r="B251" s="234"/>
      <c r="C251" s="235"/>
      <c r="D251" s="219" t="s">
        <v>212</v>
      </c>
      <c r="E251" s="246" t="s">
        <v>50</v>
      </c>
      <c r="F251" s="247" t="s">
        <v>1291</v>
      </c>
      <c r="G251" s="235"/>
      <c r="H251" s="248">
        <v>9.09</v>
      </c>
      <c r="I251" s="240"/>
      <c r="J251" s="235"/>
      <c r="K251" s="235"/>
      <c r="L251" s="241"/>
      <c r="M251" s="242"/>
      <c r="N251" s="243"/>
      <c r="O251" s="243"/>
      <c r="P251" s="243"/>
      <c r="Q251" s="243"/>
      <c r="R251" s="243"/>
      <c r="S251" s="243"/>
      <c r="T251" s="244"/>
      <c r="AT251" s="245" t="s">
        <v>212</v>
      </c>
      <c r="AU251" s="245" t="s">
        <v>99</v>
      </c>
      <c r="AV251" s="13" t="s">
        <v>93</v>
      </c>
      <c r="AW251" s="13" t="s">
        <v>48</v>
      </c>
      <c r="AX251" s="13" t="s">
        <v>85</v>
      </c>
      <c r="AY251" s="245" t="s">
        <v>199</v>
      </c>
    </row>
    <row r="252" spans="2:65" s="12" customFormat="1" ht="27">
      <c r="B252" s="223"/>
      <c r="C252" s="224"/>
      <c r="D252" s="236" t="s">
        <v>212</v>
      </c>
      <c r="E252" s="259" t="s">
        <v>50</v>
      </c>
      <c r="F252" s="260" t="s">
        <v>1292</v>
      </c>
      <c r="G252" s="224"/>
      <c r="H252" s="261" t="s">
        <v>50</v>
      </c>
      <c r="I252" s="228"/>
      <c r="J252" s="224"/>
      <c r="K252" s="224"/>
      <c r="L252" s="229"/>
      <c r="M252" s="230"/>
      <c r="N252" s="231"/>
      <c r="O252" s="231"/>
      <c r="P252" s="231"/>
      <c r="Q252" s="231"/>
      <c r="R252" s="231"/>
      <c r="S252" s="231"/>
      <c r="T252" s="232"/>
      <c r="AT252" s="233" t="s">
        <v>212</v>
      </c>
      <c r="AU252" s="233" t="s">
        <v>99</v>
      </c>
      <c r="AV252" s="12" t="s">
        <v>25</v>
      </c>
      <c r="AW252" s="12" t="s">
        <v>48</v>
      </c>
      <c r="AX252" s="12" t="s">
        <v>85</v>
      </c>
      <c r="AY252" s="233" t="s">
        <v>199</v>
      </c>
    </row>
    <row r="253" spans="2:65" s="1" customFormat="1" ht="22.5" customHeight="1">
      <c r="B253" s="43"/>
      <c r="C253" s="249" t="s">
        <v>422</v>
      </c>
      <c r="D253" s="249" t="s">
        <v>334</v>
      </c>
      <c r="E253" s="250" t="s">
        <v>1293</v>
      </c>
      <c r="F253" s="251" t="s">
        <v>1294</v>
      </c>
      <c r="G253" s="252" t="s">
        <v>418</v>
      </c>
      <c r="H253" s="253">
        <v>9.09</v>
      </c>
      <c r="I253" s="254"/>
      <c r="J253" s="255">
        <f>ROUND(I253*H253,2)</f>
        <v>0</v>
      </c>
      <c r="K253" s="251" t="s">
        <v>50</v>
      </c>
      <c r="L253" s="256"/>
      <c r="M253" s="257" t="s">
        <v>50</v>
      </c>
      <c r="N253" s="258" t="s">
        <v>56</v>
      </c>
      <c r="O253" s="44"/>
      <c r="P253" s="216">
        <f>O253*H253</f>
        <v>0</v>
      </c>
      <c r="Q253" s="216">
        <v>0</v>
      </c>
      <c r="R253" s="216">
        <f>Q253*H253</f>
        <v>0</v>
      </c>
      <c r="S253" s="216">
        <v>0</v>
      </c>
      <c r="T253" s="217">
        <f>S253*H253</f>
        <v>0</v>
      </c>
      <c r="AR253" s="25" t="s">
        <v>247</v>
      </c>
      <c r="AT253" s="25" t="s">
        <v>334</v>
      </c>
      <c r="AU253" s="25" t="s">
        <v>99</v>
      </c>
      <c r="AY253" s="25" t="s">
        <v>199</v>
      </c>
      <c r="BE253" s="218">
        <f>IF(N253="základní",J253,0)</f>
        <v>0</v>
      </c>
      <c r="BF253" s="218">
        <f>IF(N253="snížená",J253,0)</f>
        <v>0</v>
      </c>
      <c r="BG253" s="218">
        <f>IF(N253="zákl. přenesená",J253,0)</f>
        <v>0</v>
      </c>
      <c r="BH253" s="218">
        <f>IF(N253="sníž. přenesená",J253,0)</f>
        <v>0</v>
      </c>
      <c r="BI253" s="218">
        <f>IF(N253="nulová",J253,0)</f>
        <v>0</v>
      </c>
      <c r="BJ253" s="25" t="s">
        <v>25</v>
      </c>
      <c r="BK253" s="218">
        <f>ROUND(I253*H253,2)</f>
        <v>0</v>
      </c>
      <c r="BL253" s="25" t="s">
        <v>105</v>
      </c>
      <c r="BM253" s="25" t="s">
        <v>1295</v>
      </c>
    </row>
    <row r="254" spans="2:65" s="1" customFormat="1" ht="13.5">
      <c r="B254" s="43"/>
      <c r="C254" s="65"/>
      <c r="D254" s="219" t="s">
        <v>208</v>
      </c>
      <c r="E254" s="65"/>
      <c r="F254" s="220" t="s">
        <v>1294</v>
      </c>
      <c r="G254" s="65"/>
      <c r="H254" s="65"/>
      <c r="I254" s="175"/>
      <c r="J254" s="65"/>
      <c r="K254" s="65"/>
      <c r="L254" s="63"/>
      <c r="M254" s="221"/>
      <c r="N254" s="44"/>
      <c r="O254" s="44"/>
      <c r="P254" s="44"/>
      <c r="Q254" s="44"/>
      <c r="R254" s="44"/>
      <c r="S254" s="44"/>
      <c r="T254" s="80"/>
      <c r="AT254" s="25" t="s">
        <v>208</v>
      </c>
      <c r="AU254" s="25" t="s">
        <v>99</v>
      </c>
    </row>
    <row r="255" spans="2:65" s="12" customFormat="1" ht="13.5">
      <c r="B255" s="223"/>
      <c r="C255" s="224"/>
      <c r="D255" s="219" t="s">
        <v>212</v>
      </c>
      <c r="E255" s="225" t="s">
        <v>50</v>
      </c>
      <c r="F255" s="226" t="s">
        <v>1261</v>
      </c>
      <c r="G255" s="224"/>
      <c r="H255" s="227" t="s">
        <v>50</v>
      </c>
      <c r="I255" s="228"/>
      <c r="J255" s="224"/>
      <c r="K255" s="224"/>
      <c r="L255" s="229"/>
      <c r="M255" s="230"/>
      <c r="N255" s="231"/>
      <c r="O255" s="231"/>
      <c r="P255" s="231"/>
      <c r="Q255" s="231"/>
      <c r="R255" s="231"/>
      <c r="S255" s="231"/>
      <c r="T255" s="232"/>
      <c r="AT255" s="233" t="s">
        <v>212</v>
      </c>
      <c r="AU255" s="233" t="s">
        <v>99</v>
      </c>
      <c r="AV255" s="12" t="s">
        <v>25</v>
      </c>
      <c r="AW255" s="12" t="s">
        <v>48</v>
      </c>
      <c r="AX255" s="12" t="s">
        <v>85</v>
      </c>
      <c r="AY255" s="233" t="s">
        <v>199</v>
      </c>
    </row>
    <row r="256" spans="2:65" s="12" customFormat="1" ht="13.5">
      <c r="B256" s="223"/>
      <c r="C256" s="224"/>
      <c r="D256" s="219" t="s">
        <v>212</v>
      </c>
      <c r="E256" s="225" t="s">
        <v>50</v>
      </c>
      <c r="F256" s="226" t="s">
        <v>1290</v>
      </c>
      <c r="G256" s="224"/>
      <c r="H256" s="227" t="s">
        <v>50</v>
      </c>
      <c r="I256" s="228"/>
      <c r="J256" s="224"/>
      <c r="K256" s="224"/>
      <c r="L256" s="229"/>
      <c r="M256" s="230"/>
      <c r="N256" s="231"/>
      <c r="O256" s="231"/>
      <c r="P256" s="231"/>
      <c r="Q256" s="231"/>
      <c r="R256" s="231"/>
      <c r="S256" s="231"/>
      <c r="T256" s="232"/>
      <c r="AT256" s="233" t="s">
        <v>212</v>
      </c>
      <c r="AU256" s="233" t="s">
        <v>99</v>
      </c>
      <c r="AV256" s="12" t="s">
        <v>25</v>
      </c>
      <c r="AW256" s="12" t="s">
        <v>48</v>
      </c>
      <c r="AX256" s="12" t="s">
        <v>85</v>
      </c>
      <c r="AY256" s="233" t="s">
        <v>199</v>
      </c>
    </row>
    <row r="257" spans="2:65" s="13" customFormat="1" ht="13.5">
      <c r="B257" s="234"/>
      <c r="C257" s="235"/>
      <c r="D257" s="219" t="s">
        <v>212</v>
      </c>
      <c r="E257" s="246" t="s">
        <v>50</v>
      </c>
      <c r="F257" s="247" t="s">
        <v>1296</v>
      </c>
      <c r="G257" s="235"/>
      <c r="H257" s="248">
        <v>9.09</v>
      </c>
      <c r="I257" s="240"/>
      <c r="J257" s="235"/>
      <c r="K257" s="235"/>
      <c r="L257" s="241"/>
      <c r="M257" s="242"/>
      <c r="N257" s="243"/>
      <c r="O257" s="243"/>
      <c r="P257" s="243"/>
      <c r="Q257" s="243"/>
      <c r="R257" s="243"/>
      <c r="S257" s="243"/>
      <c r="T257" s="244"/>
      <c r="AT257" s="245" t="s">
        <v>212</v>
      </c>
      <c r="AU257" s="245" t="s">
        <v>99</v>
      </c>
      <c r="AV257" s="13" t="s">
        <v>93</v>
      </c>
      <c r="AW257" s="13" t="s">
        <v>48</v>
      </c>
      <c r="AX257" s="13" t="s">
        <v>85</v>
      </c>
      <c r="AY257" s="245" t="s">
        <v>199</v>
      </c>
    </row>
    <row r="258" spans="2:65" s="12" customFormat="1" ht="27">
      <c r="B258" s="223"/>
      <c r="C258" s="224"/>
      <c r="D258" s="236" t="s">
        <v>212</v>
      </c>
      <c r="E258" s="259" t="s">
        <v>50</v>
      </c>
      <c r="F258" s="260" t="s">
        <v>1292</v>
      </c>
      <c r="G258" s="224"/>
      <c r="H258" s="261" t="s">
        <v>50</v>
      </c>
      <c r="I258" s="228"/>
      <c r="J258" s="224"/>
      <c r="K258" s="224"/>
      <c r="L258" s="229"/>
      <c r="M258" s="230"/>
      <c r="N258" s="231"/>
      <c r="O258" s="231"/>
      <c r="P258" s="231"/>
      <c r="Q258" s="231"/>
      <c r="R258" s="231"/>
      <c r="S258" s="231"/>
      <c r="T258" s="232"/>
      <c r="AT258" s="233" t="s">
        <v>212</v>
      </c>
      <c r="AU258" s="233" t="s">
        <v>99</v>
      </c>
      <c r="AV258" s="12" t="s">
        <v>25</v>
      </c>
      <c r="AW258" s="12" t="s">
        <v>48</v>
      </c>
      <c r="AX258" s="12" t="s">
        <v>85</v>
      </c>
      <c r="AY258" s="233" t="s">
        <v>199</v>
      </c>
    </row>
    <row r="259" spans="2:65" s="1" customFormat="1" ht="22.5" customHeight="1">
      <c r="B259" s="43"/>
      <c r="C259" s="207" t="s">
        <v>428</v>
      </c>
      <c r="D259" s="207" t="s">
        <v>202</v>
      </c>
      <c r="E259" s="208" t="s">
        <v>1297</v>
      </c>
      <c r="F259" s="209" t="s">
        <v>1298</v>
      </c>
      <c r="G259" s="210" t="s">
        <v>263</v>
      </c>
      <c r="H259" s="211">
        <v>3.016</v>
      </c>
      <c r="I259" s="212"/>
      <c r="J259" s="213">
        <f>ROUND(I259*H259,2)</f>
        <v>0</v>
      </c>
      <c r="K259" s="209" t="s">
        <v>206</v>
      </c>
      <c r="L259" s="63"/>
      <c r="M259" s="214" t="s">
        <v>50</v>
      </c>
      <c r="N259" s="215" t="s">
        <v>56</v>
      </c>
      <c r="O259" s="44"/>
      <c r="P259" s="216">
        <f>O259*H259</f>
        <v>0</v>
      </c>
      <c r="Q259" s="216">
        <v>2.5000000000000001E-4</v>
      </c>
      <c r="R259" s="216">
        <f>Q259*H259</f>
        <v>7.54E-4</v>
      </c>
      <c r="S259" s="216">
        <v>0</v>
      </c>
      <c r="T259" s="217">
        <f>S259*H259</f>
        <v>0</v>
      </c>
      <c r="AR259" s="25" t="s">
        <v>105</v>
      </c>
      <c r="AT259" s="25" t="s">
        <v>202</v>
      </c>
      <c r="AU259" s="25" t="s">
        <v>99</v>
      </c>
      <c r="AY259" s="25" t="s">
        <v>199</v>
      </c>
      <c r="BE259" s="218">
        <f>IF(N259="základní",J259,0)</f>
        <v>0</v>
      </c>
      <c r="BF259" s="218">
        <f>IF(N259="snížená",J259,0)</f>
        <v>0</v>
      </c>
      <c r="BG259" s="218">
        <f>IF(N259="zákl. přenesená",J259,0)</f>
        <v>0</v>
      </c>
      <c r="BH259" s="218">
        <f>IF(N259="sníž. přenesená",J259,0)</f>
        <v>0</v>
      </c>
      <c r="BI259" s="218">
        <f>IF(N259="nulová",J259,0)</f>
        <v>0</v>
      </c>
      <c r="BJ259" s="25" t="s">
        <v>25</v>
      </c>
      <c r="BK259" s="218">
        <f>ROUND(I259*H259,2)</f>
        <v>0</v>
      </c>
      <c r="BL259" s="25" t="s">
        <v>105</v>
      </c>
      <c r="BM259" s="25" t="s">
        <v>1299</v>
      </c>
    </row>
    <row r="260" spans="2:65" s="1" customFormat="1" ht="27">
      <c r="B260" s="43"/>
      <c r="C260" s="65"/>
      <c r="D260" s="219" t="s">
        <v>208</v>
      </c>
      <c r="E260" s="65"/>
      <c r="F260" s="220" t="s">
        <v>1300</v>
      </c>
      <c r="G260" s="65"/>
      <c r="H260" s="65"/>
      <c r="I260" s="175"/>
      <c r="J260" s="65"/>
      <c r="K260" s="65"/>
      <c r="L260" s="63"/>
      <c r="M260" s="221"/>
      <c r="N260" s="44"/>
      <c r="O260" s="44"/>
      <c r="P260" s="44"/>
      <c r="Q260" s="44"/>
      <c r="R260" s="44"/>
      <c r="S260" s="44"/>
      <c r="T260" s="80"/>
      <c r="AT260" s="25" t="s">
        <v>208</v>
      </c>
      <c r="AU260" s="25" t="s">
        <v>99</v>
      </c>
    </row>
    <row r="261" spans="2:65" s="1" customFormat="1" ht="27">
      <c r="B261" s="43"/>
      <c r="C261" s="65"/>
      <c r="D261" s="219" t="s">
        <v>210</v>
      </c>
      <c r="E261" s="65"/>
      <c r="F261" s="222" t="s">
        <v>1301</v>
      </c>
      <c r="G261" s="65"/>
      <c r="H261" s="65"/>
      <c r="I261" s="175"/>
      <c r="J261" s="65"/>
      <c r="K261" s="65"/>
      <c r="L261" s="63"/>
      <c r="M261" s="221"/>
      <c r="N261" s="44"/>
      <c r="O261" s="44"/>
      <c r="P261" s="44"/>
      <c r="Q261" s="44"/>
      <c r="R261" s="44"/>
      <c r="S261" s="44"/>
      <c r="T261" s="80"/>
      <c r="AT261" s="25" t="s">
        <v>210</v>
      </c>
      <c r="AU261" s="25" t="s">
        <v>99</v>
      </c>
    </row>
    <row r="262" spans="2:65" s="12" customFormat="1" ht="13.5">
      <c r="B262" s="223"/>
      <c r="C262" s="224"/>
      <c r="D262" s="219" t="s">
        <v>212</v>
      </c>
      <c r="E262" s="225" t="s">
        <v>50</v>
      </c>
      <c r="F262" s="226" t="s">
        <v>1261</v>
      </c>
      <c r="G262" s="224"/>
      <c r="H262" s="227" t="s">
        <v>50</v>
      </c>
      <c r="I262" s="228"/>
      <c r="J262" s="224"/>
      <c r="K262" s="224"/>
      <c r="L262" s="229"/>
      <c r="M262" s="230"/>
      <c r="N262" s="231"/>
      <c r="O262" s="231"/>
      <c r="P262" s="231"/>
      <c r="Q262" s="231"/>
      <c r="R262" s="231"/>
      <c r="S262" s="231"/>
      <c r="T262" s="232"/>
      <c r="AT262" s="233" t="s">
        <v>212</v>
      </c>
      <c r="AU262" s="233" t="s">
        <v>99</v>
      </c>
      <c r="AV262" s="12" t="s">
        <v>25</v>
      </c>
      <c r="AW262" s="12" t="s">
        <v>48</v>
      </c>
      <c r="AX262" s="12" t="s">
        <v>85</v>
      </c>
      <c r="AY262" s="233" t="s">
        <v>199</v>
      </c>
    </row>
    <row r="263" spans="2:65" s="12" customFormat="1" ht="13.5">
      <c r="B263" s="223"/>
      <c r="C263" s="224"/>
      <c r="D263" s="219" t="s">
        <v>212</v>
      </c>
      <c r="E263" s="225" t="s">
        <v>50</v>
      </c>
      <c r="F263" s="226" t="s">
        <v>1302</v>
      </c>
      <c r="G263" s="224"/>
      <c r="H263" s="227" t="s">
        <v>50</v>
      </c>
      <c r="I263" s="228"/>
      <c r="J263" s="224"/>
      <c r="K263" s="224"/>
      <c r="L263" s="229"/>
      <c r="M263" s="230"/>
      <c r="N263" s="231"/>
      <c r="O263" s="231"/>
      <c r="P263" s="231"/>
      <c r="Q263" s="231"/>
      <c r="R263" s="231"/>
      <c r="S263" s="231"/>
      <c r="T263" s="232"/>
      <c r="AT263" s="233" t="s">
        <v>212</v>
      </c>
      <c r="AU263" s="233" t="s">
        <v>99</v>
      </c>
      <c r="AV263" s="12" t="s">
        <v>25</v>
      </c>
      <c r="AW263" s="12" t="s">
        <v>48</v>
      </c>
      <c r="AX263" s="12" t="s">
        <v>85</v>
      </c>
      <c r="AY263" s="233" t="s">
        <v>199</v>
      </c>
    </row>
    <row r="264" spans="2:65" s="13" customFormat="1" ht="13.5">
      <c r="B264" s="234"/>
      <c r="C264" s="235"/>
      <c r="D264" s="236" t="s">
        <v>212</v>
      </c>
      <c r="E264" s="237" t="s">
        <v>50</v>
      </c>
      <c r="F264" s="238" t="s">
        <v>1303</v>
      </c>
      <c r="G264" s="235"/>
      <c r="H264" s="239">
        <v>3.016</v>
      </c>
      <c r="I264" s="240"/>
      <c r="J264" s="235"/>
      <c r="K264" s="235"/>
      <c r="L264" s="241"/>
      <c r="M264" s="242"/>
      <c r="N264" s="243"/>
      <c r="O264" s="243"/>
      <c r="P264" s="243"/>
      <c r="Q264" s="243"/>
      <c r="R264" s="243"/>
      <c r="S264" s="243"/>
      <c r="T264" s="244"/>
      <c r="AT264" s="245" t="s">
        <v>212</v>
      </c>
      <c r="AU264" s="245" t="s">
        <v>99</v>
      </c>
      <c r="AV264" s="13" t="s">
        <v>93</v>
      </c>
      <c r="AW264" s="13" t="s">
        <v>48</v>
      </c>
      <c r="AX264" s="13" t="s">
        <v>85</v>
      </c>
      <c r="AY264" s="245" t="s">
        <v>199</v>
      </c>
    </row>
    <row r="265" spans="2:65" s="1" customFormat="1" ht="22.5" customHeight="1">
      <c r="B265" s="43"/>
      <c r="C265" s="207" t="s">
        <v>434</v>
      </c>
      <c r="D265" s="207" t="s">
        <v>202</v>
      </c>
      <c r="E265" s="208" t="s">
        <v>1304</v>
      </c>
      <c r="F265" s="209" t="s">
        <v>1305</v>
      </c>
      <c r="G265" s="210" t="s">
        <v>418</v>
      </c>
      <c r="H265" s="211">
        <v>3</v>
      </c>
      <c r="I265" s="212"/>
      <c r="J265" s="213">
        <f>ROUND(I265*H265,2)</f>
        <v>0</v>
      </c>
      <c r="K265" s="209" t="s">
        <v>206</v>
      </c>
      <c r="L265" s="63"/>
      <c r="M265" s="214" t="s">
        <v>50</v>
      </c>
      <c r="N265" s="215" t="s">
        <v>56</v>
      </c>
      <c r="O265" s="44"/>
      <c r="P265" s="216">
        <f>O265*H265</f>
        <v>0</v>
      </c>
      <c r="Q265" s="216">
        <v>0</v>
      </c>
      <c r="R265" s="216">
        <f>Q265*H265</f>
        <v>0</v>
      </c>
      <c r="S265" s="216">
        <v>0</v>
      </c>
      <c r="T265" s="217">
        <f>S265*H265</f>
        <v>0</v>
      </c>
      <c r="AR265" s="25" t="s">
        <v>105</v>
      </c>
      <c r="AT265" s="25" t="s">
        <v>202</v>
      </c>
      <c r="AU265" s="25" t="s">
        <v>99</v>
      </c>
      <c r="AY265" s="25" t="s">
        <v>199</v>
      </c>
      <c r="BE265" s="218">
        <f>IF(N265="základní",J265,0)</f>
        <v>0</v>
      </c>
      <c r="BF265" s="218">
        <f>IF(N265="snížená",J265,0)</f>
        <v>0</v>
      </c>
      <c r="BG265" s="218">
        <f>IF(N265="zákl. přenesená",J265,0)</f>
        <v>0</v>
      </c>
      <c r="BH265" s="218">
        <f>IF(N265="sníž. přenesená",J265,0)</f>
        <v>0</v>
      </c>
      <c r="BI265" s="218">
        <f>IF(N265="nulová",J265,0)</f>
        <v>0</v>
      </c>
      <c r="BJ265" s="25" t="s">
        <v>25</v>
      </c>
      <c r="BK265" s="218">
        <f>ROUND(I265*H265,2)</f>
        <v>0</v>
      </c>
      <c r="BL265" s="25" t="s">
        <v>105</v>
      </c>
      <c r="BM265" s="25" t="s">
        <v>1306</v>
      </c>
    </row>
    <row r="266" spans="2:65" s="1" customFormat="1" ht="13.5">
      <c r="B266" s="43"/>
      <c r="C266" s="65"/>
      <c r="D266" s="219" t="s">
        <v>208</v>
      </c>
      <c r="E266" s="65"/>
      <c r="F266" s="220" t="s">
        <v>1307</v>
      </c>
      <c r="G266" s="65"/>
      <c r="H266" s="65"/>
      <c r="I266" s="175"/>
      <c r="J266" s="65"/>
      <c r="K266" s="65"/>
      <c r="L266" s="63"/>
      <c r="M266" s="221"/>
      <c r="N266" s="44"/>
      <c r="O266" s="44"/>
      <c r="P266" s="44"/>
      <c r="Q266" s="44"/>
      <c r="R266" s="44"/>
      <c r="S266" s="44"/>
      <c r="T266" s="80"/>
      <c r="AT266" s="25" t="s">
        <v>208</v>
      </c>
      <c r="AU266" s="25" t="s">
        <v>99</v>
      </c>
    </row>
    <row r="267" spans="2:65" s="1" customFormat="1" ht="148.5">
      <c r="B267" s="43"/>
      <c r="C267" s="65"/>
      <c r="D267" s="219" t="s">
        <v>210</v>
      </c>
      <c r="E267" s="65"/>
      <c r="F267" s="222" t="s">
        <v>1308</v>
      </c>
      <c r="G267" s="65"/>
      <c r="H267" s="65"/>
      <c r="I267" s="175"/>
      <c r="J267" s="65"/>
      <c r="K267" s="65"/>
      <c r="L267" s="63"/>
      <c r="M267" s="221"/>
      <c r="N267" s="44"/>
      <c r="O267" s="44"/>
      <c r="P267" s="44"/>
      <c r="Q267" s="44"/>
      <c r="R267" s="44"/>
      <c r="S267" s="44"/>
      <c r="T267" s="80"/>
      <c r="AT267" s="25" t="s">
        <v>210</v>
      </c>
      <c r="AU267" s="25" t="s">
        <v>99</v>
      </c>
    </row>
    <row r="268" spans="2:65" s="12" customFormat="1" ht="13.5">
      <c r="B268" s="223"/>
      <c r="C268" s="224"/>
      <c r="D268" s="219" t="s">
        <v>212</v>
      </c>
      <c r="E268" s="225" t="s">
        <v>50</v>
      </c>
      <c r="F268" s="226" t="s">
        <v>1261</v>
      </c>
      <c r="G268" s="224"/>
      <c r="H268" s="227" t="s">
        <v>50</v>
      </c>
      <c r="I268" s="228"/>
      <c r="J268" s="224"/>
      <c r="K268" s="224"/>
      <c r="L268" s="229"/>
      <c r="M268" s="230"/>
      <c r="N268" s="231"/>
      <c r="O268" s="231"/>
      <c r="P268" s="231"/>
      <c r="Q268" s="231"/>
      <c r="R268" s="231"/>
      <c r="S268" s="231"/>
      <c r="T268" s="232"/>
      <c r="AT268" s="233" t="s">
        <v>212</v>
      </c>
      <c r="AU268" s="233" t="s">
        <v>99</v>
      </c>
      <c r="AV268" s="12" t="s">
        <v>25</v>
      </c>
      <c r="AW268" s="12" t="s">
        <v>48</v>
      </c>
      <c r="AX268" s="12" t="s">
        <v>85</v>
      </c>
      <c r="AY268" s="233" t="s">
        <v>199</v>
      </c>
    </row>
    <row r="269" spans="2:65" s="12" customFormat="1" ht="13.5">
      <c r="B269" s="223"/>
      <c r="C269" s="224"/>
      <c r="D269" s="219" t="s">
        <v>212</v>
      </c>
      <c r="E269" s="225" t="s">
        <v>50</v>
      </c>
      <c r="F269" s="226" t="s">
        <v>1281</v>
      </c>
      <c r="G269" s="224"/>
      <c r="H269" s="227" t="s">
        <v>50</v>
      </c>
      <c r="I269" s="228"/>
      <c r="J269" s="224"/>
      <c r="K269" s="224"/>
      <c r="L269" s="229"/>
      <c r="M269" s="230"/>
      <c r="N269" s="231"/>
      <c r="O269" s="231"/>
      <c r="P269" s="231"/>
      <c r="Q269" s="231"/>
      <c r="R269" s="231"/>
      <c r="S269" s="231"/>
      <c r="T269" s="232"/>
      <c r="AT269" s="233" t="s">
        <v>212</v>
      </c>
      <c r="AU269" s="233" t="s">
        <v>99</v>
      </c>
      <c r="AV269" s="12" t="s">
        <v>25</v>
      </c>
      <c r="AW269" s="12" t="s">
        <v>48</v>
      </c>
      <c r="AX269" s="12" t="s">
        <v>85</v>
      </c>
      <c r="AY269" s="233" t="s">
        <v>199</v>
      </c>
    </row>
    <row r="270" spans="2:65" s="13" customFormat="1" ht="13.5">
      <c r="B270" s="234"/>
      <c r="C270" s="235"/>
      <c r="D270" s="236" t="s">
        <v>212</v>
      </c>
      <c r="E270" s="237" t="s">
        <v>50</v>
      </c>
      <c r="F270" s="238" t="s">
        <v>99</v>
      </c>
      <c r="G270" s="235"/>
      <c r="H270" s="239">
        <v>3</v>
      </c>
      <c r="I270" s="240"/>
      <c r="J270" s="235"/>
      <c r="K270" s="235"/>
      <c r="L270" s="241"/>
      <c r="M270" s="242"/>
      <c r="N270" s="243"/>
      <c r="O270" s="243"/>
      <c r="P270" s="243"/>
      <c r="Q270" s="243"/>
      <c r="R270" s="243"/>
      <c r="S270" s="243"/>
      <c r="T270" s="244"/>
      <c r="AT270" s="245" t="s">
        <v>212</v>
      </c>
      <c r="AU270" s="245" t="s">
        <v>99</v>
      </c>
      <c r="AV270" s="13" t="s">
        <v>93</v>
      </c>
      <c r="AW270" s="13" t="s">
        <v>48</v>
      </c>
      <c r="AX270" s="13" t="s">
        <v>85</v>
      </c>
      <c r="AY270" s="245" t="s">
        <v>199</v>
      </c>
    </row>
    <row r="271" spans="2:65" s="1" customFormat="1" ht="22.5" customHeight="1">
      <c r="B271" s="43"/>
      <c r="C271" s="207" t="s">
        <v>440</v>
      </c>
      <c r="D271" s="207" t="s">
        <v>202</v>
      </c>
      <c r="E271" s="208" t="s">
        <v>1309</v>
      </c>
      <c r="F271" s="209" t="s">
        <v>1310</v>
      </c>
      <c r="G271" s="210" t="s">
        <v>263</v>
      </c>
      <c r="H271" s="211">
        <v>3.3929999999999998</v>
      </c>
      <c r="I271" s="212"/>
      <c r="J271" s="213">
        <f>ROUND(I271*H271,2)</f>
        <v>0</v>
      </c>
      <c r="K271" s="209" t="s">
        <v>206</v>
      </c>
      <c r="L271" s="63"/>
      <c r="M271" s="214" t="s">
        <v>50</v>
      </c>
      <c r="N271" s="215" t="s">
        <v>56</v>
      </c>
      <c r="O271" s="44"/>
      <c r="P271" s="216">
        <f>O271*H271</f>
        <v>0</v>
      </c>
      <c r="Q271" s="216">
        <v>0</v>
      </c>
      <c r="R271" s="216">
        <f>Q271*H271</f>
        <v>0</v>
      </c>
      <c r="S271" s="216">
        <v>0</v>
      </c>
      <c r="T271" s="217">
        <f>S271*H271</f>
        <v>0</v>
      </c>
      <c r="AR271" s="25" t="s">
        <v>105</v>
      </c>
      <c r="AT271" s="25" t="s">
        <v>202</v>
      </c>
      <c r="AU271" s="25" t="s">
        <v>99</v>
      </c>
      <c r="AY271" s="25" t="s">
        <v>199</v>
      </c>
      <c r="BE271" s="218">
        <f>IF(N271="základní",J271,0)</f>
        <v>0</v>
      </c>
      <c r="BF271" s="218">
        <f>IF(N271="snížená",J271,0)</f>
        <v>0</v>
      </c>
      <c r="BG271" s="218">
        <f>IF(N271="zákl. přenesená",J271,0)</f>
        <v>0</v>
      </c>
      <c r="BH271" s="218">
        <f>IF(N271="sníž. přenesená",J271,0)</f>
        <v>0</v>
      </c>
      <c r="BI271" s="218">
        <f>IF(N271="nulová",J271,0)</f>
        <v>0</v>
      </c>
      <c r="BJ271" s="25" t="s">
        <v>25</v>
      </c>
      <c r="BK271" s="218">
        <f>ROUND(I271*H271,2)</f>
        <v>0</v>
      </c>
      <c r="BL271" s="25" t="s">
        <v>105</v>
      </c>
      <c r="BM271" s="25" t="s">
        <v>1311</v>
      </c>
    </row>
    <row r="272" spans="2:65" s="1" customFormat="1" ht="27">
      <c r="B272" s="43"/>
      <c r="C272" s="65"/>
      <c r="D272" s="219" t="s">
        <v>208</v>
      </c>
      <c r="E272" s="65"/>
      <c r="F272" s="220" t="s">
        <v>1312</v>
      </c>
      <c r="G272" s="65"/>
      <c r="H272" s="65"/>
      <c r="I272" s="175"/>
      <c r="J272" s="65"/>
      <c r="K272" s="65"/>
      <c r="L272" s="63"/>
      <c r="M272" s="221"/>
      <c r="N272" s="44"/>
      <c r="O272" s="44"/>
      <c r="P272" s="44"/>
      <c r="Q272" s="44"/>
      <c r="R272" s="44"/>
      <c r="S272" s="44"/>
      <c r="T272" s="80"/>
      <c r="AT272" s="25" t="s">
        <v>208</v>
      </c>
      <c r="AU272" s="25" t="s">
        <v>99</v>
      </c>
    </row>
    <row r="273" spans="2:65" s="1" customFormat="1" ht="67.5">
      <c r="B273" s="43"/>
      <c r="C273" s="65"/>
      <c r="D273" s="219" t="s">
        <v>210</v>
      </c>
      <c r="E273" s="65"/>
      <c r="F273" s="222" t="s">
        <v>1313</v>
      </c>
      <c r="G273" s="65"/>
      <c r="H273" s="65"/>
      <c r="I273" s="175"/>
      <c r="J273" s="65"/>
      <c r="K273" s="65"/>
      <c r="L273" s="63"/>
      <c r="M273" s="221"/>
      <c r="N273" s="44"/>
      <c r="O273" s="44"/>
      <c r="P273" s="44"/>
      <c r="Q273" s="44"/>
      <c r="R273" s="44"/>
      <c r="S273" s="44"/>
      <c r="T273" s="80"/>
      <c r="AT273" s="25" t="s">
        <v>210</v>
      </c>
      <c r="AU273" s="25" t="s">
        <v>99</v>
      </c>
    </row>
    <row r="274" spans="2:65" s="12" customFormat="1" ht="13.5">
      <c r="B274" s="223"/>
      <c r="C274" s="224"/>
      <c r="D274" s="219" t="s">
        <v>212</v>
      </c>
      <c r="E274" s="225" t="s">
        <v>50</v>
      </c>
      <c r="F274" s="226" t="s">
        <v>1261</v>
      </c>
      <c r="G274" s="224"/>
      <c r="H274" s="227" t="s">
        <v>50</v>
      </c>
      <c r="I274" s="228"/>
      <c r="J274" s="224"/>
      <c r="K274" s="224"/>
      <c r="L274" s="229"/>
      <c r="M274" s="230"/>
      <c r="N274" s="231"/>
      <c r="O274" s="231"/>
      <c r="P274" s="231"/>
      <c r="Q274" s="231"/>
      <c r="R274" s="231"/>
      <c r="S274" s="231"/>
      <c r="T274" s="232"/>
      <c r="AT274" s="233" t="s">
        <v>212</v>
      </c>
      <c r="AU274" s="233" t="s">
        <v>99</v>
      </c>
      <c r="AV274" s="12" t="s">
        <v>25</v>
      </c>
      <c r="AW274" s="12" t="s">
        <v>48</v>
      </c>
      <c r="AX274" s="12" t="s">
        <v>85</v>
      </c>
      <c r="AY274" s="233" t="s">
        <v>199</v>
      </c>
    </row>
    <row r="275" spans="2:65" s="12" customFormat="1" ht="13.5">
      <c r="B275" s="223"/>
      <c r="C275" s="224"/>
      <c r="D275" s="219" t="s">
        <v>212</v>
      </c>
      <c r="E275" s="225" t="s">
        <v>50</v>
      </c>
      <c r="F275" s="226" t="s">
        <v>1314</v>
      </c>
      <c r="G275" s="224"/>
      <c r="H275" s="227" t="s">
        <v>50</v>
      </c>
      <c r="I275" s="228"/>
      <c r="J275" s="224"/>
      <c r="K275" s="224"/>
      <c r="L275" s="229"/>
      <c r="M275" s="230"/>
      <c r="N275" s="231"/>
      <c r="O275" s="231"/>
      <c r="P275" s="231"/>
      <c r="Q275" s="231"/>
      <c r="R275" s="231"/>
      <c r="S275" s="231"/>
      <c r="T275" s="232"/>
      <c r="AT275" s="233" t="s">
        <v>212</v>
      </c>
      <c r="AU275" s="233" t="s">
        <v>99</v>
      </c>
      <c r="AV275" s="12" t="s">
        <v>25</v>
      </c>
      <c r="AW275" s="12" t="s">
        <v>48</v>
      </c>
      <c r="AX275" s="12" t="s">
        <v>85</v>
      </c>
      <c r="AY275" s="233" t="s">
        <v>199</v>
      </c>
    </row>
    <row r="276" spans="2:65" s="13" customFormat="1" ht="13.5">
      <c r="B276" s="234"/>
      <c r="C276" s="235"/>
      <c r="D276" s="236" t="s">
        <v>212</v>
      </c>
      <c r="E276" s="237" t="s">
        <v>50</v>
      </c>
      <c r="F276" s="238" t="s">
        <v>1315</v>
      </c>
      <c r="G276" s="235"/>
      <c r="H276" s="239">
        <v>3.3929999999999998</v>
      </c>
      <c r="I276" s="240"/>
      <c r="J276" s="235"/>
      <c r="K276" s="235"/>
      <c r="L276" s="241"/>
      <c r="M276" s="242"/>
      <c r="N276" s="243"/>
      <c r="O276" s="243"/>
      <c r="P276" s="243"/>
      <c r="Q276" s="243"/>
      <c r="R276" s="243"/>
      <c r="S276" s="243"/>
      <c r="T276" s="244"/>
      <c r="AT276" s="245" t="s">
        <v>212</v>
      </c>
      <c r="AU276" s="245" t="s">
        <v>99</v>
      </c>
      <c r="AV276" s="13" t="s">
        <v>93</v>
      </c>
      <c r="AW276" s="13" t="s">
        <v>48</v>
      </c>
      <c r="AX276" s="13" t="s">
        <v>85</v>
      </c>
      <c r="AY276" s="245" t="s">
        <v>199</v>
      </c>
    </row>
    <row r="277" spans="2:65" s="1" customFormat="1" ht="22.5" customHeight="1">
      <c r="B277" s="43"/>
      <c r="C277" s="249" t="s">
        <v>446</v>
      </c>
      <c r="D277" s="249" t="s">
        <v>334</v>
      </c>
      <c r="E277" s="250" t="s">
        <v>1316</v>
      </c>
      <c r="F277" s="251" t="s">
        <v>1317</v>
      </c>
      <c r="G277" s="252" t="s">
        <v>205</v>
      </c>
      <c r="H277" s="253">
        <v>0.52400000000000002</v>
      </c>
      <c r="I277" s="254"/>
      <c r="J277" s="255">
        <f>ROUND(I277*H277,2)</f>
        <v>0</v>
      </c>
      <c r="K277" s="251" t="s">
        <v>206</v>
      </c>
      <c r="L277" s="256"/>
      <c r="M277" s="257" t="s">
        <v>50</v>
      </c>
      <c r="N277" s="258" t="s">
        <v>56</v>
      </c>
      <c r="O277" s="44"/>
      <c r="P277" s="216">
        <f>O277*H277</f>
        <v>0</v>
      </c>
      <c r="Q277" s="216">
        <v>0.2</v>
      </c>
      <c r="R277" s="216">
        <f>Q277*H277</f>
        <v>0.1048</v>
      </c>
      <c r="S277" s="216">
        <v>0</v>
      </c>
      <c r="T277" s="217">
        <f>S277*H277</f>
        <v>0</v>
      </c>
      <c r="AR277" s="25" t="s">
        <v>247</v>
      </c>
      <c r="AT277" s="25" t="s">
        <v>334</v>
      </c>
      <c r="AU277" s="25" t="s">
        <v>99</v>
      </c>
      <c r="AY277" s="25" t="s">
        <v>199</v>
      </c>
      <c r="BE277" s="218">
        <f>IF(N277="základní",J277,0)</f>
        <v>0</v>
      </c>
      <c r="BF277" s="218">
        <f>IF(N277="snížená",J277,0)</f>
        <v>0</v>
      </c>
      <c r="BG277" s="218">
        <f>IF(N277="zákl. přenesená",J277,0)</f>
        <v>0</v>
      </c>
      <c r="BH277" s="218">
        <f>IF(N277="sníž. přenesená",J277,0)</f>
        <v>0</v>
      </c>
      <c r="BI277" s="218">
        <f>IF(N277="nulová",J277,0)</f>
        <v>0</v>
      </c>
      <c r="BJ277" s="25" t="s">
        <v>25</v>
      </c>
      <c r="BK277" s="218">
        <f>ROUND(I277*H277,2)</f>
        <v>0</v>
      </c>
      <c r="BL277" s="25" t="s">
        <v>105</v>
      </c>
      <c r="BM277" s="25" t="s">
        <v>1318</v>
      </c>
    </row>
    <row r="278" spans="2:65" s="1" customFormat="1" ht="13.5">
      <c r="B278" s="43"/>
      <c r="C278" s="65"/>
      <c r="D278" s="219" t="s">
        <v>208</v>
      </c>
      <c r="E278" s="65"/>
      <c r="F278" s="220" t="s">
        <v>1319</v>
      </c>
      <c r="G278" s="65"/>
      <c r="H278" s="65"/>
      <c r="I278" s="175"/>
      <c r="J278" s="65"/>
      <c r="K278" s="65"/>
      <c r="L278" s="63"/>
      <c r="M278" s="221"/>
      <c r="N278" s="44"/>
      <c r="O278" s="44"/>
      <c r="P278" s="44"/>
      <c r="Q278" s="44"/>
      <c r="R278" s="44"/>
      <c r="S278" s="44"/>
      <c r="T278" s="80"/>
      <c r="AT278" s="25" t="s">
        <v>208</v>
      </c>
      <c r="AU278" s="25" t="s">
        <v>99</v>
      </c>
    </row>
    <row r="279" spans="2:65" s="12" customFormat="1" ht="13.5">
      <c r="B279" s="223"/>
      <c r="C279" s="224"/>
      <c r="D279" s="219" t="s">
        <v>212</v>
      </c>
      <c r="E279" s="225" t="s">
        <v>50</v>
      </c>
      <c r="F279" s="226" t="s">
        <v>1261</v>
      </c>
      <c r="G279" s="224"/>
      <c r="H279" s="227" t="s">
        <v>50</v>
      </c>
      <c r="I279" s="228"/>
      <c r="J279" s="224"/>
      <c r="K279" s="224"/>
      <c r="L279" s="229"/>
      <c r="M279" s="230"/>
      <c r="N279" s="231"/>
      <c r="O279" s="231"/>
      <c r="P279" s="231"/>
      <c r="Q279" s="231"/>
      <c r="R279" s="231"/>
      <c r="S279" s="231"/>
      <c r="T279" s="232"/>
      <c r="AT279" s="233" t="s">
        <v>212</v>
      </c>
      <c r="AU279" s="233" t="s">
        <v>99</v>
      </c>
      <c r="AV279" s="12" t="s">
        <v>25</v>
      </c>
      <c r="AW279" s="12" t="s">
        <v>48</v>
      </c>
      <c r="AX279" s="12" t="s">
        <v>85</v>
      </c>
      <c r="AY279" s="233" t="s">
        <v>199</v>
      </c>
    </row>
    <row r="280" spans="2:65" s="12" customFormat="1" ht="13.5">
      <c r="B280" s="223"/>
      <c r="C280" s="224"/>
      <c r="D280" s="219" t="s">
        <v>212</v>
      </c>
      <c r="E280" s="225" t="s">
        <v>50</v>
      </c>
      <c r="F280" s="226" t="s">
        <v>1320</v>
      </c>
      <c r="G280" s="224"/>
      <c r="H280" s="227" t="s">
        <v>50</v>
      </c>
      <c r="I280" s="228"/>
      <c r="J280" s="224"/>
      <c r="K280" s="224"/>
      <c r="L280" s="229"/>
      <c r="M280" s="230"/>
      <c r="N280" s="231"/>
      <c r="O280" s="231"/>
      <c r="P280" s="231"/>
      <c r="Q280" s="231"/>
      <c r="R280" s="231"/>
      <c r="S280" s="231"/>
      <c r="T280" s="232"/>
      <c r="AT280" s="233" t="s">
        <v>212</v>
      </c>
      <c r="AU280" s="233" t="s">
        <v>99</v>
      </c>
      <c r="AV280" s="12" t="s">
        <v>25</v>
      </c>
      <c r="AW280" s="12" t="s">
        <v>48</v>
      </c>
      <c r="AX280" s="12" t="s">
        <v>85</v>
      </c>
      <c r="AY280" s="233" t="s">
        <v>199</v>
      </c>
    </row>
    <row r="281" spans="2:65" s="13" customFormat="1" ht="13.5">
      <c r="B281" s="234"/>
      <c r="C281" s="235"/>
      <c r="D281" s="236" t="s">
        <v>212</v>
      </c>
      <c r="E281" s="237" t="s">
        <v>50</v>
      </c>
      <c r="F281" s="238" t="s">
        <v>1321</v>
      </c>
      <c r="G281" s="235"/>
      <c r="H281" s="239">
        <v>0.52400000000000002</v>
      </c>
      <c r="I281" s="240"/>
      <c r="J281" s="235"/>
      <c r="K281" s="235"/>
      <c r="L281" s="241"/>
      <c r="M281" s="242"/>
      <c r="N281" s="243"/>
      <c r="O281" s="243"/>
      <c r="P281" s="243"/>
      <c r="Q281" s="243"/>
      <c r="R281" s="243"/>
      <c r="S281" s="243"/>
      <c r="T281" s="244"/>
      <c r="AT281" s="245" t="s">
        <v>212</v>
      </c>
      <c r="AU281" s="245" t="s">
        <v>99</v>
      </c>
      <c r="AV281" s="13" t="s">
        <v>93</v>
      </c>
      <c r="AW281" s="13" t="s">
        <v>48</v>
      </c>
      <c r="AX281" s="13" t="s">
        <v>85</v>
      </c>
      <c r="AY281" s="245" t="s">
        <v>199</v>
      </c>
    </row>
    <row r="282" spans="2:65" s="1" customFormat="1" ht="31.5" customHeight="1">
      <c r="B282" s="43"/>
      <c r="C282" s="207" t="s">
        <v>456</v>
      </c>
      <c r="D282" s="207" t="s">
        <v>202</v>
      </c>
      <c r="E282" s="208" t="s">
        <v>1197</v>
      </c>
      <c r="F282" s="209" t="s">
        <v>1198</v>
      </c>
      <c r="G282" s="210" t="s">
        <v>263</v>
      </c>
      <c r="H282" s="211">
        <v>3</v>
      </c>
      <c r="I282" s="212"/>
      <c r="J282" s="213">
        <f>ROUND(I282*H282,2)</f>
        <v>0</v>
      </c>
      <c r="K282" s="209" t="s">
        <v>206</v>
      </c>
      <c r="L282" s="63"/>
      <c r="M282" s="214" t="s">
        <v>50</v>
      </c>
      <c r="N282" s="215" t="s">
        <v>56</v>
      </c>
      <c r="O282" s="44"/>
      <c r="P282" s="216">
        <f>O282*H282</f>
        <v>0</v>
      </c>
      <c r="Q282" s="216">
        <v>0</v>
      </c>
      <c r="R282" s="216">
        <f>Q282*H282</f>
        <v>0</v>
      </c>
      <c r="S282" s="216">
        <v>0</v>
      </c>
      <c r="T282" s="217">
        <f>S282*H282</f>
        <v>0</v>
      </c>
      <c r="AR282" s="25" t="s">
        <v>105</v>
      </c>
      <c r="AT282" s="25" t="s">
        <v>202</v>
      </c>
      <c r="AU282" s="25" t="s">
        <v>99</v>
      </c>
      <c r="AY282" s="25" t="s">
        <v>199</v>
      </c>
      <c r="BE282" s="218">
        <f>IF(N282="základní",J282,0)</f>
        <v>0</v>
      </c>
      <c r="BF282" s="218">
        <f>IF(N282="snížená",J282,0)</f>
        <v>0</v>
      </c>
      <c r="BG282" s="218">
        <f>IF(N282="zákl. přenesená",J282,0)</f>
        <v>0</v>
      </c>
      <c r="BH282" s="218">
        <f>IF(N282="sníž. přenesená",J282,0)</f>
        <v>0</v>
      </c>
      <c r="BI282" s="218">
        <f>IF(N282="nulová",J282,0)</f>
        <v>0</v>
      </c>
      <c r="BJ282" s="25" t="s">
        <v>25</v>
      </c>
      <c r="BK282" s="218">
        <f>ROUND(I282*H282,2)</f>
        <v>0</v>
      </c>
      <c r="BL282" s="25" t="s">
        <v>105</v>
      </c>
      <c r="BM282" s="25" t="s">
        <v>1322</v>
      </c>
    </row>
    <row r="283" spans="2:65" s="1" customFormat="1" ht="27">
      <c r="B283" s="43"/>
      <c r="C283" s="65"/>
      <c r="D283" s="219" t="s">
        <v>208</v>
      </c>
      <c r="E283" s="65"/>
      <c r="F283" s="220" t="s">
        <v>1200</v>
      </c>
      <c r="G283" s="65"/>
      <c r="H283" s="65"/>
      <c r="I283" s="175"/>
      <c r="J283" s="65"/>
      <c r="K283" s="65"/>
      <c r="L283" s="63"/>
      <c r="M283" s="221"/>
      <c r="N283" s="44"/>
      <c r="O283" s="44"/>
      <c r="P283" s="44"/>
      <c r="Q283" s="44"/>
      <c r="R283" s="44"/>
      <c r="S283" s="44"/>
      <c r="T283" s="80"/>
      <c r="AT283" s="25" t="s">
        <v>208</v>
      </c>
      <c r="AU283" s="25" t="s">
        <v>99</v>
      </c>
    </row>
    <row r="284" spans="2:65" s="1" customFormat="1" ht="94.5">
      <c r="B284" s="43"/>
      <c r="C284" s="65"/>
      <c r="D284" s="219" t="s">
        <v>210</v>
      </c>
      <c r="E284" s="65"/>
      <c r="F284" s="222" t="s">
        <v>1201</v>
      </c>
      <c r="G284" s="65"/>
      <c r="H284" s="65"/>
      <c r="I284" s="175"/>
      <c r="J284" s="65"/>
      <c r="K284" s="65"/>
      <c r="L284" s="63"/>
      <c r="M284" s="221"/>
      <c r="N284" s="44"/>
      <c r="O284" s="44"/>
      <c r="P284" s="44"/>
      <c r="Q284" s="44"/>
      <c r="R284" s="44"/>
      <c r="S284" s="44"/>
      <c r="T284" s="80"/>
      <c r="AT284" s="25" t="s">
        <v>210</v>
      </c>
      <c r="AU284" s="25" t="s">
        <v>99</v>
      </c>
    </row>
    <row r="285" spans="2:65" s="12" customFormat="1" ht="13.5">
      <c r="B285" s="223"/>
      <c r="C285" s="224"/>
      <c r="D285" s="219" t="s">
        <v>212</v>
      </c>
      <c r="E285" s="225" t="s">
        <v>50</v>
      </c>
      <c r="F285" s="226" t="s">
        <v>1261</v>
      </c>
      <c r="G285" s="224"/>
      <c r="H285" s="227" t="s">
        <v>50</v>
      </c>
      <c r="I285" s="228"/>
      <c r="J285" s="224"/>
      <c r="K285" s="224"/>
      <c r="L285" s="229"/>
      <c r="M285" s="230"/>
      <c r="N285" s="231"/>
      <c r="O285" s="231"/>
      <c r="P285" s="231"/>
      <c r="Q285" s="231"/>
      <c r="R285" s="231"/>
      <c r="S285" s="231"/>
      <c r="T285" s="232"/>
      <c r="AT285" s="233" t="s">
        <v>212</v>
      </c>
      <c r="AU285" s="233" t="s">
        <v>99</v>
      </c>
      <c r="AV285" s="12" t="s">
        <v>25</v>
      </c>
      <c r="AW285" s="12" t="s">
        <v>48</v>
      </c>
      <c r="AX285" s="12" t="s">
        <v>85</v>
      </c>
      <c r="AY285" s="233" t="s">
        <v>199</v>
      </c>
    </row>
    <row r="286" spans="2:65" s="12" customFormat="1" ht="13.5">
      <c r="B286" s="223"/>
      <c r="C286" s="224"/>
      <c r="D286" s="219" t="s">
        <v>212</v>
      </c>
      <c r="E286" s="225" t="s">
        <v>50</v>
      </c>
      <c r="F286" s="226" t="s">
        <v>1323</v>
      </c>
      <c r="G286" s="224"/>
      <c r="H286" s="227" t="s">
        <v>50</v>
      </c>
      <c r="I286" s="228"/>
      <c r="J286" s="224"/>
      <c r="K286" s="224"/>
      <c r="L286" s="229"/>
      <c r="M286" s="230"/>
      <c r="N286" s="231"/>
      <c r="O286" s="231"/>
      <c r="P286" s="231"/>
      <c r="Q286" s="231"/>
      <c r="R286" s="231"/>
      <c r="S286" s="231"/>
      <c r="T286" s="232"/>
      <c r="AT286" s="233" t="s">
        <v>212</v>
      </c>
      <c r="AU286" s="233" t="s">
        <v>99</v>
      </c>
      <c r="AV286" s="12" t="s">
        <v>25</v>
      </c>
      <c r="AW286" s="12" t="s">
        <v>48</v>
      </c>
      <c r="AX286" s="12" t="s">
        <v>85</v>
      </c>
      <c r="AY286" s="233" t="s">
        <v>199</v>
      </c>
    </row>
    <row r="287" spans="2:65" s="13" customFormat="1" ht="13.5">
      <c r="B287" s="234"/>
      <c r="C287" s="235"/>
      <c r="D287" s="236" t="s">
        <v>212</v>
      </c>
      <c r="E287" s="237" t="s">
        <v>50</v>
      </c>
      <c r="F287" s="238" t="s">
        <v>1113</v>
      </c>
      <c r="G287" s="235"/>
      <c r="H287" s="239">
        <v>3</v>
      </c>
      <c r="I287" s="240"/>
      <c r="J287" s="235"/>
      <c r="K287" s="235"/>
      <c r="L287" s="241"/>
      <c r="M287" s="242"/>
      <c r="N287" s="243"/>
      <c r="O287" s="243"/>
      <c r="P287" s="243"/>
      <c r="Q287" s="243"/>
      <c r="R287" s="243"/>
      <c r="S287" s="243"/>
      <c r="T287" s="244"/>
      <c r="AT287" s="245" t="s">
        <v>212</v>
      </c>
      <c r="AU287" s="245" t="s">
        <v>99</v>
      </c>
      <c r="AV287" s="13" t="s">
        <v>93</v>
      </c>
      <c r="AW287" s="13" t="s">
        <v>48</v>
      </c>
      <c r="AX287" s="13" t="s">
        <v>85</v>
      </c>
      <c r="AY287" s="245" t="s">
        <v>199</v>
      </c>
    </row>
    <row r="288" spans="2:65" s="1" customFormat="1" ht="22.5" customHeight="1">
      <c r="B288" s="43"/>
      <c r="C288" s="207" t="s">
        <v>462</v>
      </c>
      <c r="D288" s="207" t="s">
        <v>202</v>
      </c>
      <c r="E288" s="208" t="s">
        <v>1324</v>
      </c>
      <c r="F288" s="209" t="s">
        <v>1325</v>
      </c>
      <c r="G288" s="210" t="s">
        <v>256</v>
      </c>
      <c r="H288" s="211">
        <v>2E-3</v>
      </c>
      <c r="I288" s="212"/>
      <c r="J288" s="213">
        <f>ROUND(I288*H288,2)</f>
        <v>0</v>
      </c>
      <c r="K288" s="209" t="s">
        <v>206</v>
      </c>
      <c r="L288" s="63"/>
      <c r="M288" s="214" t="s">
        <v>50</v>
      </c>
      <c r="N288" s="215" t="s">
        <v>56</v>
      </c>
      <c r="O288" s="44"/>
      <c r="P288" s="216">
        <f>O288*H288</f>
        <v>0</v>
      </c>
      <c r="Q288" s="216">
        <v>0</v>
      </c>
      <c r="R288" s="216">
        <f>Q288*H288</f>
        <v>0</v>
      </c>
      <c r="S288" s="216">
        <v>0</v>
      </c>
      <c r="T288" s="217">
        <f>S288*H288</f>
        <v>0</v>
      </c>
      <c r="AR288" s="25" t="s">
        <v>105</v>
      </c>
      <c r="AT288" s="25" t="s">
        <v>202</v>
      </c>
      <c r="AU288" s="25" t="s">
        <v>99</v>
      </c>
      <c r="AY288" s="25" t="s">
        <v>199</v>
      </c>
      <c r="BE288" s="218">
        <f>IF(N288="základní",J288,0)</f>
        <v>0</v>
      </c>
      <c r="BF288" s="218">
        <f>IF(N288="snížená",J288,0)</f>
        <v>0</v>
      </c>
      <c r="BG288" s="218">
        <f>IF(N288="zákl. přenesená",J288,0)</f>
        <v>0</v>
      </c>
      <c r="BH288" s="218">
        <f>IF(N288="sníž. přenesená",J288,0)</f>
        <v>0</v>
      </c>
      <c r="BI288" s="218">
        <f>IF(N288="nulová",J288,0)</f>
        <v>0</v>
      </c>
      <c r="BJ288" s="25" t="s">
        <v>25</v>
      </c>
      <c r="BK288" s="218">
        <f>ROUND(I288*H288,2)</f>
        <v>0</v>
      </c>
      <c r="BL288" s="25" t="s">
        <v>105</v>
      </c>
      <c r="BM288" s="25" t="s">
        <v>1326</v>
      </c>
    </row>
    <row r="289" spans="2:65" s="1" customFormat="1" ht="27">
      <c r="B289" s="43"/>
      <c r="C289" s="65"/>
      <c r="D289" s="219" t="s">
        <v>208</v>
      </c>
      <c r="E289" s="65"/>
      <c r="F289" s="220" t="s">
        <v>1327</v>
      </c>
      <c r="G289" s="65"/>
      <c r="H289" s="65"/>
      <c r="I289" s="175"/>
      <c r="J289" s="65"/>
      <c r="K289" s="65"/>
      <c r="L289" s="63"/>
      <c r="M289" s="221"/>
      <c r="N289" s="44"/>
      <c r="O289" s="44"/>
      <c r="P289" s="44"/>
      <c r="Q289" s="44"/>
      <c r="R289" s="44"/>
      <c r="S289" s="44"/>
      <c r="T289" s="80"/>
      <c r="AT289" s="25" t="s">
        <v>208</v>
      </c>
      <c r="AU289" s="25" t="s">
        <v>99</v>
      </c>
    </row>
    <row r="290" spans="2:65" s="1" customFormat="1" ht="54">
      <c r="B290" s="43"/>
      <c r="C290" s="65"/>
      <c r="D290" s="219" t="s">
        <v>210</v>
      </c>
      <c r="E290" s="65"/>
      <c r="F290" s="222" t="s">
        <v>1328</v>
      </c>
      <c r="G290" s="65"/>
      <c r="H290" s="65"/>
      <c r="I290" s="175"/>
      <c r="J290" s="65"/>
      <c r="K290" s="65"/>
      <c r="L290" s="63"/>
      <c r="M290" s="221"/>
      <c r="N290" s="44"/>
      <c r="O290" s="44"/>
      <c r="P290" s="44"/>
      <c r="Q290" s="44"/>
      <c r="R290" s="44"/>
      <c r="S290" s="44"/>
      <c r="T290" s="80"/>
      <c r="AT290" s="25" t="s">
        <v>210</v>
      </c>
      <c r="AU290" s="25" t="s">
        <v>99</v>
      </c>
    </row>
    <row r="291" spans="2:65" s="12" customFormat="1" ht="13.5">
      <c r="B291" s="223"/>
      <c r="C291" s="224"/>
      <c r="D291" s="219" t="s">
        <v>212</v>
      </c>
      <c r="E291" s="225" t="s">
        <v>50</v>
      </c>
      <c r="F291" s="226" t="s">
        <v>1261</v>
      </c>
      <c r="G291" s="224"/>
      <c r="H291" s="227" t="s">
        <v>50</v>
      </c>
      <c r="I291" s="228"/>
      <c r="J291" s="224"/>
      <c r="K291" s="224"/>
      <c r="L291" s="229"/>
      <c r="M291" s="230"/>
      <c r="N291" s="231"/>
      <c r="O291" s="231"/>
      <c r="P291" s="231"/>
      <c r="Q291" s="231"/>
      <c r="R291" s="231"/>
      <c r="S291" s="231"/>
      <c r="T291" s="232"/>
      <c r="AT291" s="233" t="s">
        <v>212</v>
      </c>
      <c r="AU291" s="233" t="s">
        <v>99</v>
      </c>
      <c r="AV291" s="12" t="s">
        <v>25</v>
      </c>
      <c r="AW291" s="12" t="s">
        <v>48</v>
      </c>
      <c r="AX291" s="12" t="s">
        <v>85</v>
      </c>
      <c r="AY291" s="233" t="s">
        <v>199</v>
      </c>
    </row>
    <row r="292" spans="2:65" s="12" customFormat="1" ht="13.5">
      <c r="B292" s="223"/>
      <c r="C292" s="224"/>
      <c r="D292" s="219" t="s">
        <v>212</v>
      </c>
      <c r="E292" s="225" t="s">
        <v>50</v>
      </c>
      <c r="F292" s="226" t="s">
        <v>1329</v>
      </c>
      <c r="G292" s="224"/>
      <c r="H292" s="227" t="s">
        <v>50</v>
      </c>
      <c r="I292" s="228"/>
      <c r="J292" s="224"/>
      <c r="K292" s="224"/>
      <c r="L292" s="229"/>
      <c r="M292" s="230"/>
      <c r="N292" s="231"/>
      <c r="O292" s="231"/>
      <c r="P292" s="231"/>
      <c r="Q292" s="231"/>
      <c r="R292" s="231"/>
      <c r="S292" s="231"/>
      <c r="T292" s="232"/>
      <c r="AT292" s="233" t="s">
        <v>212</v>
      </c>
      <c r="AU292" s="233" t="s">
        <v>99</v>
      </c>
      <c r="AV292" s="12" t="s">
        <v>25</v>
      </c>
      <c r="AW292" s="12" t="s">
        <v>48</v>
      </c>
      <c r="AX292" s="12" t="s">
        <v>85</v>
      </c>
      <c r="AY292" s="233" t="s">
        <v>199</v>
      </c>
    </row>
    <row r="293" spans="2:65" s="13" customFormat="1" ht="13.5">
      <c r="B293" s="234"/>
      <c r="C293" s="235"/>
      <c r="D293" s="236" t="s">
        <v>212</v>
      </c>
      <c r="E293" s="237" t="s">
        <v>50</v>
      </c>
      <c r="F293" s="238" t="s">
        <v>1330</v>
      </c>
      <c r="G293" s="235"/>
      <c r="H293" s="239">
        <v>2E-3</v>
      </c>
      <c r="I293" s="240"/>
      <c r="J293" s="235"/>
      <c r="K293" s="235"/>
      <c r="L293" s="241"/>
      <c r="M293" s="242"/>
      <c r="N293" s="243"/>
      <c r="O293" s="243"/>
      <c r="P293" s="243"/>
      <c r="Q293" s="243"/>
      <c r="R293" s="243"/>
      <c r="S293" s="243"/>
      <c r="T293" s="244"/>
      <c r="AT293" s="245" t="s">
        <v>212</v>
      </c>
      <c r="AU293" s="245" t="s">
        <v>99</v>
      </c>
      <c r="AV293" s="13" t="s">
        <v>93</v>
      </c>
      <c r="AW293" s="13" t="s">
        <v>48</v>
      </c>
      <c r="AX293" s="13" t="s">
        <v>85</v>
      </c>
      <c r="AY293" s="245" t="s">
        <v>199</v>
      </c>
    </row>
    <row r="294" spans="2:65" s="1" customFormat="1" ht="22.5" customHeight="1">
      <c r="B294" s="43"/>
      <c r="C294" s="249" t="s">
        <v>468</v>
      </c>
      <c r="D294" s="249" t="s">
        <v>334</v>
      </c>
      <c r="E294" s="250" t="s">
        <v>1331</v>
      </c>
      <c r="F294" s="251" t="s">
        <v>1332</v>
      </c>
      <c r="G294" s="252" t="s">
        <v>1216</v>
      </c>
      <c r="H294" s="253">
        <v>0.155</v>
      </c>
      <c r="I294" s="254"/>
      <c r="J294" s="255">
        <f>ROUND(I294*H294,2)</f>
        <v>0</v>
      </c>
      <c r="K294" s="251" t="s">
        <v>50</v>
      </c>
      <c r="L294" s="256"/>
      <c r="M294" s="257" t="s">
        <v>50</v>
      </c>
      <c r="N294" s="258" t="s">
        <v>56</v>
      </c>
      <c r="O294" s="44"/>
      <c r="P294" s="216">
        <f>O294*H294</f>
        <v>0</v>
      </c>
      <c r="Q294" s="216">
        <v>0</v>
      </c>
      <c r="R294" s="216">
        <f>Q294*H294</f>
        <v>0</v>
      </c>
      <c r="S294" s="216">
        <v>0</v>
      </c>
      <c r="T294" s="217">
        <f>S294*H294</f>
        <v>0</v>
      </c>
      <c r="AR294" s="25" t="s">
        <v>247</v>
      </c>
      <c r="AT294" s="25" t="s">
        <v>334</v>
      </c>
      <c r="AU294" s="25" t="s">
        <v>99</v>
      </c>
      <c r="AY294" s="25" t="s">
        <v>199</v>
      </c>
      <c r="BE294" s="218">
        <f>IF(N294="základní",J294,0)</f>
        <v>0</v>
      </c>
      <c r="BF294" s="218">
        <f>IF(N294="snížená",J294,0)</f>
        <v>0</v>
      </c>
      <c r="BG294" s="218">
        <f>IF(N294="zákl. přenesená",J294,0)</f>
        <v>0</v>
      </c>
      <c r="BH294" s="218">
        <f>IF(N294="sníž. přenesená",J294,0)</f>
        <v>0</v>
      </c>
      <c r="BI294" s="218">
        <f>IF(N294="nulová",J294,0)</f>
        <v>0</v>
      </c>
      <c r="BJ294" s="25" t="s">
        <v>25</v>
      </c>
      <c r="BK294" s="218">
        <f>ROUND(I294*H294,2)</f>
        <v>0</v>
      </c>
      <c r="BL294" s="25" t="s">
        <v>105</v>
      </c>
      <c r="BM294" s="25" t="s">
        <v>1333</v>
      </c>
    </row>
    <row r="295" spans="2:65" s="1" customFormat="1" ht="13.5">
      <c r="B295" s="43"/>
      <c r="C295" s="65"/>
      <c r="D295" s="219" t="s">
        <v>208</v>
      </c>
      <c r="E295" s="65"/>
      <c r="F295" s="220" t="s">
        <v>1332</v>
      </c>
      <c r="G295" s="65"/>
      <c r="H295" s="65"/>
      <c r="I295" s="175"/>
      <c r="J295" s="65"/>
      <c r="K295" s="65"/>
      <c r="L295" s="63"/>
      <c r="M295" s="221"/>
      <c r="N295" s="44"/>
      <c r="O295" s="44"/>
      <c r="P295" s="44"/>
      <c r="Q295" s="44"/>
      <c r="R295" s="44"/>
      <c r="S295" s="44"/>
      <c r="T295" s="80"/>
      <c r="AT295" s="25" t="s">
        <v>208</v>
      </c>
      <c r="AU295" s="25" t="s">
        <v>99</v>
      </c>
    </row>
    <row r="296" spans="2:65" s="12" customFormat="1" ht="13.5">
      <c r="B296" s="223"/>
      <c r="C296" s="224"/>
      <c r="D296" s="219" t="s">
        <v>212</v>
      </c>
      <c r="E296" s="225" t="s">
        <v>50</v>
      </c>
      <c r="F296" s="226" t="s">
        <v>1261</v>
      </c>
      <c r="G296" s="224"/>
      <c r="H296" s="227" t="s">
        <v>50</v>
      </c>
      <c r="I296" s="228"/>
      <c r="J296" s="224"/>
      <c r="K296" s="224"/>
      <c r="L296" s="229"/>
      <c r="M296" s="230"/>
      <c r="N296" s="231"/>
      <c r="O296" s="231"/>
      <c r="P296" s="231"/>
      <c r="Q296" s="231"/>
      <c r="R296" s="231"/>
      <c r="S296" s="231"/>
      <c r="T296" s="232"/>
      <c r="AT296" s="233" t="s">
        <v>212</v>
      </c>
      <c r="AU296" s="233" t="s">
        <v>99</v>
      </c>
      <c r="AV296" s="12" t="s">
        <v>25</v>
      </c>
      <c r="AW296" s="12" t="s">
        <v>48</v>
      </c>
      <c r="AX296" s="12" t="s">
        <v>85</v>
      </c>
      <c r="AY296" s="233" t="s">
        <v>199</v>
      </c>
    </row>
    <row r="297" spans="2:65" s="12" customFormat="1" ht="13.5">
      <c r="B297" s="223"/>
      <c r="C297" s="224"/>
      <c r="D297" s="219" t="s">
        <v>212</v>
      </c>
      <c r="E297" s="225" t="s">
        <v>50</v>
      </c>
      <c r="F297" s="226" t="s">
        <v>1320</v>
      </c>
      <c r="G297" s="224"/>
      <c r="H297" s="227" t="s">
        <v>50</v>
      </c>
      <c r="I297" s="228"/>
      <c r="J297" s="224"/>
      <c r="K297" s="224"/>
      <c r="L297" s="229"/>
      <c r="M297" s="230"/>
      <c r="N297" s="231"/>
      <c r="O297" s="231"/>
      <c r="P297" s="231"/>
      <c r="Q297" s="231"/>
      <c r="R297" s="231"/>
      <c r="S297" s="231"/>
      <c r="T297" s="232"/>
      <c r="AT297" s="233" t="s">
        <v>212</v>
      </c>
      <c r="AU297" s="233" t="s">
        <v>99</v>
      </c>
      <c r="AV297" s="12" t="s">
        <v>25</v>
      </c>
      <c r="AW297" s="12" t="s">
        <v>48</v>
      </c>
      <c r="AX297" s="12" t="s">
        <v>85</v>
      </c>
      <c r="AY297" s="233" t="s">
        <v>199</v>
      </c>
    </row>
    <row r="298" spans="2:65" s="13" customFormat="1" ht="13.5">
      <c r="B298" s="234"/>
      <c r="C298" s="235"/>
      <c r="D298" s="219" t="s">
        <v>212</v>
      </c>
      <c r="E298" s="246" t="s">
        <v>50</v>
      </c>
      <c r="F298" s="247" t="s">
        <v>1334</v>
      </c>
      <c r="G298" s="235"/>
      <c r="H298" s="248">
        <v>0.155</v>
      </c>
      <c r="I298" s="240"/>
      <c r="J298" s="235"/>
      <c r="K298" s="235"/>
      <c r="L298" s="241"/>
      <c r="M298" s="242"/>
      <c r="N298" s="243"/>
      <c r="O298" s="243"/>
      <c r="P298" s="243"/>
      <c r="Q298" s="243"/>
      <c r="R298" s="243"/>
      <c r="S298" s="243"/>
      <c r="T298" s="244"/>
      <c r="AT298" s="245" t="s">
        <v>212</v>
      </c>
      <c r="AU298" s="245" t="s">
        <v>99</v>
      </c>
      <c r="AV298" s="13" t="s">
        <v>93</v>
      </c>
      <c r="AW298" s="13" t="s">
        <v>48</v>
      </c>
      <c r="AX298" s="13" t="s">
        <v>85</v>
      </c>
      <c r="AY298" s="245" t="s">
        <v>199</v>
      </c>
    </row>
    <row r="299" spans="2:65" s="12" customFormat="1" ht="27">
      <c r="B299" s="223"/>
      <c r="C299" s="224"/>
      <c r="D299" s="236" t="s">
        <v>212</v>
      </c>
      <c r="E299" s="259" t="s">
        <v>50</v>
      </c>
      <c r="F299" s="260" t="s">
        <v>1292</v>
      </c>
      <c r="G299" s="224"/>
      <c r="H299" s="261" t="s">
        <v>50</v>
      </c>
      <c r="I299" s="228"/>
      <c r="J299" s="224"/>
      <c r="K299" s="224"/>
      <c r="L299" s="229"/>
      <c r="M299" s="230"/>
      <c r="N299" s="231"/>
      <c r="O299" s="231"/>
      <c r="P299" s="231"/>
      <c r="Q299" s="231"/>
      <c r="R299" s="231"/>
      <c r="S299" s="231"/>
      <c r="T299" s="232"/>
      <c r="AT299" s="233" t="s">
        <v>212</v>
      </c>
      <c r="AU299" s="233" t="s">
        <v>99</v>
      </c>
      <c r="AV299" s="12" t="s">
        <v>25</v>
      </c>
      <c r="AW299" s="12" t="s">
        <v>48</v>
      </c>
      <c r="AX299" s="12" t="s">
        <v>85</v>
      </c>
      <c r="AY299" s="233" t="s">
        <v>199</v>
      </c>
    </row>
    <row r="300" spans="2:65" s="1" customFormat="1" ht="22.5" customHeight="1">
      <c r="B300" s="43"/>
      <c r="C300" s="207" t="s">
        <v>474</v>
      </c>
      <c r="D300" s="207" t="s">
        <v>202</v>
      </c>
      <c r="E300" s="208" t="s">
        <v>1335</v>
      </c>
      <c r="F300" s="209" t="s">
        <v>1336</v>
      </c>
      <c r="G300" s="210" t="s">
        <v>205</v>
      </c>
      <c r="H300" s="211">
        <v>0.24</v>
      </c>
      <c r="I300" s="212"/>
      <c r="J300" s="213">
        <f>ROUND(I300*H300,2)</f>
        <v>0</v>
      </c>
      <c r="K300" s="209" t="s">
        <v>206</v>
      </c>
      <c r="L300" s="63"/>
      <c r="M300" s="214" t="s">
        <v>50</v>
      </c>
      <c r="N300" s="215" t="s">
        <v>56</v>
      </c>
      <c r="O300" s="44"/>
      <c r="P300" s="216">
        <f>O300*H300</f>
        <v>0</v>
      </c>
      <c r="Q300" s="216">
        <v>0</v>
      </c>
      <c r="R300" s="216">
        <f>Q300*H300</f>
        <v>0</v>
      </c>
      <c r="S300" s="216">
        <v>0</v>
      </c>
      <c r="T300" s="217">
        <f>S300*H300</f>
        <v>0</v>
      </c>
      <c r="AR300" s="25" t="s">
        <v>105</v>
      </c>
      <c r="AT300" s="25" t="s">
        <v>202</v>
      </c>
      <c r="AU300" s="25" t="s">
        <v>99</v>
      </c>
      <c r="AY300" s="25" t="s">
        <v>199</v>
      </c>
      <c r="BE300" s="218">
        <f>IF(N300="základní",J300,0)</f>
        <v>0</v>
      </c>
      <c r="BF300" s="218">
        <f>IF(N300="snížená",J300,0)</f>
        <v>0</v>
      </c>
      <c r="BG300" s="218">
        <f>IF(N300="zákl. přenesená",J300,0)</f>
        <v>0</v>
      </c>
      <c r="BH300" s="218">
        <f>IF(N300="sníž. přenesená",J300,0)</f>
        <v>0</v>
      </c>
      <c r="BI300" s="218">
        <f>IF(N300="nulová",J300,0)</f>
        <v>0</v>
      </c>
      <c r="BJ300" s="25" t="s">
        <v>25</v>
      </c>
      <c r="BK300" s="218">
        <f>ROUND(I300*H300,2)</f>
        <v>0</v>
      </c>
      <c r="BL300" s="25" t="s">
        <v>105</v>
      </c>
      <c r="BM300" s="25" t="s">
        <v>1337</v>
      </c>
    </row>
    <row r="301" spans="2:65" s="1" customFormat="1" ht="13.5">
      <c r="B301" s="43"/>
      <c r="C301" s="65"/>
      <c r="D301" s="219" t="s">
        <v>208</v>
      </c>
      <c r="E301" s="65"/>
      <c r="F301" s="220" t="s">
        <v>1338</v>
      </c>
      <c r="G301" s="65"/>
      <c r="H301" s="65"/>
      <c r="I301" s="175"/>
      <c r="J301" s="65"/>
      <c r="K301" s="65"/>
      <c r="L301" s="63"/>
      <c r="M301" s="221"/>
      <c r="N301" s="44"/>
      <c r="O301" s="44"/>
      <c r="P301" s="44"/>
      <c r="Q301" s="44"/>
      <c r="R301" s="44"/>
      <c r="S301" s="44"/>
      <c r="T301" s="80"/>
      <c r="AT301" s="25" t="s">
        <v>208</v>
      </c>
      <c r="AU301" s="25" t="s">
        <v>99</v>
      </c>
    </row>
    <row r="302" spans="2:65" s="1" customFormat="1" ht="54">
      <c r="B302" s="43"/>
      <c r="C302" s="65"/>
      <c r="D302" s="219" t="s">
        <v>210</v>
      </c>
      <c r="E302" s="65"/>
      <c r="F302" s="222" t="s">
        <v>1339</v>
      </c>
      <c r="G302" s="65"/>
      <c r="H302" s="65"/>
      <c r="I302" s="175"/>
      <c r="J302" s="65"/>
      <c r="K302" s="65"/>
      <c r="L302" s="63"/>
      <c r="M302" s="221"/>
      <c r="N302" s="44"/>
      <c r="O302" s="44"/>
      <c r="P302" s="44"/>
      <c r="Q302" s="44"/>
      <c r="R302" s="44"/>
      <c r="S302" s="44"/>
      <c r="T302" s="80"/>
      <c r="AT302" s="25" t="s">
        <v>210</v>
      </c>
      <c r="AU302" s="25" t="s">
        <v>99</v>
      </c>
    </row>
    <row r="303" spans="2:65" s="12" customFormat="1" ht="13.5">
      <c r="B303" s="223"/>
      <c r="C303" s="224"/>
      <c r="D303" s="219" t="s">
        <v>212</v>
      </c>
      <c r="E303" s="225" t="s">
        <v>50</v>
      </c>
      <c r="F303" s="226" t="s">
        <v>1261</v>
      </c>
      <c r="G303" s="224"/>
      <c r="H303" s="227" t="s">
        <v>50</v>
      </c>
      <c r="I303" s="228"/>
      <c r="J303" s="224"/>
      <c r="K303" s="224"/>
      <c r="L303" s="229"/>
      <c r="M303" s="230"/>
      <c r="N303" s="231"/>
      <c r="O303" s="231"/>
      <c r="P303" s="231"/>
      <c r="Q303" s="231"/>
      <c r="R303" s="231"/>
      <c r="S303" s="231"/>
      <c r="T303" s="232"/>
      <c r="AT303" s="233" t="s">
        <v>212</v>
      </c>
      <c r="AU303" s="233" t="s">
        <v>99</v>
      </c>
      <c r="AV303" s="12" t="s">
        <v>25</v>
      </c>
      <c r="AW303" s="12" t="s">
        <v>48</v>
      </c>
      <c r="AX303" s="12" t="s">
        <v>85</v>
      </c>
      <c r="AY303" s="233" t="s">
        <v>199</v>
      </c>
    </row>
    <row r="304" spans="2:65" s="12" customFormat="1" ht="13.5">
      <c r="B304" s="223"/>
      <c r="C304" s="224"/>
      <c r="D304" s="219" t="s">
        <v>212</v>
      </c>
      <c r="E304" s="225" t="s">
        <v>50</v>
      </c>
      <c r="F304" s="226" t="s">
        <v>1340</v>
      </c>
      <c r="G304" s="224"/>
      <c r="H304" s="227" t="s">
        <v>50</v>
      </c>
      <c r="I304" s="228"/>
      <c r="J304" s="224"/>
      <c r="K304" s="224"/>
      <c r="L304" s="229"/>
      <c r="M304" s="230"/>
      <c r="N304" s="231"/>
      <c r="O304" s="231"/>
      <c r="P304" s="231"/>
      <c r="Q304" s="231"/>
      <c r="R304" s="231"/>
      <c r="S304" s="231"/>
      <c r="T304" s="232"/>
      <c r="AT304" s="233" t="s">
        <v>212</v>
      </c>
      <c r="AU304" s="233" t="s">
        <v>99</v>
      </c>
      <c r="AV304" s="12" t="s">
        <v>25</v>
      </c>
      <c r="AW304" s="12" t="s">
        <v>48</v>
      </c>
      <c r="AX304" s="12" t="s">
        <v>85</v>
      </c>
      <c r="AY304" s="233" t="s">
        <v>199</v>
      </c>
    </row>
    <row r="305" spans="2:65" s="13" customFormat="1" ht="13.5">
      <c r="B305" s="234"/>
      <c r="C305" s="235"/>
      <c r="D305" s="236" t="s">
        <v>212</v>
      </c>
      <c r="E305" s="237" t="s">
        <v>50</v>
      </c>
      <c r="F305" s="238" t="s">
        <v>1341</v>
      </c>
      <c r="G305" s="235"/>
      <c r="H305" s="239">
        <v>0.24</v>
      </c>
      <c r="I305" s="240"/>
      <c r="J305" s="235"/>
      <c r="K305" s="235"/>
      <c r="L305" s="241"/>
      <c r="M305" s="242"/>
      <c r="N305" s="243"/>
      <c r="O305" s="243"/>
      <c r="P305" s="243"/>
      <c r="Q305" s="243"/>
      <c r="R305" s="243"/>
      <c r="S305" s="243"/>
      <c r="T305" s="244"/>
      <c r="AT305" s="245" t="s">
        <v>212</v>
      </c>
      <c r="AU305" s="245" t="s">
        <v>99</v>
      </c>
      <c r="AV305" s="13" t="s">
        <v>93</v>
      </c>
      <c r="AW305" s="13" t="s">
        <v>48</v>
      </c>
      <c r="AX305" s="13" t="s">
        <v>85</v>
      </c>
      <c r="AY305" s="245" t="s">
        <v>199</v>
      </c>
    </row>
    <row r="306" spans="2:65" s="1" customFormat="1" ht="22.5" customHeight="1">
      <c r="B306" s="43"/>
      <c r="C306" s="207" t="s">
        <v>488</v>
      </c>
      <c r="D306" s="207" t="s">
        <v>202</v>
      </c>
      <c r="E306" s="208" t="s">
        <v>1342</v>
      </c>
      <c r="F306" s="209" t="s">
        <v>1343</v>
      </c>
      <c r="G306" s="210" t="s">
        <v>205</v>
      </c>
      <c r="H306" s="211">
        <v>0.96</v>
      </c>
      <c r="I306" s="212"/>
      <c r="J306" s="213">
        <f>ROUND(I306*H306,2)</f>
        <v>0</v>
      </c>
      <c r="K306" s="209" t="s">
        <v>206</v>
      </c>
      <c r="L306" s="63"/>
      <c r="M306" s="214" t="s">
        <v>50</v>
      </c>
      <c r="N306" s="215" t="s">
        <v>56</v>
      </c>
      <c r="O306" s="44"/>
      <c r="P306" s="216">
        <f>O306*H306</f>
        <v>0</v>
      </c>
      <c r="Q306" s="216">
        <v>0</v>
      </c>
      <c r="R306" s="216">
        <f>Q306*H306</f>
        <v>0</v>
      </c>
      <c r="S306" s="216">
        <v>0</v>
      </c>
      <c r="T306" s="217">
        <f>S306*H306</f>
        <v>0</v>
      </c>
      <c r="AR306" s="25" t="s">
        <v>105</v>
      </c>
      <c r="AT306" s="25" t="s">
        <v>202</v>
      </c>
      <c r="AU306" s="25" t="s">
        <v>99</v>
      </c>
      <c r="AY306" s="25" t="s">
        <v>199</v>
      </c>
      <c r="BE306" s="218">
        <f>IF(N306="základní",J306,0)</f>
        <v>0</v>
      </c>
      <c r="BF306" s="218">
        <f>IF(N306="snížená",J306,0)</f>
        <v>0</v>
      </c>
      <c r="BG306" s="218">
        <f>IF(N306="zákl. přenesená",J306,0)</f>
        <v>0</v>
      </c>
      <c r="BH306" s="218">
        <f>IF(N306="sníž. přenesená",J306,0)</f>
        <v>0</v>
      </c>
      <c r="BI306" s="218">
        <f>IF(N306="nulová",J306,0)</f>
        <v>0</v>
      </c>
      <c r="BJ306" s="25" t="s">
        <v>25</v>
      </c>
      <c r="BK306" s="218">
        <f>ROUND(I306*H306,2)</f>
        <v>0</v>
      </c>
      <c r="BL306" s="25" t="s">
        <v>105</v>
      </c>
      <c r="BM306" s="25" t="s">
        <v>1344</v>
      </c>
    </row>
    <row r="307" spans="2:65" s="1" customFormat="1" ht="13.5">
      <c r="B307" s="43"/>
      <c r="C307" s="65"/>
      <c r="D307" s="219" t="s">
        <v>208</v>
      </c>
      <c r="E307" s="65"/>
      <c r="F307" s="220" t="s">
        <v>1345</v>
      </c>
      <c r="G307" s="65"/>
      <c r="H307" s="65"/>
      <c r="I307" s="175"/>
      <c r="J307" s="65"/>
      <c r="K307" s="65"/>
      <c r="L307" s="63"/>
      <c r="M307" s="221"/>
      <c r="N307" s="44"/>
      <c r="O307" s="44"/>
      <c r="P307" s="44"/>
      <c r="Q307" s="44"/>
      <c r="R307" s="44"/>
      <c r="S307" s="44"/>
      <c r="T307" s="80"/>
      <c r="AT307" s="25" t="s">
        <v>208</v>
      </c>
      <c r="AU307" s="25" t="s">
        <v>99</v>
      </c>
    </row>
    <row r="308" spans="2:65" s="1" customFormat="1" ht="54">
      <c r="B308" s="43"/>
      <c r="C308" s="65"/>
      <c r="D308" s="219" t="s">
        <v>210</v>
      </c>
      <c r="E308" s="65"/>
      <c r="F308" s="222" t="s">
        <v>1339</v>
      </c>
      <c r="G308" s="65"/>
      <c r="H308" s="65"/>
      <c r="I308" s="175"/>
      <c r="J308" s="65"/>
      <c r="K308" s="65"/>
      <c r="L308" s="63"/>
      <c r="M308" s="221"/>
      <c r="N308" s="44"/>
      <c r="O308" s="44"/>
      <c r="P308" s="44"/>
      <c r="Q308" s="44"/>
      <c r="R308" s="44"/>
      <c r="S308" s="44"/>
      <c r="T308" s="80"/>
      <c r="AT308" s="25" t="s">
        <v>210</v>
      </c>
      <c r="AU308" s="25" t="s">
        <v>99</v>
      </c>
    </row>
    <row r="309" spans="2:65" s="12" customFormat="1" ht="13.5">
      <c r="B309" s="223"/>
      <c r="C309" s="224"/>
      <c r="D309" s="219" t="s">
        <v>212</v>
      </c>
      <c r="E309" s="225" t="s">
        <v>50</v>
      </c>
      <c r="F309" s="226" t="s">
        <v>1261</v>
      </c>
      <c r="G309" s="224"/>
      <c r="H309" s="227" t="s">
        <v>50</v>
      </c>
      <c r="I309" s="228"/>
      <c r="J309" s="224"/>
      <c r="K309" s="224"/>
      <c r="L309" s="229"/>
      <c r="M309" s="230"/>
      <c r="N309" s="231"/>
      <c r="O309" s="231"/>
      <c r="P309" s="231"/>
      <c r="Q309" s="231"/>
      <c r="R309" s="231"/>
      <c r="S309" s="231"/>
      <c r="T309" s="232"/>
      <c r="AT309" s="233" t="s">
        <v>212</v>
      </c>
      <c r="AU309" s="233" t="s">
        <v>99</v>
      </c>
      <c r="AV309" s="12" t="s">
        <v>25</v>
      </c>
      <c r="AW309" s="12" t="s">
        <v>48</v>
      </c>
      <c r="AX309" s="12" t="s">
        <v>85</v>
      </c>
      <c r="AY309" s="233" t="s">
        <v>199</v>
      </c>
    </row>
    <row r="310" spans="2:65" s="12" customFormat="1" ht="13.5">
      <c r="B310" s="223"/>
      <c r="C310" s="224"/>
      <c r="D310" s="219" t="s">
        <v>212</v>
      </c>
      <c r="E310" s="225" t="s">
        <v>50</v>
      </c>
      <c r="F310" s="226" t="s">
        <v>1346</v>
      </c>
      <c r="G310" s="224"/>
      <c r="H310" s="227" t="s">
        <v>50</v>
      </c>
      <c r="I310" s="228"/>
      <c r="J310" s="224"/>
      <c r="K310" s="224"/>
      <c r="L310" s="229"/>
      <c r="M310" s="230"/>
      <c r="N310" s="231"/>
      <c r="O310" s="231"/>
      <c r="P310" s="231"/>
      <c r="Q310" s="231"/>
      <c r="R310" s="231"/>
      <c r="S310" s="231"/>
      <c r="T310" s="232"/>
      <c r="AT310" s="233" t="s">
        <v>212</v>
      </c>
      <c r="AU310" s="233" t="s">
        <v>99</v>
      </c>
      <c r="AV310" s="12" t="s">
        <v>25</v>
      </c>
      <c r="AW310" s="12" t="s">
        <v>48</v>
      </c>
      <c r="AX310" s="12" t="s">
        <v>85</v>
      </c>
      <c r="AY310" s="233" t="s">
        <v>199</v>
      </c>
    </row>
    <row r="311" spans="2:65" s="13" customFormat="1" ht="13.5">
      <c r="B311" s="234"/>
      <c r="C311" s="235"/>
      <c r="D311" s="236" t="s">
        <v>212</v>
      </c>
      <c r="E311" s="237" t="s">
        <v>50</v>
      </c>
      <c r="F311" s="238" t="s">
        <v>1347</v>
      </c>
      <c r="G311" s="235"/>
      <c r="H311" s="239">
        <v>0.96</v>
      </c>
      <c r="I311" s="240"/>
      <c r="J311" s="235"/>
      <c r="K311" s="235"/>
      <c r="L311" s="241"/>
      <c r="M311" s="242"/>
      <c r="N311" s="243"/>
      <c r="O311" s="243"/>
      <c r="P311" s="243"/>
      <c r="Q311" s="243"/>
      <c r="R311" s="243"/>
      <c r="S311" s="243"/>
      <c r="T311" s="244"/>
      <c r="AT311" s="245" t="s">
        <v>212</v>
      </c>
      <c r="AU311" s="245" t="s">
        <v>99</v>
      </c>
      <c r="AV311" s="13" t="s">
        <v>93</v>
      </c>
      <c r="AW311" s="13" t="s">
        <v>48</v>
      </c>
      <c r="AX311" s="13" t="s">
        <v>85</v>
      </c>
      <c r="AY311" s="245" t="s">
        <v>199</v>
      </c>
    </row>
    <row r="312" spans="2:65" s="1" customFormat="1" ht="22.5" customHeight="1">
      <c r="B312" s="43"/>
      <c r="C312" s="249" t="s">
        <v>494</v>
      </c>
      <c r="D312" s="249" t="s">
        <v>334</v>
      </c>
      <c r="E312" s="250" t="s">
        <v>1348</v>
      </c>
      <c r="F312" s="251" t="s">
        <v>1349</v>
      </c>
      <c r="G312" s="252" t="s">
        <v>205</v>
      </c>
      <c r="H312" s="253">
        <v>0.24</v>
      </c>
      <c r="I312" s="254"/>
      <c r="J312" s="255">
        <f>ROUND(I312*H312,2)</f>
        <v>0</v>
      </c>
      <c r="K312" s="251" t="s">
        <v>206</v>
      </c>
      <c r="L312" s="256"/>
      <c r="M312" s="257" t="s">
        <v>50</v>
      </c>
      <c r="N312" s="258" t="s">
        <v>56</v>
      </c>
      <c r="O312" s="44"/>
      <c r="P312" s="216">
        <f>O312*H312</f>
        <v>0</v>
      </c>
      <c r="Q312" s="216">
        <v>1</v>
      </c>
      <c r="R312" s="216">
        <f>Q312*H312</f>
        <v>0.24</v>
      </c>
      <c r="S312" s="216">
        <v>0</v>
      </c>
      <c r="T312" s="217">
        <f>S312*H312</f>
        <v>0</v>
      </c>
      <c r="AR312" s="25" t="s">
        <v>247</v>
      </c>
      <c r="AT312" s="25" t="s">
        <v>334</v>
      </c>
      <c r="AU312" s="25" t="s">
        <v>99</v>
      </c>
      <c r="AY312" s="25" t="s">
        <v>199</v>
      </c>
      <c r="BE312" s="218">
        <f>IF(N312="základní",J312,0)</f>
        <v>0</v>
      </c>
      <c r="BF312" s="218">
        <f>IF(N312="snížená",J312,0)</f>
        <v>0</v>
      </c>
      <c r="BG312" s="218">
        <f>IF(N312="zákl. přenesená",J312,0)</f>
        <v>0</v>
      </c>
      <c r="BH312" s="218">
        <f>IF(N312="sníž. přenesená",J312,0)</f>
        <v>0</v>
      </c>
      <c r="BI312" s="218">
        <f>IF(N312="nulová",J312,0)</f>
        <v>0</v>
      </c>
      <c r="BJ312" s="25" t="s">
        <v>25</v>
      </c>
      <c r="BK312" s="218">
        <f>ROUND(I312*H312,2)</f>
        <v>0</v>
      </c>
      <c r="BL312" s="25" t="s">
        <v>105</v>
      </c>
      <c r="BM312" s="25" t="s">
        <v>1350</v>
      </c>
    </row>
    <row r="313" spans="2:65" s="1" customFormat="1" ht="13.5">
      <c r="B313" s="43"/>
      <c r="C313" s="65"/>
      <c r="D313" s="219" t="s">
        <v>208</v>
      </c>
      <c r="E313" s="65"/>
      <c r="F313" s="220" t="s">
        <v>1351</v>
      </c>
      <c r="G313" s="65"/>
      <c r="H313" s="65"/>
      <c r="I313" s="175"/>
      <c r="J313" s="65"/>
      <c r="K313" s="65"/>
      <c r="L313" s="63"/>
      <c r="M313" s="221"/>
      <c r="N313" s="44"/>
      <c r="O313" s="44"/>
      <c r="P313" s="44"/>
      <c r="Q313" s="44"/>
      <c r="R313" s="44"/>
      <c r="S313" s="44"/>
      <c r="T313" s="80"/>
      <c r="AT313" s="25" t="s">
        <v>208</v>
      </c>
      <c r="AU313" s="25" t="s">
        <v>99</v>
      </c>
    </row>
    <row r="314" spans="2:65" s="12" customFormat="1" ht="13.5">
      <c r="B314" s="223"/>
      <c r="C314" s="224"/>
      <c r="D314" s="219" t="s">
        <v>212</v>
      </c>
      <c r="E314" s="225" t="s">
        <v>50</v>
      </c>
      <c r="F314" s="226" t="s">
        <v>1261</v>
      </c>
      <c r="G314" s="224"/>
      <c r="H314" s="227" t="s">
        <v>50</v>
      </c>
      <c r="I314" s="228"/>
      <c r="J314" s="224"/>
      <c r="K314" s="224"/>
      <c r="L314" s="229"/>
      <c r="M314" s="230"/>
      <c r="N314" s="231"/>
      <c r="O314" s="231"/>
      <c r="P314" s="231"/>
      <c r="Q314" s="231"/>
      <c r="R314" s="231"/>
      <c r="S314" s="231"/>
      <c r="T314" s="232"/>
      <c r="AT314" s="233" t="s">
        <v>212</v>
      </c>
      <c r="AU314" s="233" t="s">
        <v>99</v>
      </c>
      <c r="AV314" s="12" t="s">
        <v>25</v>
      </c>
      <c r="AW314" s="12" t="s">
        <v>48</v>
      </c>
      <c r="AX314" s="12" t="s">
        <v>85</v>
      </c>
      <c r="AY314" s="233" t="s">
        <v>199</v>
      </c>
    </row>
    <row r="315" spans="2:65" s="12" customFormat="1" ht="13.5">
      <c r="B315" s="223"/>
      <c r="C315" s="224"/>
      <c r="D315" s="219" t="s">
        <v>212</v>
      </c>
      <c r="E315" s="225" t="s">
        <v>50</v>
      </c>
      <c r="F315" s="226" t="s">
        <v>1340</v>
      </c>
      <c r="G315" s="224"/>
      <c r="H315" s="227" t="s">
        <v>50</v>
      </c>
      <c r="I315" s="228"/>
      <c r="J315" s="224"/>
      <c r="K315" s="224"/>
      <c r="L315" s="229"/>
      <c r="M315" s="230"/>
      <c r="N315" s="231"/>
      <c r="O315" s="231"/>
      <c r="P315" s="231"/>
      <c r="Q315" s="231"/>
      <c r="R315" s="231"/>
      <c r="S315" s="231"/>
      <c r="T315" s="232"/>
      <c r="AT315" s="233" t="s">
        <v>212</v>
      </c>
      <c r="AU315" s="233" t="s">
        <v>99</v>
      </c>
      <c r="AV315" s="12" t="s">
        <v>25</v>
      </c>
      <c r="AW315" s="12" t="s">
        <v>48</v>
      </c>
      <c r="AX315" s="12" t="s">
        <v>85</v>
      </c>
      <c r="AY315" s="233" t="s">
        <v>199</v>
      </c>
    </row>
    <row r="316" spans="2:65" s="13" customFormat="1" ht="13.5">
      <c r="B316" s="234"/>
      <c r="C316" s="235"/>
      <c r="D316" s="219" t="s">
        <v>212</v>
      </c>
      <c r="E316" s="246" t="s">
        <v>50</v>
      </c>
      <c r="F316" s="247" t="s">
        <v>1341</v>
      </c>
      <c r="G316" s="235"/>
      <c r="H316" s="248">
        <v>0.24</v>
      </c>
      <c r="I316" s="240"/>
      <c r="J316" s="235"/>
      <c r="K316" s="235"/>
      <c r="L316" s="241"/>
      <c r="M316" s="242"/>
      <c r="N316" s="243"/>
      <c r="O316" s="243"/>
      <c r="P316" s="243"/>
      <c r="Q316" s="243"/>
      <c r="R316" s="243"/>
      <c r="S316" s="243"/>
      <c r="T316" s="244"/>
      <c r="AT316" s="245" t="s">
        <v>212</v>
      </c>
      <c r="AU316" s="245" t="s">
        <v>99</v>
      </c>
      <c r="AV316" s="13" t="s">
        <v>93</v>
      </c>
      <c r="AW316" s="13" t="s">
        <v>48</v>
      </c>
      <c r="AX316" s="13" t="s">
        <v>85</v>
      </c>
      <c r="AY316" s="245" t="s">
        <v>199</v>
      </c>
    </row>
    <row r="317" spans="2:65" s="11" customFormat="1" ht="22.35" customHeight="1">
      <c r="B317" s="190"/>
      <c r="C317" s="191"/>
      <c r="D317" s="204" t="s">
        <v>84</v>
      </c>
      <c r="E317" s="205" t="s">
        <v>1352</v>
      </c>
      <c r="F317" s="205" t="s">
        <v>1353</v>
      </c>
      <c r="G317" s="191"/>
      <c r="H317" s="191"/>
      <c r="I317" s="194"/>
      <c r="J317" s="206">
        <f>BK317</f>
        <v>0</v>
      </c>
      <c r="K317" s="191"/>
      <c r="L317" s="196"/>
      <c r="M317" s="197"/>
      <c r="N317" s="198"/>
      <c r="O317" s="198"/>
      <c r="P317" s="199">
        <f>SUM(P318:P428)</f>
        <v>0</v>
      </c>
      <c r="Q317" s="198"/>
      <c r="R317" s="199">
        <f>SUM(R318:R428)</f>
        <v>11.014399999999998</v>
      </c>
      <c r="S317" s="198"/>
      <c r="T317" s="200">
        <f>SUM(T318:T428)</f>
        <v>0</v>
      </c>
      <c r="AR317" s="201" t="s">
        <v>25</v>
      </c>
      <c r="AT317" s="202" t="s">
        <v>84</v>
      </c>
      <c r="AU317" s="202" t="s">
        <v>93</v>
      </c>
      <c r="AY317" s="201" t="s">
        <v>199</v>
      </c>
      <c r="BK317" s="203">
        <f>SUM(BK318:BK428)</f>
        <v>0</v>
      </c>
    </row>
    <row r="318" spans="2:65" s="1" customFormat="1" ht="31.5" customHeight="1">
      <c r="B318" s="43"/>
      <c r="C318" s="207" t="s">
        <v>504</v>
      </c>
      <c r="D318" s="207" t="s">
        <v>202</v>
      </c>
      <c r="E318" s="208" t="s">
        <v>1238</v>
      </c>
      <c r="F318" s="209" t="s">
        <v>1239</v>
      </c>
      <c r="G318" s="210" t="s">
        <v>263</v>
      </c>
      <c r="H318" s="211">
        <v>62.59</v>
      </c>
      <c r="I318" s="212"/>
      <c r="J318" s="213">
        <f>ROUND(I318*H318,2)</f>
        <v>0</v>
      </c>
      <c r="K318" s="209" t="s">
        <v>206</v>
      </c>
      <c r="L318" s="63"/>
      <c r="M318" s="214" t="s">
        <v>50</v>
      </c>
      <c r="N318" s="215" t="s">
        <v>56</v>
      </c>
      <c r="O318" s="44"/>
      <c r="P318" s="216">
        <f>O318*H318</f>
        <v>0</v>
      </c>
      <c r="Q318" s="216">
        <v>0</v>
      </c>
      <c r="R318" s="216">
        <f>Q318*H318</f>
        <v>0</v>
      </c>
      <c r="S318" s="216">
        <v>0</v>
      </c>
      <c r="T318" s="217">
        <f>S318*H318</f>
        <v>0</v>
      </c>
      <c r="AR318" s="25" t="s">
        <v>105</v>
      </c>
      <c r="AT318" s="25" t="s">
        <v>202</v>
      </c>
      <c r="AU318" s="25" t="s">
        <v>99</v>
      </c>
      <c r="AY318" s="25" t="s">
        <v>199</v>
      </c>
      <c r="BE318" s="218">
        <f>IF(N318="základní",J318,0)</f>
        <v>0</v>
      </c>
      <c r="BF318" s="218">
        <f>IF(N318="snížená",J318,0)</f>
        <v>0</v>
      </c>
      <c r="BG318" s="218">
        <f>IF(N318="zákl. přenesená",J318,0)</f>
        <v>0</v>
      </c>
      <c r="BH318" s="218">
        <f>IF(N318="sníž. přenesená",J318,0)</f>
        <v>0</v>
      </c>
      <c r="BI318" s="218">
        <f>IF(N318="nulová",J318,0)</f>
        <v>0</v>
      </c>
      <c r="BJ318" s="25" t="s">
        <v>25</v>
      </c>
      <c r="BK318" s="218">
        <f>ROUND(I318*H318,2)</f>
        <v>0</v>
      </c>
      <c r="BL318" s="25" t="s">
        <v>105</v>
      </c>
      <c r="BM318" s="25" t="s">
        <v>1354</v>
      </c>
    </row>
    <row r="319" spans="2:65" s="1" customFormat="1" ht="27">
      <c r="B319" s="43"/>
      <c r="C319" s="65"/>
      <c r="D319" s="219" t="s">
        <v>208</v>
      </c>
      <c r="E319" s="65"/>
      <c r="F319" s="220" t="s">
        <v>1241</v>
      </c>
      <c r="G319" s="65"/>
      <c r="H319" s="65"/>
      <c r="I319" s="175"/>
      <c r="J319" s="65"/>
      <c r="K319" s="65"/>
      <c r="L319" s="63"/>
      <c r="M319" s="221"/>
      <c r="N319" s="44"/>
      <c r="O319" s="44"/>
      <c r="P319" s="44"/>
      <c r="Q319" s="44"/>
      <c r="R319" s="44"/>
      <c r="S319" s="44"/>
      <c r="T319" s="80"/>
      <c r="AT319" s="25" t="s">
        <v>208</v>
      </c>
      <c r="AU319" s="25" t="s">
        <v>99</v>
      </c>
    </row>
    <row r="320" spans="2:65" s="1" customFormat="1" ht="148.5">
      <c r="B320" s="43"/>
      <c r="C320" s="65"/>
      <c r="D320" s="219" t="s">
        <v>210</v>
      </c>
      <c r="E320" s="65"/>
      <c r="F320" s="222" t="s">
        <v>1242</v>
      </c>
      <c r="G320" s="65"/>
      <c r="H320" s="65"/>
      <c r="I320" s="175"/>
      <c r="J320" s="65"/>
      <c r="K320" s="65"/>
      <c r="L320" s="63"/>
      <c r="M320" s="221"/>
      <c r="N320" s="44"/>
      <c r="O320" s="44"/>
      <c r="P320" s="44"/>
      <c r="Q320" s="44"/>
      <c r="R320" s="44"/>
      <c r="S320" s="44"/>
      <c r="T320" s="80"/>
      <c r="AT320" s="25" t="s">
        <v>210</v>
      </c>
      <c r="AU320" s="25" t="s">
        <v>99</v>
      </c>
    </row>
    <row r="321" spans="2:65" s="12" customFormat="1" ht="13.5">
      <c r="B321" s="223"/>
      <c r="C321" s="224"/>
      <c r="D321" s="219" t="s">
        <v>212</v>
      </c>
      <c r="E321" s="225" t="s">
        <v>50</v>
      </c>
      <c r="F321" s="226" t="s">
        <v>660</v>
      </c>
      <c r="G321" s="224"/>
      <c r="H321" s="227" t="s">
        <v>50</v>
      </c>
      <c r="I321" s="228"/>
      <c r="J321" s="224"/>
      <c r="K321" s="224"/>
      <c r="L321" s="229"/>
      <c r="M321" s="230"/>
      <c r="N321" s="231"/>
      <c r="O321" s="231"/>
      <c r="P321" s="231"/>
      <c r="Q321" s="231"/>
      <c r="R321" s="231"/>
      <c r="S321" s="231"/>
      <c r="T321" s="232"/>
      <c r="AT321" s="233" t="s">
        <v>212</v>
      </c>
      <c r="AU321" s="233" t="s">
        <v>99</v>
      </c>
      <c r="AV321" s="12" t="s">
        <v>25</v>
      </c>
      <c r="AW321" s="12" t="s">
        <v>48</v>
      </c>
      <c r="AX321" s="12" t="s">
        <v>85</v>
      </c>
      <c r="AY321" s="233" t="s">
        <v>199</v>
      </c>
    </row>
    <row r="322" spans="2:65" s="13" customFormat="1" ht="13.5">
      <c r="B322" s="234"/>
      <c r="C322" s="235"/>
      <c r="D322" s="236" t="s">
        <v>212</v>
      </c>
      <c r="E322" s="237" t="s">
        <v>50</v>
      </c>
      <c r="F322" s="238" t="s">
        <v>1355</v>
      </c>
      <c r="G322" s="235"/>
      <c r="H322" s="239">
        <v>62.59</v>
      </c>
      <c r="I322" s="240"/>
      <c r="J322" s="235"/>
      <c r="K322" s="235"/>
      <c r="L322" s="241"/>
      <c r="M322" s="242"/>
      <c r="N322" s="243"/>
      <c r="O322" s="243"/>
      <c r="P322" s="243"/>
      <c r="Q322" s="243"/>
      <c r="R322" s="243"/>
      <c r="S322" s="243"/>
      <c r="T322" s="244"/>
      <c r="AT322" s="245" t="s">
        <v>212</v>
      </c>
      <c r="AU322" s="245" t="s">
        <v>99</v>
      </c>
      <c r="AV322" s="13" t="s">
        <v>93</v>
      </c>
      <c r="AW322" s="13" t="s">
        <v>48</v>
      </c>
      <c r="AX322" s="13" t="s">
        <v>85</v>
      </c>
      <c r="AY322" s="245" t="s">
        <v>199</v>
      </c>
    </row>
    <row r="323" spans="2:65" s="1" customFormat="1" ht="31.5" customHeight="1">
      <c r="B323" s="43"/>
      <c r="C323" s="207" t="s">
        <v>508</v>
      </c>
      <c r="D323" s="207" t="s">
        <v>202</v>
      </c>
      <c r="E323" s="208" t="s">
        <v>1197</v>
      </c>
      <c r="F323" s="209" t="s">
        <v>1198</v>
      </c>
      <c r="G323" s="210" t="s">
        <v>263</v>
      </c>
      <c r="H323" s="211">
        <v>62.59</v>
      </c>
      <c r="I323" s="212"/>
      <c r="J323" s="213">
        <f>ROUND(I323*H323,2)</f>
        <v>0</v>
      </c>
      <c r="K323" s="209" t="s">
        <v>206</v>
      </c>
      <c r="L323" s="63"/>
      <c r="M323" s="214" t="s">
        <v>50</v>
      </c>
      <c r="N323" s="215" t="s">
        <v>56</v>
      </c>
      <c r="O323" s="44"/>
      <c r="P323" s="216">
        <f>O323*H323</f>
        <v>0</v>
      </c>
      <c r="Q323" s="216">
        <v>0</v>
      </c>
      <c r="R323" s="216">
        <f>Q323*H323</f>
        <v>0</v>
      </c>
      <c r="S323" s="216">
        <v>0</v>
      </c>
      <c r="T323" s="217">
        <f>S323*H323</f>
        <v>0</v>
      </c>
      <c r="AR323" s="25" t="s">
        <v>105</v>
      </c>
      <c r="AT323" s="25" t="s">
        <v>202</v>
      </c>
      <c r="AU323" s="25" t="s">
        <v>99</v>
      </c>
      <c r="AY323" s="25" t="s">
        <v>199</v>
      </c>
      <c r="BE323" s="218">
        <f>IF(N323="základní",J323,0)</f>
        <v>0</v>
      </c>
      <c r="BF323" s="218">
        <f>IF(N323="snížená",J323,0)</f>
        <v>0</v>
      </c>
      <c r="BG323" s="218">
        <f>IF(N323="zákl. přenesená",J323,0)</f>
        <v>0</v>
      </c>
      <c r="BH323" s="218">
        <f>IF(N323="sníž. přenesená",J323,0)</f>
        <v>0</v>
      </c>
      <c r="BI323" s="218">
        <f>IF(N323="nulová",J323,0)</f>
        <v>0</v>
      </c>
      <c r="BJ323" s="25" t="s">
        <v>25</v>
      </c>
      <c r="BK323" s="218">
        <f>ROUND(I323*H323,2)</f>
        <v>0</v>
      </c>
      <c r="BL323" s="25" t="s">
        <v>105</v>
      </c>
      <c r="BM323" s="25" t="s">
        <v>1356</v>
      </c>
    </row>
    <row r="324" spans="2:65" s="1" customFormat="1" ht="27">
      <c r="B324" s="43"/>
      <c r="C324" s="65"/>
      <c r="D324" s="219" t="s">
        <v>208</v>
      </c>
      <c r="E324" s="65"/>
      <c r="F324" s="220" t="s">
        <v>1200</v>
      </c>
      <c r="G324" s="65"/>
      <c r="H324" s="65"/>
      <c r="I324" s="175"/>
      <c r="J324" s="65"/>
      <c r="K324" s="65"/>
      <c r="L324" s="63"/>
      <c r="M324" s="221"/>
      <c r="N324" s="44"/>
      <c r="O324" s="44"/>
      <c r="P324" s="44"/>
      <c r="Q324" s="44"/>
      <c r="R324" s="44"/>
      <c r="S324" s="44"/>
      <c r="T324" s="80"/>
      <c r="AT324" s="25" t="s">
        <v>208</v>
      </c>
      <c r="AU324" s="25" t="s">
        <v>99</v>
      </c>
    </row>
    <row r="325" spans="2:65" s="1" customFormat="1" ht="94.5">
      <c r="B325" s="43"/>
      <c r="C325" s="65"/>
      <c r="D325" s="219" t="s">
        <v>210</v>
      </c>
      <c r="E325" s="65"/>
      <c r="F325" s="222" t="s">
        <v>1201</v>
      </c>
      <c r="G325" s="65"/>
      <c r="H325" s="65"/>
      <c r="I325" s="175"/>
      <c r="J325" s="65"/>
      <c r="K325" s="65"/>
      <c r="L325" s="63"/>
      <c r="M325" s="221"/>
      <c r="N325" s="44"/>
      <c r="O325" s="44"/>
      <c r="P325" s="44"/>
      <c r="Q325" s="44"/>
      <c r="R325" s="44"/>
      <c r="S325" s="44"/>
      <c r="T325" s="80"/>
      <c r="AT325" s="25" t="s">
        <v>210</v>
      </c>
      <c r="AU325" s="25" t="s">
        <v>99</v>
      </c>
    </row>
    <row r="326" spans="2:65" s="12" customFormat="1" ht="13.5">
      <c r="B326" s="223"/>
      <c r="C326" s="224"/>
      <c r="D326" s="219" t="s">
        <v>212</v>
      </c>
      <c r="E326" s="225" t="s">
        <v>50</v>
      </c>
      <c r="F326" s="226" t="s">
        <v>1357</v>
      </c>
      <c r="G326" s="224"/>
      <c r="H326" s="227" t="s">
        <v>50</v>
      </c>
      <c r="I326" s="228"/>
      <c r="J326" s="224"/>
      <c r="K326" s="224"/>
      <c r="L326" s="229"/>
      <c r="M326" s="230"/>
      <c r="N326" s="231"/>
      <c r="O326" s="231"/>
      <c r="P326" s="231"/>
      <c r="Q326" s="231"/>
      <c r="R326" s="231"/>
      <c r="S326" s="231"/>
      <c r="T326" s="232"/>
      <c r="AT326" s="233" t="s">
        <v>212</v>
      </c>
      <c r="AU326" s="233" t="s">
        <v>99</v>
      </c>
      <c r="AV326" s="12" t="s">
        <v>25</v>
      </c>
      <c r="AW326" s="12" t="s">
        <v>48</v>
      </c>
      <c r="AX326" s="12" t="s">
        <v>85</v>
      </c>
      <c r="AY326" s="233" t="s">
        <v>199</v>
      </c>
    </row>
    <row r="327" spans="2:65" s="13" customFormat="1" ht="13.5">
      <c r="B327" s="234"/>
      <c r="C327" s="235"/>
      <c r="D327" s="236" t="s">
        <v>212</v>
      </c>
      <c r="E327" s="237" t="s">
        <v>50</v>
      </c>
      <c r="F327" s="238" t="s">
        <v>1355</v>
      </c>
      <c r="G327" s="235"/>
      <c r="H327" s="239">
        <v>62.59</v>
      </c>
      <c r="I327" s="240"/>
      <c r="J327" s="235"/>
      <c r="K327" s="235"/>
      <c r="L327" s="241"/>
      <c r="M327" s="242"/>
      <c r="N327" s="243"/>
      <c r="O327" s="243"/>
      <c r="P327" s="243"/>
      <c r="Q327" s="243"/>
      <c r="R327" s="243"/>
      <c r="S327" s="243"/>
      <c r="T327" s="244"/>
      <c r="AT327" s="245" t="s">
        <v>212</v>
      </c>
      <c r="AU327" s="245" t="s">
        <v>99</v>
      </c>
      <c r="AV327" s="13" t="s">
        <v>93</v>
      </c>
      <c r="AW327" s="13" t="s">
        <v>48</v>
      </c>
      <c r="AX327" s="13" t="s">
        <v>85</v>
      </c>
      <c r="AY327" s="245" t="s">
        <v>199</v>
      </c>
    </row>
    <row r="328" spans="2:65" s="1" customFormat="1" ht="31.5" customHeight="1">
      <c r="B328" s="43"/>
      <c r="C328" s="207" t="s">
        <v>514</v>
      </c>
      <c r="D328" s="207" t="s">
        <v>202</v>
      </c>
      <c r="E328" s="208" t="s">
        <v>1358</v>
      </c>
      <c r="F328" s="209" t="s">
        <v>1359</v>
      </c>
      <c r="G328" s="210" t="s">
        <v>418</v>
      </c>
      <c r="H328" s="211">
        <v>398</v>
      </c>
      <c r="I328" s="212"/>
      <c r="J328" s="213">
        <f>ROUND(I328*H328,2)</f>
        <v>0</v>
      </c>
      <c r="K328" s="209" t="s">
        <v>206</v>
      </c>
      <c r="L328" s="63"/>
      <c r="M328" s="214" t="s">
        <v>50</v>
      </c>
      <c r="N328" s="215" t="s">
        <v>56</v>
      </c>
      <c r="O328" s="44"/>
      <c r="P328" s="216">
        <f>O328*H328</f>
        <v>0</v>
      </c>
      <c r="Q328" s="216">
        <v>0</v>
      </c>
      <c r="R328" s="216">
        <f>Q328*H328</f>
        <v>0</v>
      </c>
      <c r="S328" s="216">
        <v>0</v>
      </c>
      <c r="T328" s="217">
        <f>S328*H328</f>
        <v>0</v>
      </c>
      <c r="AR328" s="25" t="s">
        <v>105</v>
      </c>
      <c r="AT328" s="25" t="s">
        <v>202</v>
      </c>
      <c r="AU328" s="25" t="s">
        <v>99</v>
      </c>
      <c r="AY328" s="25" t="s">
        <v>199</v>
      </c>
      <c r="BE328" s="218">
        <f>IF(N328="základní",J328,0)</f>
        <v>0</v>
      </c>
      <c r="BF328" s="218">
        <f>IF(N328="snížená",J328,0)</f>
        <v>0</v>
      </c>
      <c r="BG328" s="218">
        <f>IF(N328="zákl. přenesená",J328,0)</f>
        <v>0</v>
      </c>
      <c r="BH328" s="218">
        <f>IF(N328="sníž. přenesená",J328,0)</f>
        <v>0</v>
      </c>
      <c r="BI328" s="218">
        <f>IF(N328="nulová",J328,0)</f>
        <v>0</v>
      </c>
      <c r="BJ328" s="25" t="s">
        <v>25</v>
      </c>
      <c r="BK328" s="218">
        <f>ROUND(I328*H328,2)</f>
        <v>0</v>
      </c>
      <c r="BL328" s="25" t="s">
        <v>105</v>
      </c>
      <c r="BM328" s="25" t="s">
        <v>1360</v>
      </c>
    </row>
    <row r="329" spans="2:65" s="1" customFormat="1" ht="27">
      <c r="B329" s="43"/>
      <c r="C329" s="65"/>
      <c r="D329" s="219" t="s">
        <v>208</v>
      </c>
      <c r="E329" s="65"/>
      <c r="F329" s="220" t="s">
        <v>1361</v>
      </c>
      <c r="G329" s="65"/>
      <c r="H329" s="65"/>
      <c r="I329" s="175"/>
      <c r="J329" s="65"/>
      <c r="K329" s="65"/>
      <c r="L329" s="63"/>
      <c r="M329" s="221"/>
      <c r="N329" s="44"/>
      <c r="O329" s="44"/>
      <c r="P329" s="44"/>
      <c r="Q329" s="44"/>
      <c r="R329" s="44"/>
      <c r="S329" s="44"/>
      <c r="T329" s="80"/>
      <c r="AT329" s="25" t="s">
        <v>208</v>
      </c>
      <c r="AU329" s="25" t="s">
        <v>99</v>
      </c>
    </row>
    <row r="330" spans="2:65" s="1" customFormat="1" ht="81">
      <c r="B330" s="43"/>
      <c r="C330" s="65"/>
      <c r="D330" s="219" t="s">
        <v>210</v>
      </c>
      <c r="E330" s="65"/>
      <c r="F330" s="222" t="s">
        <v>1362</v>
      </c>
      <c r="G330" s="65"/>
      <c r="H330" s="65"/>
      <c r="I330" s="175"/>
      <c r="J330" s="65"/>
      <c r="K330" s="65"/>
      <c r="L330" s="63"/>
      <c r="M330" s="221"/>
      <c r="N330" s="44"/>
      <c r="O330" s="44"/>
      <c r="P330" s="44"/>
      <c r="Q330" s="44"/>
      <c r="R330" s="44"/>
      <c r="S330" s="44"/>
      <c r="T330" s="80"/>
      <c r="AT330" s="25" t="s">
        <v>210</v>
      </c>
      <c r="AU330" s="25" t="s">
        <v>99</v>
      </c>
    </row>
    <row r="331" spans="2:65" s="12" customFormat="1" ht="13.5">
      <c r="B331" s="223"/>
      <c r="C331" s="224"/>
      <c r="D331" s="219" t="s">
        <v>212</v>
      </c>
      <c r="E331" s="225" t="s">
        <v>50</v>
      </c>
      <c r="F331" s="226" t="s">
        <v>1357</v>
      </c>
      <c r="G331" s="224"/>
      <c r="H331" s="227" t="s">
        <v>50</v>
      </c>
      <c r="I331" s="228"/>
      <c r="J331" s="224"/>
      <c r="K331" s="224"/>
      <c r="L331" s="229"/>
      <c r="M331" s="230"/>
      <c r="N331" s="231"/>
      <c r="O331" s="231"/>
      <c r="P331" s="231"/>
      <c r="Q331" s="231"/>
      <c r="R331" s="231"/>
      <c r="S331" s="231"/>
      <c r="T331" s="232"/>
      <c r="AT331" s="233" t="s">
        <v>212</v>
      </c>
      <c r="AU331" s="233" t="s">
        <v>99</v>
      </c>
      <c r="AV331" s="12" t="s">
        <v>25</v>
      </c>
      <c r="AW331" s="12" t="s">
        <v>48</v>
      </c>
      <c r="AX331" s="12" t="s">
        <v>85</v>
      </c>
      <c r="AY331" s="233" t="s">
        <v>199</v>
      </c>
    </row>
    <row r="332" spans="2:65" s="12" customFormat="1" ht="13.5">
      <c r="B332" s="223"/>
      <c r="C332" s="224"/>
      <c r="D332" s="219" t="s">
        <v>212</v>
      </c>
      <c r="E332" s="225" t="s">
        <v>50</v>
      </c>
      <c r="F332" s="226" t="s">
        <v>1363</v>
      </c>
      <c r="G332" s="224"/>
      <c r="H332" s="227" t="s">
        <v>50</v>
      </c>
      <c r="I332" s="228"/>
      <c r="J332" s="224"/>
      <c r="K332" s="224"/>
      <c r="L332" s="229"/>
      <c r="M332" s="230"/>
      <c r="N332" s="231"/>
      <c r="O332" s="231"/>
      <c r="P332" s="231"/>
      <c r="Q332" s="231"/>
      <c r="R332" s="231"/>
      <c r="S332" s="231"/>
      <c r="T332" s="232"/>
      <c r="AT332" s="233" t="s">
        <v>212</v>
      </c>
      <c r="AU332" s="233" t="s">
        <v>99</v>
      </c>
      <c r="AV332" s="12" t="s">
        <v>25</v>
      </c>
      <c r="AW332" s="12" t="s">
        <v>48</v>
      </c>
      <c r="AX332" s="12" t="s">
        <v>85</v>
      </c>
      <c r="AY332" s="233" t="s">
        <v>199</v>
      </c>
    </row>
    <row r="333" spans="2:65" s="13" customFormat="1" ht="13.5">
      <c r="B333" s="234"/>
      <c r="C333" s="235"/>
      <c r="D333" s="219" t="s">
        <v>212</v>
      </c>
      <c r="E333" s="246" t="s">
        <v>50</v>
      </c>
      <c r="F333" s="247" t="s">
        <v>1364</v>
      </c>
      <c r="G333" s="235"/>
      <c r="H333" s="248">
        <v>398</v>
      </c>
      <c r="I333" s="240"/>
      <c r="J333" s="235"/>
      <c r="K333" s="235"/>
      <c r="L333" s="241"/>
      <c r="M333" s="242"/>
      <c r="N333" s="243"/>
      <c r="O333" s="243"/>
      <c r="P333" s="243"/>
      <c r="Q333" s="243"/>
      <c r="R333" s="243"/>
      <c r="S333" s="243"/>
      <c r="T333" s="244"/>
      <c r="AT333" s="245" t="s">
        <v>212</v>
      </c>
      <c r="AU333" s="245" t="s">
        <v>99</v>
      </c>
      <c r="AV333" s="13" t="s">
        <v>93</v>
      </c>
      <c r="AW333" s="13" t="s">
        <v>48</v>
      </c>
      <c r="AX333" s="13" t="s">
        <v>85</v>
      </c>
      <c r="AY333" s="245" t="s">
        <v>199</v>
      </c>
    </row>
    <row r="334" spans="2:65" s="15" customFormat="1" ht="13.5">
      <c r="B334" s="278"/>
      <c r="C334" s="279"/>
      <c r="D334" s="236" t="s">
        <v>212</v>
      </c>
      <c r="E334" s="280" t="s">
        <v>50</v>
      </c>
      <c r="F334" s="281" t="s">
        <v>1365</v>
      </c>
      <c r="G334" s="279"/>
      <c r="H334" s="282">
        <v>398</v>
      </c>
      <c r="I334" s="283"/>
      <c r="J334" s="279"/>
      <c r="K334" s="279"/>
      <c r="L334" s="284"/>
      <c r="M334" s="285"/>
      <c r="N334" s="286"/>
      <c r="O334" s="286"/>
      <c r="P334" s="286"/>
      <c r="Q334" s="286"/>
      <c r="R334" s="286"/>
      <c r="S334" s="286"/>
      <c r="T334" s="287"/>
      <c r="AT334" s="288" t="s">
        <v>212</v>
      </c>
      <c r="AU334" s="288" t="s">
        <v>99</v>
      </c>
      <c r="AV334" s="15" t="s">
        <v>105</v>
      </c>
      <c r="AW334" s="15" t="s">
        <v>48</v>
      </c>
      <c r="AX334" s="15" t="s">
        <v>25</v>
      </c>
      <c r="AY334" s="288" t="s">
        <v>199</v>
      </c>
    </row>
    <row r="335" spans="2:65" s="1" customFormat="1" ht="22.5" customHeight="1">
      <c r="B335" s="43"/>
      <c r="C335" s="249" t="s">
        <v>518</v>
      </c>
      <c r="D335" s="249" t="s">
        <v>334</v>
      </c>
      <c r="E335" s="250" t="s">
        <v>1366</v>
      </c>
      <c r="F335" s="251" t="s">
        <v>1367</v>
      </c>
      <c r="G335" s="252" t="s">
        <v>205</v>
      </c>
      <c r="H335" s="253">
        <v>9.9499999999999993</v>
      </c>
      <c r="I335" s="254"/>
      <c r="J335" s="255">
        <f>ROUND(I335*H335,2)</f>
        <v>0</v>
      </c>
      <c r="K335" s="251" t="s">
        <v>50</v>
      </c>
      <c r="L335" s="256"/>
      <c r="M335" s="257" t="s">
        <v>50</v>
      </c>
      <c r="N335" s="258" t="s">
        <v>56</v>
      </c>
      <c r="O335" s="44"/>
      <c r="P335" s="216">
        <f>O335*H335</f>
        <v>0</v>
      </c>
      <c r="Q335" s="216">
        <v>0.6</v>
      </c>
      <c r="R335" s="216">
        <f>Q335*H335</f>
        <v>5.97</v>
      </c>
      <c r="S335" s="216">
        <v>0</v>
      </c>
      <c r="T335" s="217">
        <f>S335*H335</f>
        <v>0</v>
      </c>
      <c r="AR335" s="25" t="s">
        <v>247</v>
      </c>
      <c r="AT335" s="25" t="s">
        <v>334</v>
      </c>
      <c r="AU335" s="25" t="s">
        <v>99</v>
      </c>
      <c r="AY335" s="25" t="s">
        <v>199</v>
      </c>
      <c r="BE335" s="218">
        <f>IF(N335="základní",J335,0)</f>
        <v>0</v>
      </c>
      <c r="BF335" s="218">
        <f>IF(N335="snížená",J335,0)</f>
        <v>0</v>
      </c>
      <c r="BG335" s="218">
        <f>IF(N335="zákl. přenesená",J335,0)</f>
        <v>0</v>
      </c>
      <c r="BH335" s="218">
        <f>IF(N335="sníž. přenesená",J335,0)</f>
        <v>0</v>
      </c>
      <c r="BI335" s="218">
        <f>IF(N335="nulová",J335,0)</f>
        <v>0</v>
      </c>
      <c r="BJ335" s="25" t="s">
        <v>25</v>
      </c>
      <c r="BK335" s="218">
        <f>ROUND(I335*H335,2)</f>
        <v>0</v>
      </c>
      <c r="BL335" s="25" t="s">
        <v>105</v>
      </c>
      <c r="BM335" s="25" t="s">
        <v>1368</v>
      </c>
    </row>
    <row r="336" spans="2:65" s="1" customFormat="1" ht="13.5">
      <c r="B336" s="43"/>
      <c r="C336" s="65"/>
      <c r="D336" s="219" t="s">
        <v>208</v>
      </c>
      <c r="E336" s="65"/>
      <c r="F336" s="220" t="s">
        <v>1369</v>
      </c>
      <c r="G336" s="65"/>
      <c r="H336" s="65"/>
      <c r="I336" s="175"/>
      <c r="J336" s="65"/>
      <c r="K336" s="65"/>
      <c r="L336" s="63"/>
      <c r="M336" s="221"/>
      <c r="N336" s="44"/>
      <c r="O336" s="44"/>
      <c r="P336" s="44"/>
      <c r="Q336" s="44"/>
      <c r="R336" s="44"/>
      <c r="S336" s="44"/>
      <c r="T336" s="80"/>
      <c r="AT336" s="25" t="s">
        <v>208</v>
      </c>
      <c r="AU336" s="25" t="s">
        <v>99</v>
      </c>
    </row>
    <row r="337" spans="2:65" s="12" customFormat="1" ht="13.5">
      <c r="B337" s="223"/>
      <c r="C337" s="224"/>
      <c r="D337" s="219" t="s">
        <v>212</v>
      </c>
      <c r="E337" s="225" t="s">
        <v>50</v>
      </c>
      <c r="F337" s="226" t="s">
        <v>660</v>
      </c>
      <c r="G337" s="224"/>
      <c r="H337" s="227" t="s">
        <v>50</v>
      </c>
      <c r="I337" s="228"/>
      <c r="J337" s="224"/>
      <c r="K337" s="224"/>
      <c r="L337" s="229"/>
      <c r="M337" s="230"/>
      <c r="N337" s="231"/>
      <c r="O337" s="231"/>
      <c r="P337" s="231"/>
      <c r="Q337" s="231"/>
      <c r="R337" s="231"/>
      <c r="S337" s="231"/>
      <c r="T337" s="232"/>
      <c r="AT337" s="233" t="s">
        <v>212</v>
      </c>
      <c r="AU337" s="233" t="s">
        <v>99</v>
      </c>
      <c r="AV337" s="12" t="s">
        <v>25</v>
      </c>
      <c r="AW337" s="12" t="s">
        <v>48</v>
      </c>
      <c r="AX337" s="12" t="s">
        <v>85</v>
      </c>
      <c r="AY337" s="233" t="s">
        <v>199</v>
      </c>
    </row>
    <row r="338" spans="2:65" s="12" customFormat="1" ht="13.5">
      <c r="B338" s="223"/>
      <c r="C338" s="224"/>
      <c r="D338" s="219" t="s">
        <v>212</v>
      </c>
      <c r="E338" s="225" t="s">
        <v>50</v>
      </c>
      <c r="F338" s="226" t="s">
        <v>1370</v>
      </c>
      <c r="G338" s="224"/>
      <c r="H338" s="227" t="s">
        <v>50</v>
      </c>
      <c r="I338" s="228"/>
      <c r="J338" s="224"/>
      <c r="K338" s="224"/>
      <c r="L338" s="229"/>
      <c r="M338" s="230"/>
      <c r="N338" s="231"/>
      <c r="O338" s="231"/>
      <c r="P338" s="231"/>
      <c r="Q338" s="231"/>
      <c r="R338" s="231"/>
      <c r="S338" s="231"/>
      <c r="T338" s="232"/>
      <c r="AT338" s="233" t="s">
        <v>212</v>
      </c>
      <c r="AU338" s="233" t="s">
        <v>99</v>
      </c>
      <c r="AV338" s="12" t="s">
        <v>25</v>
      </c>
      <c r="AW338" s="12" t="s">
        <v>48</v>
      </c>
      <c r="AX338" s="12" t="s">
        <v>85</v>
      </c>
      <c r="AY338" s="233" t="s">
        <v>199</v>
      </c>
    </row>
    <row r="339" spans="2:65" s="13" customFormat="1" ht="13.5">
      <c r="B339" s="234"/>
      <c r="C339" s="235"/>
      <c r="D339" s="219" t="s">
        <v>212</v>
      </c>
      <c r="E339" s="246" t="s">
        <v>50</v>
      </c>
      <c r="F339" s="247" t="s">
        <v>1371</v>
      </c>
      <c r="G339" s="235"/>
      <c r="H339" s="248">
        <v>9.9499999999999993</v>
      </c>
      <c r="I339" s="240"/>
      <c r="J339" s="235"/>
      <c r="K339" s="235"/>
      <c r="L339" s="241"/>
      <c r="M339" s="242"/>
      <c r="N339" s="243"/>
      <c r="O339" s="243"/>
      <c r="P339" s="243"/>
      <c r="Q339" s="243"/>
      <c r="R339" s="243"/>
      <c r="S339" s="243"/>
      <c r="T339" s="244"/>
      <c r="AT339" s="245" t="s">
        <v>212</v>
      </c>
      <c r="AU339" s="245" t="s">
        <v>99</v>
      </c>
      <c r="AV339" s="13" t="s">
        <v>93</v>
      </c>
      <c r="AW339" s="13" t="s">
        <v>48</v>
      </c>
      <c r="AX339" s="13" t="s">
        <v>85</v>
      </c>
      <c r="AY339" s="245" t="s">
        <v>199</v>
      </c>
    </row>
    <row r="340" spans="2:65" s="12" customFormat="1" ht="27">
      <c r="B340" s="223"/>
      <c r="C340" s="224"/>
      <c r="D340" s="236" t="s">
        <v>212</v>
      </c>
      <c r="E340" s="259" t="s">
        <v>50</v>
      </c>
      <c r="F340" s="260" t="s">
        <v>339</v>
      </c>
      <c r="G340" s="224"/>
      <c r="H340" s="261" t="s">
        <v>50</v>
      </c>
      <c r="I340" s="228"/>
      <c r="J340" s="224"/>
      <c r="K340" s="224"/>
      <c r="L340" s="229"/>
      <c r="M340" s="230"/>
      <c r="N340" s="231"/>
      <c r="O340" s="231"/>
      <c r="P340" s="231"/>
      <c r="Q340" s="231"/>
      <c r="R340" s="231"/>
      <c r="S340" s="231"/>
      <c r="T340" s="232"/>
      <c r="AT340" s="233" t="s">
        <v>212</v>
      </c>
      <c r="AU340" s="233" t="s">
        <v>99</v>
      </c>
      <c r="AV340" s="12" t="s">
        <v>25</v>
      </c>
      <c r="AW340" s="12" t="s">
        <v>48</v>
      </c>
      <c r="AX340" s="12" t="s">
        <v>85</v>
      </c>
      <c r="AY340" s="233" t="s">
        <v>199</v>
      </c>
    </row>
    <row r="341" spans="2:65" s="1" customFormat="1" ht="22.5" customHeight="1">
      <c r="B341" s="43"/>
      <c r="C341" s="207" t="s">
        <v>522</v>
      </c>
      <c r="D341" s="207" t="s">
        <v>202</v>
      </c>
      <c r="E341" s="208" t="s">
        <v>237</v>
      </c>
      <c r="F341" s="209" t="s">
        <v>238</v>
      </c>
      <c r="G341" s="210" t="s">
        <v>205</v>
      </c>
      <c r="H341" s="211">
        <v>9.9499999999999993</v>
      </c>
      <c r="I341" s="212"/>
      <c r="J341" s="213">
        <f>ROUND(I341*H341,2)</f>
        <v>0</v>
      </c>
      <c r="K341" s="209" t="s">
        <v>206</v>
      </c>
      <c r="L341" s="63"/>
      <c r="M341" s="214" t="s">
        <v>50</v>
      </c>
      <c r="N341" s="215" t="s">
        <v>56</v>
      </c>
      <c r="O341" s="44"/>
      <c r="P341" s="216">
        <f>O341*H341</f>
        <v>0</v>
      </c>
      <c r="Q341" s="216">
        <v>0</v>
      </c>
      <c r="R341" s="216">
        <f>Q341*H341</f>
        <v>0</v>
      </c>
      <c r="S341" s="216">
        <v>0</v>
      </c>
      <c r="T341" s="217">
        <f>S341*H341</f>
        <v>0</v>
      </c>
      <c r="AR341" s="25" t="s">
        <v>105</v>
      </c>
      <c r="AT341" s="25" t="s">
        <v>202</v>
      </c>
      <c r="AU341" s="25" t="s">
        <v>99</v>
      </c>
      <c r="AY341" s="25" t="s">
        <v>199</v>
      </c>
      <c r="BE341" s="218">
        <f>IF(N341="základní",J341,0)</f>
        <v>0</v>
      </c>
      <c r="BF341" s="218">
        <f>IF(N341="snížená",J341,0)</f>
        <v>0</v>
      </c>
      <c r="BG341" s="218">
        <f>IF(N341="zákl. přenesená",J341,0)</f>
        <v>0</v>
      </c>
      <c r="BH341" s="218">
        <f>IF(N341="sníž. přenesená",J341,0)</f>
        <v>0</v>
      </c>
      <c r="BI341" s="218">
        <f>IF(N341="nulová",J341,0)</f>
        <v>0</v>
      </c>
      <c r="BJ341" s="25" t="s">
        <v>25</v>
      </c>
      <c r="BK341" s="218">
        <f>ROUND(I341*H341,2)</f>
        <v>0</v>
      </c>
      <c r="BL341" s="25" t="s">
        <v>105</v>
      </c>
      <c r="BM341" s="25" t="s">
        <v>1372</v>
      </c>
    </row>
    <row r="342" spans="2:65" s="1" customFormat="1" ht="40.5">
      <c r="B342" s="43"/>
      <c r="C342" s="65"/>
      <c r="D342" s="219" t="s">
        <v>208</v>
      </c>
      <c r="E342" s="65"/>
      <c r="F342" s="220" t="s">
        <v>240</v>
      </c>
      <c r="G342" s="65"/>
      <c r="H342" s="65"/>
      <c r="I342" s="175"/>
      <c r="J342" s="65"/>
      <c r="K342" s="65"/>
      <c r="L342" s="63"/>
      <c r="M342" s="221"/>
      <c r="N342" s="44"/>
      <c r="O342" s="44"/>
      <c r="P342" s="44"/>
      <c r="Q342" s="44"/>
      <c r="R342" s="44"/>
      <c r="S342" s="44"/>
      <c r="T342" s="80"/>
      <c r="AT342" s="25" t="s">
        <v>208</v>
      </c>
      <c r="AU342" s="25" t="s">
        <v>99</v>
      </c>
    </row>
    <row r="343" spans="2:65" s="1" customFormat="1" ht="189">
      <c r="B343" s="43"/>
      <c r="C343" s="65"/>
      <c r="D343" s="219" t="s">
        <v>210</v>
      </c>
      <c r="E343" s="65"/>
      <c r="F343" s="222" t="s">
        <v>226</v>
      </c>
      <c r="G343" s="65"/>
      <c r="H343" s="65"/>
      <c r="I343" s="175"/>
      <c r="J343" s="65"/>
      <c r="K343" s="65"/>
      <c r="L343" s="63"/>
      <c r="M343" s="221"/>
      <c r="N343" s="44"/>
      <c r="O343" s="44"/>
      <c r="P343" s="44"/>
      <c r="Q343" s="44"/>
      <c r="R343" s="44"/>
      <c r="S343" s="44"/>
      <c r="T343" s="80"/>
      <c r="AT343" s="25" t="s">
        <v>210</v>
      </c>
      <c r="AU343" s="25" t="s">
        <v>99</v>
      </c>
    </row>
    <row r="344" spans="2:65" s="12" customFormat="1" ht="13.5">
      <c r="B344" s="223"/>
      <c r="C344" s="224"/>
      <c r="D344" s="219" t="s">
        <v>212</v>
      </c>
      <c r="E344" s="225" t="s">
        <v>50</v>
      </c>
      <c r="F344" s="226" t="s">
        <v>1357</v>
      </c>
      <c r="G344" s="224"/>
      <c r="H344" s="227" t="s">
        <v>50</v>
      </c>
      <c r="I344" s="228"/>
      <c r="J344" s="224"/>
      <c r="K344" s="224"/>
      <c r="L344" s="229"/>
      <c r="M344" s="230"/>
      <c r="N344" s="231"/>
      <c r="O344" s="231"/>
      <c r="P344" s="231"/>
      <c r="Q344" s="231"/>
      <c r="R344" s="231"/>
      <c r="S344" s="231"/>
      <c r="T344" s="232"/>
      <c r="AT344" s="233" t="s">
        <v>212</v>
      </c>
      <c r="AU344" s="233" t="s">
        <v>99</v>
      </c>
      <c r="AV344" s="12" t="s">
        <v>25</v>
      </c>
      <c r="AW344" s="12" t="s">
        <v>48</v>
      </c>
      <c r="AX344" s="12" t="s">
        <v>85</v>
      </c>
      <c r="AY344" s="233" t="s">
        <v>199</v>
      </c>
    </row>
    <row r="345" spans="2:65" s="12" customFormat="1" ht="13.5">
      <c r="B345" s="223"/>
      <c r="C345" s="224"/>
      <c r="D345" s="219" t="s">
        <v>212</v>
      </c>
      <c r="E345" s="225" t="s">
        <v>50</v>
      </c>
      <c r="F345" s="226" t="s">
        <v>1266</v>
      </c>
      <c r="G345" s="224"/>
      <c r="H345" s="227" t="s">
        <v>50</v>
      </c>
      <c r="I345" s="228"/>
      <c r="J345" s="224"/>
      <c r="K345" s="224"/>
      <c r="L345" s="229"/>
      <c r="M345" s="230"/>
      <c r="N345" s="231"/>
      <c r="O345" s="231"/>
      <c r="P345" s="231"/>
      <c r="Q345" s="231"/>
      <c r="R345" s="231"/>
      <c r="S345" s="231"/>
      <c r="T345" s="232"/>
      <c r="AT345" s="233" t="s">
        <v>212</v>
      </c>
      <c r="AU345" s="233" t="s">
        <v>99</v>
      </c>
      <c r="AV345" s="12" t="s">
        <v>25</v>
      </c>
      <c r="AW345" s="12" t="s">
        <v>48</v>
      </c>
      <c r="AX345" s="12" t="s">
        <v>85</v>
      </c>
      <c r="AY345" s="233" t="s">
        <v>199</v>
      </c>
    </row>
    <row r="346" spans="2:65" s="13" customFormat="1" ht="13.5">
      <c r="B346" s="234"/>
      <c r="C346" s="235"/>
      <c r="D346" s="236" t="s">
        <v>212</v>
      </c>
      <c r="E346" s="237" t="s">
        <v>50</v>
      </c>
      <c r="F346" s="238" t="s">
        <v>1371</v>
      </c>
      <c r="G346" s="235"/>
      <c r="H346" s="239">
        <v>9.9499999999999993</v>
      </c>
      <c r="I346" s="240"/>
      <c r="J346" s="235"/>
      <c r="K346" s="235"/>
      <c r="L346" s="241"/>
      <c r="M346" s="242"/>
      <c r="N346" s="243"/>
      <c r="O346" s="243"/>
      <c r="P346" s="243"/>
      <c r="Q346" s="243"/>
      <c r="R346" s="243"/>
      <c r="S346" s="243"/>
      <c r="T346" s="244"/>
      <c r="AT346" s="245" t="s">
        <v>212</v>
      </c>
      <c r="AU346" s="245" t="s">
        <v>99</v>
      </c>
      <c r="AV346" s="13" t="s">
        <v>93</v>
      </c>
      <c r="AW346" s="13" t="s">
        <v>48</v>
      </c>
      <c r="AX346" s="13" t="s">
        <v>85</v>
      </c>
      <c r="AY346" s="245" t="s">
        <v>199</v>
      </c>
    </row>
    <row r="347" spans="2:65" s="1" customFormat="1" ht="31.5" customHeight="1">
      <c r="B347" s="43"/>
      <c r="C347" s="207" t="s">
        <v>526</v>
      </c>
      <c r="D347" s="207" t="s">
        <v>202</v>
      </c>
      <c r="E347" s="208" t="s">
        <v>241</v>
      </c>
      <c r="F347" s="209" t="s">
        <v>242</v>
      </c>
      <c r="G347" s="210" t="s">
        <v>205</v>
      </c>
      <c r="H347" s="211">
        <v>9.9499999999999993</v>
      </c>
      <c r="I347" s="212"/>
      <c r="J347" s="213">
        <f>ROUND(I347*H347,2)</f>
        <v>0</v>
      </c>
      <c r="K347" s="209" t="s">
        <v>206</v>
      </c>
      <c r="L347" s="63"/>
      <c r="M347" s="214" t="s">
        <v>50</v>
      </c>
      <c r="N347" s="215" t="s">
        <v>56</v>
      </c>
      <c r="O347" s="44"/>
      <c r="P347" s="216">
        <f>O347*H347</f>
        <v>0</v>
      </c>
      <c r="Q347" s="216">
        <v>0</v>
      </c>
      <c r="R347" s="216">
        <f>Q347*H347</f>
        <v>0</v>
      </c>
      <c r="S347" s="216">
        <v>0</v>
      </c>
      <c r="T347" s="217">
        <f>S347*H347</f>
        <v>0</v>
      </c>
      <c r="AR347" s="25" t="s">
        <v>105</v>
      </c>
      <c r="AT347" s="25" t="s">
        <v>202</v>
      </c>
      <c r="AU347" s="25" t="s">
        <v>99</v>
      </c>
      <c r="AY347" s="25" t="s">
        <v>199</v>
      </c>
      <c r="BE347" s="218">
        <f>IF(N347="základní",J347,0)</f>
        <v>0</v>
      </c>
      <c r="BF347" s="218">
        <f>IF(N347="snížená",J347,0)</f>
        <v>0</v>
      </c>
      <c r="BG347" s="218">
        <f>IF(N347="zákl. přenesená",J347,0)</f>
        <v>0</v>
      </c>
      <c r="BH347" s="218">
        <f>IF(N347="sníž. přenesená",J347,0)</f>
        <v>0</v>
      </c>
      <c r="BI347" s="218">
        <f>IF(N347="nulová",J347,0)</f>
        <v>0</v>
      </c>
      <c r="BJ347" s="25" t="s">
        <v>25</v>
      </c>
      <c r="BK347" s="218">
        <f>ROUND(I347*H347,2)</f>
        <v>0</v>
      </c>
      <c r="BL347" s="25" t="s">
        <v>105</v>
      </c>
      <c r="BM347" s="25" t="s">
        <v>1373</v>
      </c>
    </row>
    <row r="348" spans="2:65" s="1" customFormat="1" ht="40.5">
      <c r="B348" s="43"/>
      <c r="C348" s="65"/>
      <c r="D348" s="219" t="s">
        <v>208</v>
      </c>
      <c r="E348" s="65"/>
      <c r="F348" s="220" t="s">
        <v>244</v>
      </c>
      <c r="G348" s="65"/>
      <c r="H348" s="65"/>
      <c r="I348" s="175"/>
      <c r="J348" s="65"/>
      <c r="K348" s="65"/>
      <c r="L348" s="63"/>
      <c r="M348" s="221"/>
      <c r="N348" s="44"/>
      <c r="O348" s="44"/>
      <c r="P348" s="44"/>
      <c r="Q348" s="44"/>
      <c r="R348" s="44"/>
      <c r="S348" s="44"/>
      <c r="T348" s="80"/>
      <c r="AT348" s="25" t="s">
        <v>208</v>
      </c>
      <c r="AU348" s="25" t="s">
        <v>99</v>
      </c>
    </row>
    <row r="349" spans="2:65" s="1" customFormat="1" ht="189">
      <c r="B349" s="43"/>
      <c r="C349" s="65"/>
      <c r="D349" s="219" t="s">
        <v>210</v>
      </c>
      <c r="E349" s="65"/>
      <c r="F349" s="222" t="s">
        <v>226</v>
      </c>
      <c r="G349" s="65"/>
      <c r="H349" s="65"/>
      <c r="I349" s="175"/>
      <c r="J349" s="65"/>
      <c r="K349" s="65"/>
      <c r="L349" s="63"/>
      <c r="M349" s="221"/>
      <c r="N349" s="44"/>
      <c r="O349" s="44"/>
      <c r="P349" s="44"/>
      <c r="Q349" s="44"/>
      <c r="R349" s="44"/>
      <c r="S349" s="44"/>
      <c r="T349" s="80"/>
      <c r="AT349" s="25" t="s">
        <v>210</v>
      </c>
      <c r="AU349" s="25" t="s">
        <v>99</v>
      </c>
    </row>
    <row r="350" spans="2:65" s="12" customFormat="1" ht="13.5">
      <c r="B350" s="223"/>
      <c r="C350" s="224"/>
      <c r="D350" s="219" t="s">
        <v>212</v>
      </c>
      <c r="E350" s="225" t="s">
        <v>50</v>
      </c>
      <c r="F350" s="226" t="s">
        <v>1270</v>
      </c>
      <c r="G350" s="224"/>
      <c r="H350" s="227" t="s">
        <v>50</v>
      </c>
      <c r="I350" s="228"/>
      <c r="J350" s="224"/>
      <c r="K350" s="224"/>
      <c r="L350" s="229"/>
      <c r="M350" s="230"/>
      <c r="N350" s="231"/>
      <c r="O350" s="231"/>
      <c r="P350" s="231"/>
      <c r="Q350" s="231"/>
      <c r="R350" s="231"/>
      <c r="S350" s="231"/>
      <c r="T350" s="232"/>
      <c r="AT350" s="233" t="s">
        <v>212</v>
      </c>
      <c r="AU350" s="233" t="s">
        <v>99</v>
      </c>
      <c r="AV350" s="12" t="s">
        <v>25</v>
      </c>
      <c r="AW350" s="12" t="s">
        <v>48</v>
      </c>
      <c r="AX350" s="12" t="s">
        <v>85</v>
      </c>
      <c r="AY350" s="233" t="s">
        <v>199</v>
      </c>
    </row>
    <row r="351" spans="2:65" s="12" customFormat="1" ht="13.5">
      <c r="B351" s="223"/>
      <c r="C351" s="224"/>
      <c r="D351" s="219" t="s">
        <v>212</v>
      </c>
      <c r="E351" s="225" t="s">
        <v>50</v>
      </c>
      <c r="F351" s="226" t="s">
        <v>1357</v>
      </c>
      <c r="G351" s="224"/>
      <c r="H351" s="227" t="s">
        <v>50</v>
      </c>
      <c r="I351" s="228"/>
      <c r="J351" s="224"/>
      <c r="K351" s="224"/>
      <c r="L351" s="229"/>
      <c r="M351" s="230"/>
      <c r="N351" s="231"/>
      <c r="O351" s="231"/>
      <c r="P351" s="231"/>
      <c r="Q351" s="231"/>
      <c r="R351" s="231"/>
      <c r="S351" s="231"/>
      <c r="T351" s="232"/>
      <c r="AT351" s="233" t="s">
        <v>212</v>
      </c>
      <c r="AU351" s="233" t="s">
        <v>99</v>
      </c>
      <c r="AV351" s="12" t="s">
        <v>25</v>
      </c>
      <c r="AW351" s="12" t="s">
        <v>48</v>
      </c>
      <c r="AX351" s="12" t="s">
        <v>85</v>
      </c>
      <c r="AY351" s="233" t="s">
        <v>199</v>
      </c>
    </row>
    <row r="352" spans="2:65" s="12" customFormat="1" ht="13.5">
      <c r="B352" s="223"/>
      <c r="C352" s="224"/>
      <c r="D352" s="219" t="s">
        <v>212</v>
      </c>
      <c r="E352" s="225" t="s">
        <v>50</v>
      </c>
      <c r="F352" s="226" t="s">
        <v>1266</v>
      </c>
      <c r="G352" s="224"/>
      <c r="H352" s="227" t="s">
        <v>50</v>
      </c>
      <c r="I352" s="228"/>
      <c r="J352" s="224"/>
      <c r="K352" s="224"/>
      <c r="L352" s="229"/>
      <c r="M352" s="230"/>
      <c r="N352" s="231"/>
      <c r="O352" s="231"/>
      <c r="P352" s="231"/>
      <c r="Q352" s="231"/>
      <c r="R352" s="231"/>
      <c r="S352" s="231"/>
      <c r="T352" s="232"/>
      <c r="AT352" s="233" t="s">
        <v>212</v>
      </c>
      <c r="AU352" s="233" t="s">
        <v>99</v>
      </c>
      <c r="AV352" s="12" t="s">
        <v>25</v>
      </c>
      <c r="AW352" s="12" t="s">
        <v>48</v>
      </c>
      <c r="AX352" s="12" t="s">
        <v>85</v>
      </c>
      <c r="AY352" s="233" t="s">
        <v>199</v>
      </c>
    </row>
    <row r="353" spans="2:65" s="13" customFormat="1" ht="13.5">
      <c r="B353" s="234"/>
      <c r="C353" s="235"/>
      <c r="D353" s="236" t="s">
        <v>212</v>
      </c>
      <c r="E353" s="237" t="s">
        <v>50</v>
      </c>
      <c r="F353" s="238" t="s">
        <v>1371</v>
      </c>
      <c r="G353" s="235"/>
      <c r="H353" s="239">
        <v>9.9499999999999993</v>
      </c>
      <c r="I353" s="240"/>
      <c r="J353" s="235"/>
      <c r="K353" s="235"/>
      <c r="L353" s="241"/>
      <c r="M353" s="242"/>
      <c r="N353" s="243"/>
      <c r="O353" s="243"/>
      <c r="P353" s="243"/>
      <c r="Q353" s="243"/>
      <c r="R353" s="243"/>
      <c r="S353" s="243"/>
      <c r="T353" s="244"/>
      <c r="AT353" s="245" t="s">
        <v>212</v>
      </c>
      <c r="AU353" s="245" t="s">
        <v>99</v>
      </c>
      <c r="AV353" s="13" t="s">
        <v>93</v>
      </c>
      <c r="AW353" s="13" t="s">
        <v>48</v>
      </c>
      <c r="AX353" s="13" t="s">
        <v>85</v>
      </c>
      <c r="AY353" s="245" t="s">
        <v>199</v>
      </c>
    </row>
    <row r="354" spans="2:65" s="1" customFormat="1" ht="22.5" customHeight="1">
      <c r="B354" s="43"/>
      <c r="C354" s="207" t="s">
        <v>534</v>
      </c>
      <c r="D354" s="207" t="s">
        <v>202</v>
      </c>
      <c r="E354" s="208" t="s">
        <v>254</v>
      </c>
      <c r="F354" s="209" t="s">
        <v>255</v>
      </c>
      <c r="G354" s="210" t="s">
        <v>256</v>
      </c>
      <c r="H354" s="211">
        <v>17.91</v>
      </c>
      <c r="I354" s="212"/>
      <c r="J354" s="213">
        <f>ROUND(I354*H354,2)</f>
        <v>0</v>
      </c>
      <c r="K354" s="209" t="s">
        <v>206</v>
      </c>
      <c r="L354" s="63"/>
      <c r="M354" s="214" t="s">
        <v>50</v>
      </c>
      <c r="N354" s="215" t="s">
        <v>56</v>
      </c>
      <c r="O354" s="44"/>
      <c r="P354" s="216">
        <f>O354*H354</f>
        <v>0</v>
      </c>
      <c r="Q354" s="216">
        <v>0</v>
      </c>
      <c r="R354" s="216">
        <f>Q354*H354</f>
        <v>0</v>
      </c>
      <c r="S354" s="216">
        <v>0</v>
      </c>
      <c r="T354" s="217">
        <f>S354*H354</f>
        <v>0</v>
      </c>
      <c r="AR354" s="25" t="s">
        <v>105</v>
      </c>
      <c r="AT354" s="25" t="s">
        <v>202</v>
      </c>
      <c r="AU354" s="25" t="s">
        <v>99</v>
      </c>
      <c r="AY354" s="25" t="s">
        <v>199</v>
      </c>
      <c r="BE354" s="218">
        <f>IF(N354="základní",J354,0)</f>
        <v>0</v>
      </c>
      <c r="BF354" s="218">
        <f>IF(N354="snížená",J354,0)</f>
        <v>0</v>
      </c>
      <c r="BG354" s="218">
        <f>IF(N354="zákl. přenesená",J354,0)</f>
        <v>0</v>
      </c>
      <c r="BH354" s="218">
        <f>IF(N354="sníž. přenesená",J354,0)</f>
        <v>0</v>
      </c>
      <c r="BI354" s="218">
        <f>IF(N354="nulová",J354,0)</f>
        <v>0</v>
      </c>
      <c r="BJ354" s="25" t="s">
        <v>25</v>
      </c>
      <c r="BK354" s="218">
        <f>ROUND(I354*H354,2)</f>
        <v>0</v>
      </c>
      <c r="BL354" s="25" t="s">
        <v>105</v>
      </c>
      <c r="BM354" s="25" t="s">
        <v>1374</v>
      </c>
    </row>
    <row r="355" spans="2:65" s="1" customFormat="1" ht="13.5">
      <c r="B355" s="43"/>
      <c r="C355" s="65"/>
      <c r="D355" s="219" t="s">
        <v>208</v>
      </c>
      <c r="E355" s="65"/>
      <c r="F355" s="220" t="s">
        <v>258</v>
      </c>
      <c r="G355" s="65"/>
      <c r="H355" s="65"/>
      <c r="I355" s="175"/>
      <c r="J355" s="65"/>
      <c r="K355" s="65"/>
      <c r="L355" s="63"/>
      <c r="M355" s="221"/>
      <c r="N355" s="44"/>
      <c r="O355" s="44"/>
      <c r="P355" s="44"/>
      <c r="Q355" s="44"/>
      <c r="R355" s="44"/>
      <c r="S355" s="44"/>
      <c r="T355" s="80"/>
      <c r="AT355" s="25" t="s">
        <v>208</v>
      </c>
      <c r="AU355" s="25" t="s">
        <v>99</v>
      </c>
    </row>
    <row r="356" spans="2:65" s="1" customFormat="1" ht="297">
      <c r="B356" s="43"/>
      <c r="C356" s="65"/>
      <c r="D356" s="219" t="s">
        <v>210</v>
      </c>
      <c r="E356" s="65"/>
      <c r="F356" s="222" t="s">
        <v>259</v>
      </c>
      <c r="G356" s="65"/>
      <c r="H356" s="65"/>
      <c r="I356" s="175"/>
      <c r="J356" s="65"/>
      <c r="K356" s="65"/>
      <c r="L356" s="63"/>
      <c r="M356" s="221"/>
      <c r="N356" s="44"/>
      <c r="O356" s="44"/>
      <c r="P356" s="44"/>
      <c r="Q356" s="44"/>
      <c r="R356" s="44"/>
      <c r="S356" s="44"/>
      <c r="T356" s="80"/>
      <c r="AT356" s="25" t="s">
        <v>210</v>
      </c>
      <c r="AU356" s="25" t="s">
        <v>99</v>
      </c>
    </row>
    <row r="357" spans="2:65" s="12" customFormat="1" ht="13.5">
      <c r="B357" s="223"/>
      <c r="C357" s="224"/>
      <c r="D357" s="219" t="s">
        <v>212</v>
      </c>
      <c r="E357" s="225" t="s">
        <v>50</v>
      </c>
      <c r="F357" s="226" t="s">
        <v>1273</v>
      </c>
      <c r="G357" s="224"/>
      <c r="H357" s="227" t="s">
        <v>50</v>
      </c>
      <c r="I357" s="228"/>
      <c r="J357" s="224"/>
      <c r="K357" s="224"/>
      <c r="L357" s="229"/>
      <c r="M357" s="230"/>
      <c r="N357" s="231"/>
      <c r="O357" s="231"/>
      <c r="P357" s="231"/>
      <c r="Q357" s="231"/>
      <c r="R357" s="231"/>
      <c r="S357" s="231"/>
      <c r="T357" s="232"/>
      <c r="AT357" s="233" t="s">
        <v>212</v>
      </c>
      <c r="AU357" s="233" t="s">
        <v>99</v>
      </c>
      <c r="AV357" s="12" t="s">
        <v>25</v>
      </c>
      <c r="AW357" s="12" t="s">
        <v>48</v>
      </c>
      <c r="AX357" s="12" t="s">
        <v>85</v>
      </c>
      <c r="AY357" s="233" t="s">
        <v>199</v>
      </c>
    </row>
    <row r="358" spans="2:65" s="12" customFormat="1" ht="13.5">
      <c r="B358" s="223"/>
      <c r="C358" s="224"/>
      <c r="D358" s="219" t="s">
        <v>212</v>
      </c>
      <c r="E358" s="225" t="s">
        <v>50</v>
      </c>
      <c r="F358" s="226" t="s">
        <v>1357</v>
      </c>
      <c r="G358" s="224"/>
      <c r="H358" s="227" t="s">
        <v>50</v>
      </c>
      <c r="I358" s="228"/>
      <c r="J358" s="224"/>
      <c r="K358" s="224"/>
      <c r="L358" s="229"/>
      <c r="M358" s="230"/>
      <c r="N358" s="231"/>
      <c r="O358" s="231"/>
      <c r="P358" s="231"/>
      <c r="Q358" s="231"/>
      <c r="R358" s="231"/>
      <c r="S358" s="231"/>
      <c r="T358" s="232"/>
      <c r="AT358" s="233" t="s">
        <v>212</v>
      </c>
      <c r="AU358" s="233" t="s">
        <v>99</v>
      </c>
      <c r="AV358" s="12" t="s">
        <v>25</v>
      </c>
      <c r="AW358" s="12" t="s">
        <v>48</v>
      </c>
      <c r="AX358" s="12" t="s">
        <v>85</v>
      </c>
      <c r="AY358" s="233" t="s">
        <v>199</v>
      </c>
    </row>
    <row r="359" spans="2:65" s="12" customFormat="1" ht="13.5">
      <c r="B359" s="223"/>
      <c r="C359" s="224"/>
      <c r="D359" s="219" t="s">
        <v>212</v>
      </c>
      <c r="E359" s="225" t="s">
        <v>50</v>
      </c>
      <c r="F359" s="226" t="s">
        <v>1266</v>
      </c>
      <c r="G359" s="224"/>
      <c r="H359" s="227" t="s">
        <v>50</v>
      </c>
      <c r="I359" s="228"/>
      <c r="J359" s="224"/>
      <c r="K359" s="224"/>
      <c r="L359" s="229"/>
      <c r="M359" s="230"/>
      <c r="N359" s="231"/>
      <c r="O359" s="231"/>
      <c r="P359" s="231"/>
      <c r="Q359" s="231"/>
      <c r="R359" s="231"/>
      <c r="S359" s="231"/>
      <c r="T359" s="232"/>
      <c r="AT359" s="233" t="s">
        <v>212</v>
      </c>
      <c r="AU359" s="233" t="s">
        <v>99</v>
      </c>
      <c r="AV359" s="12" t="s">
        <v>25</v>
      </c>
      <c r="AW359" s="12" t="s">
        <v>48</v>
      </c>
      <c r="AX359" s="12" t="s">
        <v>85</v>
      </c>
      <c r="AY359" s="233" t="s">
        <v>199</v>
      </c>
    </row>
    <row r="360" spans="2:65" s="13" customFormat="1" ht="13.5">
      <c r="B360" s="234"/>
      <c r="C360" s="235"/>
      <c r="D360" s="236" t="s">
        <v>212</v>
      </c>
      <c r="E360" s="237" t="s">
        <v>50</v>
      </c>
      <c r="F360" s="238" t="s">
        <v>1375</v>
      </c>
      <c r="G360" s="235"/>
      <c r="H360" s="239">
        <v>17.91</v>
      </c>
      <c r="I360" s="240"/>
      <c r="J360" s="235"/>
      <c r="K360" s="235"/>
      <c r="L360" s="241"/>
      <c r="M360" s="242"/>
      <c r="N360" s="243"/>
      <c r="O360" s="243"/>
      <c r="P360" s="243"/>
      <c r="Q360" s="243"/>
      <c r="R360" s="243"/>
      <c r="S360" s="243"/>
      <c r="T360" s="244"/>
      <c r="AT360" s="245" t="s">
        <v>212</v>
      </c>
      <c r="AU360" s="245" t="s">
        <v>99</v>
      </c>
      <c r="AV360" s="13" t="s">
        <v>93</v>
      </c>
      <c r="AW360" s="13" t="s">
        <v>48</v>
      </c>
      <c r="AX360" s="13" t="s">
        <v>85</v>
      </c>
      <c r="AY360" s="245" t="s">
        <v>199</v>
      </c>
    </row>
    <row r="361" spans="2:65" s="1" customFormat="1" ht="22.5" customHeight="1">
      <c r="B361" s="43"/>
      <c r="C361" s="207" t="s">
        <v>542</v>
      </c>
      <c r="D361" s="207" t="s">
        <v>202</v>
      </c>
      <c r="E361" s="208" t="s">
        <v>1376</v>
      </c>
      <c r="F361" s="209" t="s">
        <v>1377</v>
      </c>
      <c r="G361" s="210" t="s">
        <v>263</v>
      </c>
      <c r="H361" s="211">
        <v>62.59</v>
      </c>
      <c r="I361" s="212"/>
      <c r="J361" s="213">
        <f>ROUND(I361*H361,2)</f>
        <v>0</v>
      </c>
      <c r="K361" s="209" t="s">
        <v>206</v>
      </c>
      <c r="L361" s="63"/>
      <c r="M361" s="214" t="s">
        <v>50</v>
      </c>
      <c r="N361" s="215" t="s">
        <v>56</v>
      </c>
      <c r="O361" s="44"/>
      <c r="P361" s="216">
        <f>O361*H361</f>
        <v>0</v>
      </c>
      <c r="Q361" s="216">
        <v>0</v>
      </c>
      <c r="R361" s="216">
        <f>Q361*H361</f>
        <v>0</v>
      </c>
      <c r="S361" s="216">
        <v>0</v>
      </c>
      <c r="T361" s="217">
        <f>S361*H361</f>
        <v>0</v>
      </c>
      <c r="AR361" s="25" t="s">
        <v>105</v>
      </c>
      <c r="AT361" s="25" t="s">
        <v>202</v>
      </c>
      <c r="AU361" s="25" t="s">
        <v>99</v>
      </c>
      <c r="AY361" s="25" t="s">
        <v>199</v>
      </c>
      <c r="BE361" s="218">
        <f>IF(N361="základní",J361,0)</f>
        <v>0</v>
      </c>
      <c r="BF361" s="218">
        <f>IF(N361="snížená",J361,0)</f>
        <v>0</v>
      </c>
      <c r="BG361" s="218">
        <f>IF(N361="zákl. přenesená",J361,0)</f>
        <v>0</v>
      </c>
      <c r="BH361" s="218">
        <f>IF(N361="sníž. přenesená",J361,0)</f>
        <v>0</v>
      </c>
      <c r="BI361" s="218">
        <f>IF(N361="nulová",J361,0)</f>
        <v>0</v>
      </c>
      <c r="BJ361" s="25" t="s">
        <v>25</v>
      </c>
      <c r="BK361" s="218">
        <f>ROUND(I361*H361,2)</f>
        <v>0</v>
      </c>
      <c r="BL361" s="25" t="s">
        <v>105</v>
      </c>
      <c r="BM361" s="25" t="s">
        <v>1378</v>
      </c>
    </row>
    <row r="362" spans="2:65" s="1" customFormat="1" ht="13.5">
      <c r="B362" s="43"/>
      <c r="C362" s="65"/>
      <c r="D362" s="219" t="s">
        <v>208</v>
      </c>
      <c r="E362" s="65"/>
      <c r="F362" s="220" t="s">
        <v>1379</v>
      </c>
      <c r="G362" s="65"/>
      <c r="H362" s="65"/>
      <c r="I362" s="175"/>
      <c r="J362" s="65"/>
      <c r="K362" s="65"/>
      <c r="L362" s="63"/>
      <c r="M362" s="221"/>
      <c r="N362" s="44"/>
      <c r="O362" s="44"/>
      <c r="P362" s="44"/>
      <c r="Q362" s="44"/>
      <c r="R362" s="44"/>
      <c r="S362" s="44"/>
      <c r="T362" s="80"/>
      <c r="AT362" s="25" t="s">
        <v>208</v>
      </c>
      <c r="AU362" s="25" t="s">
        <v>99</v>
      </c>
    </row>
    <row r="363" spans="2:65" s="1" customFormat="1" ht="54">
      <c r="B363" s="43"/>
      <c r="C363" s="65"/>
      <c r="D363" s="219" t="s">
        <v>210</v>
      </c>
      <c r="E363" s="65"/>
      <c r="F363" s="222" t="s">
        <v>1224</v>
      </c>
      <c r="G363" s="65"/>
      <c r="H363" s="65"/>
      <c r="I363" s="175"/>
      <c r="J363" s="65"/>
      <c r="K363" s="65"/>
      <c r="L363" s="63"/>
      <c r="M363" s="221"/>
      <c r="N363" s="44"/>
      <c r="O363" s="44"/>
      <c r="P363" s="44"/>
      <c r="Q363" s="44"/>
      <c r="R363" s="44"/>
      <c r="S363" s="44"/>
      <c r="T363" s="80"/>
      <c r="AT363" s="25" t="s">
        <v>210</v>
      </c>
      <c r="AU363" s="25" t="s">
        <v>99</v>
      </c>
    </row>
    <row r="364" spans="2:65" s="12" customFormat="1" ht="13.5">
      <c r="B364" s="223"/>
      <c r="C364" s="224"/>
      <c r="D364" s="219" t="s">
        <v>212</v>
      </c>
      <c r="E364" s="225" t="s">
        <v>50</v>
      </c>
      <c r="F364" s="226" t="s">
        <v>1357</v>
      </c>
      <c r="G364" s="224"/>
      <c r="H364" s="227" t="s">
        <v>50</v>
      </c>
      <c r="I364" s="228"/>
      <c r="J364" s="224"/>
      <c r="K364" s="224"/>
      <c r="L364" s="229"/>
      <c r="M364" s="230"/>
      <c r="N364" s="231"/>
      <c r="O364" s="231"/>
      <c r="P364" s="231"/>
      <c r="Q364" s="231"/>
      <c r="R364" s="231"/>
      <c r="S364" s="231"/>
      <c r="T364" s="232"/>
      <c r="AT364" s="233" t="s">
        <v>212</v>
      </c>
      <c r="AU364" s="233" t="s">
        <v>99</v>
      </c>
      <c r="AV364" s="12" t="s">
        <v>25</v>
      </c>
      <c r="AW364" s="12" t="s">
        <v>48</v>
      </c>
      <c r="AX364" s="12" t="s">
        <v>85</v>
      </c>
      <c r="AY364" s="233" t="s">
        <v>199</v>
      </c>
    </row>
    <row r="365" spans="2:65" s="13" customFormat="1" ht="13.5">
      <c r="B365" s="234"/>
      <c r="C365" s="235"/>
      <c r="D365" s="236" t="s">
        <v>212</v>
      </c>
      <c r="E365" s="237" t="s">
        <v>50</v>
      </c>
      <c r="F365" s="238" t="s">
        <v>1355</v>
      </c>
      <c r="G365" s="235"/>
      <c r="H365" s="239">
        <v>62.59</v>
      </c>
      <c r="I365" s="240"/>
      <c r="J365" s="235"/>
      <c r="K365" s="235"/>
      <c r="L365" s="241"/>
      <c r="M365" s="242"/>
      <c r="N365" s="243"/>
      <c r="O365" s="243"/>
      <c r="P365" s="243"/>
      <c r="Q365" s="243"/>
      <c r="R365" s="243"/>
      <c r="S365" s="243"/>
      <c r="T365" s="244"/>
      <c r="AT365" s="245" t="s">
        <v>212</v>
      </c>
      <c r="AU365" s="245" t="s">
        <v>99</v>
      </c>
      <c r="AV365" s="13" t="s">
        <v>93</v>
      </c>
      <c r="AW365" s="13" t="s">
        <v>48</v>
      </c>
      <c r="AX365" s="13" t="s">
        <v>85</v>
      </c>
      <c r="AY365" s="245" t="s">
        <v>199</v>
      </c>
    </row>
    <row r="366" spans="2:65" s="1" customFormat="1" ht="22.5" customHeight="1">
      <c r="B366" s="43"/>
      <c r="C366" s="207" t="s">
        <v>548</v>
      </c>
      <c r="D366" s="207" t="s">
        <v>202</v>
      </c>
      <c r="E366" s="208" t="s">
        <v>1380</v>
      </c>
      <c r="F366" s="209" t="s">
        <v>1381</v>
      </c>
      <c r="G366" s="210" t="s">
        <v>418</v>
      </c>
      <c r="H366" s="211">
        <v>398</v>
      </c>
      <c r="I366" s="212"/>
      <c r="J366" s="213">
        <f>ROUND(I366*H366,2)</f>
        <v>0</v>
      </c>
      <c r="K366" s="209" t="s">
        <v>206</v>
      </c>
      <c r="L366" s="63"/>
      <c r="M366" s="214" t="s">
        <v>50</v>
      </c>
      <c r="N366" s="215" t="s">
        <v>56</v>
      </c>
      <c r="O366" s="44"/>
      <c r="P366" s="216">
        <f>O366*H366</f>
        <v>0</v>
      </c>
      <c r="Q366" s="216">
        <v>0</v>
      </c>
      <c r="R366" s="216">
        <f>Q366*H366</f>
        <v>0</v>
      </c>
      <c r="S366" s="216">
        <v>0</v>
      </c>
      <c r="T366" s="217">
        <f>S366*H366</f>
        <v>0</v>
      </c>
      <c r="AR366" s="25" t="s">
        <v>105</v>
      </c>
      <c r="AT366" s="25" t="s">
        <v>202</v>
      </c>
      <c r="AU366" s="25" t="s">
        <v>99</v>
      </c>
      <c r="AY366" s="25" t="s">
        <v>199</v>
      </c>
      <c r="BE366" s="218">
        <f>IF(N366="základní",J366,0)</f>
        <v>0</v>
      </c>
      <c r="BF366" s="218">
        <f>IF(N366="snížená",J366,0)</f>
        <v>0</v>
      </c>
      <c r="BG366" s="218">
        <f>IF(N366="zákl. přenesená",J366,0)</f>
        <v>0</v>
      </c>
      <c r="BH366" s="218">
        <f>IF(N366="sníž. přenesená",J366,0)</f>
        <v>0</v>
      </c>
      <c r="BI366" s="218">
        <f>IF(N366="nulová",J366,0)</f>
        <v>0</v>
      </c>
      <c r="BJ366" s="25" t="s">
        <v>25</v>
      </c>
      <c r="BK366" s="218">
        <f>ROUND(I366*H366,2)</f>
        <v>0</v>
      </c>
      <c r="BL366" s="25" t="s">
        <v>105</v>
      </c>
      <c r="BM366" s="25" t="s">
        <v>1382</v>
      </c>
    </row>
    <row r="367" spans="2:65" s="1" customFormat="1" ht="27">
      <c r="B367" s="43"/>
      <c r="C367" s="65"/>
      <c r="D367" s="219" t="s">
        <v>208</v>
      </c>
      <c r="E367" s="65"/>
      <c r="F367" s="220" t="s">
        <v>1383</v>
      </c>
      <c r="G367" s="65"/>
      <c r="H367" s="65"/>
      <c r="I367" s="175"/>
      <c r="J367" s="65"/>
      <c r="K367" s="65"/>
      <c r="L367" s="63"/>
      <c r="M367" s="221"/>
      <c r="N367" s="44"/>
      <c r="O367" s="44"/>
      <c r="P367" s="44"/>
      <c r="Q367" s="44"/>
      <c r="R367" s="44"/>
      <c r="S367" s="44"/>
      <c r="T367" s="80"/>
      <c r="AT367" s="25" t="s">
        <v>208</v>
      </c>
      <c r="AU367" s="25" t="s">
        <v>99</v>
      </c>
    </row>
    <row r="368" spans="2:65" s="1" customFormat="1" ht="67.5">
      <c r="B368" s="43"/>
      <c r="C368" s="65"/>
      <c r="D368" s="219" t="s">
        <v>210</v>
      </c>
      <c r="E368" s="65"/>
      <c r="F368" s="222" t="s">
        <v>1279</v>
      </c>
      <c r="G368" s="65"/>
      <c r="H368" s="65"/>
      <c r="I368" s="175"/>
      <c r="J368" s="65"/>
      <c r="K368" s="65"/>
      <c r="L368" s="63"/>
      <c r="M368" s="221"/>
      <c r="N368" s="44"/>
      <c r="O368" s="44"/>
      <c r="P368" s="44"/>
      <c r="Q368" s="44"/>
      <c r="R368" s="44"/>
      <c r="S368" s="44"/>
      <c r="T368" s="80"/>
      <c r="AT368" s="25" t="s">
        <v>210</v>
      </c>
      <c r="AU368" s="25" t="s">
        <v>99</v>
      </c>
    </row>
    <row r="369" spans="2:65" s="12" customFormat="1" ht="13.5">
      <c r="B369" s="223"/>
      <c r="C369" s="224"/>
      <c r="D369" s="219" t="s">
        <v>212</v>
      </c>
      <c r="E369" s="225" t="s">
        <v>50</v>
      </c>
      <c r="F369" s="226" t="s">
        <v>1357</v>
      </c>
      <c r="G369" s="224"/>
      <c r="H369" s="227" t="s">
        <v>50</v>
      </c>
      <c r="I369" s="228"/>
      <c r="J369" s="224"/>
      <c r="K369" s="224"/>
      <c r="L369" s="229"/>
      <c r="M369" s="230"/>
      <c r="N369" s="231"/>
      <c r="O369" s="231"/>
      <c r="P369" s="231"/>
      <c r="Q369" s="231"/>
      <c r="R369" s="231"/>
      <c r="S369" s="231"/>
      <c r="T369" s="232"/>
      <c r="AT369" s="233" t="s">
        <v>212</v>
      </c>
      <c r="AU369" s="233" t="s">
        <v>99</v>
      </c>
      <c r="AV369" s="12" t="s">
        <v>25</v>
      </c>
      <c r="AW369" s="12" t="s">
        <v>48</v>
      </c>
      <c r="AX369" s="12" t="s">
        <v>85</v>
      </c>
      <c r="AY369" s="233" t="s">
        <v>199</v>
      </c>
    </row>
    <row r="370" spans="2:65" s="13" customFormat="1" ht="13.5">
      <c r="B370" s="234"/>
      <c r="C370" s="235"/>
      <c r="D370" s="236" t="s">
        <v>212</v>
      </c>
      <c r="E370" s="237" t="s">
        <v>50</v>
      </c>
      <c r="F370" s="238" t="s">
        <v>1384</v>
      </c>
      <c r="G370" s="235"/>
      <c r="H370" s="239">
        <v>398</v>
      </c>
      <c r="I370" s="240"/>
      <c r="J370" s="235"/>
      <c r="K370" s="235"/>
      <c r="L370" s="241"/>
      <c r="M370" s="242"/>
      <c r="N370" s="243"/>
      <c r="O370" s="243"/>
      <c r="P370" s="243"/>
      <c r="Q370" s="243"/>
      <c r="R370" s="243"/>
      <c r="S370" s="243"/>
      <c r="T370" s="244"/>
      <c r="AT370" s="245" t="s">
        <v>212</v>
      </c>
      <c r="AU370" s="245" t="s">
        <v>99</v>
      </c>
      <c r="AV370" s="13" t="s">
        <v>93</v>
      </c>
      <c r="AW370" s="13" t="s">
        <v>48</v>
      </c>
      <c r="AX370" s="13" t="s">
        <v>85</v>
      </c>
      <c r="AY370" s="245" t="s">
        <v>199</v>
      </c>
    </row>
    <row r="371" spans="2:65" s="1" customFormat="1" ht="22.5" customHeight="1">
      <c r="B371" s="43"/>
      <c r="C371" s="207" t="s">
        <v>555</v>
      </c>
      <c r="D371" s="207" t="s">
        <v>202</v>
      </c>
      <c r="E371" s="208" t="s">
        <v>1385</v>
      </c>
      <c r="F371" s="209" t="s">
        <v>1386</v>
      </c>
      <c r="G371" s="210" t="s">
        <v>418</v>
      </c>
      <c r="H371" s="211">
        <v>398</v>
      </c>
      <c r="I371" s="212"/>
      <c r="J371" s="213">
        <f>ROUND(I371*H371,2)</f>
        <v>0</v>
      </c>
      <c r="K371" s="209" t="s">
        <v>206</v>
      </c>
      <c r="L371" s="63"/>
      <c r="M371" s="214" t="s">
        <v>50</v>
      </c>
      <c r="N371" s="215" t="s">
        <v>56</v>
      </c>
      <c r="O371" s="44"/>
      <c r="P371" s="216">
        <f>O371*H371</f>
        <v>0</v>
      </c>
      <c r="Q371" s="216">
        <v>0</v>
      </c>
      <c r="R371" s="216">
        <f>Q371*H371</f>
        <v>0</v>
      </c>
      <c r="S371" s="216">
        <v>0</v>
      </c>
      <c r="T371" s="217">
        <f>S371*H371</f>
        <v>0</v>
      </c>
      <c r="AR371" s="25" t="s">
        <v>105</v>
      </c>
      <c r="AT371" s="25" t="s">
        <v>202</v>
      </c>
      <c r="AU371" s="25" t="s">
        <v>99</v>
      </c>
      <c r="AY371" s="25" t="s">
        <v>199</v>
      </c>
      <c r="BE371" s="218">
        <f>IF(N371="základní",J371,0)</f>
        <v>0</v>
      </c>
      <c r="BF371" s="218">
        <f>IF(N371="snížená",J371,0)</f>
        <v>0</v>
      </c>
      <c r="BG371" s="218">
        <f>IF(N371="zákl. přenesená",J371,0)</f>
        <v>0</v>
      </c>
      <c r="BH371" s="218">
        <f>IF(N371="sníž. přenesená",J371,0)</f>
        <v>0</v>
      </c>
      <c r="BI371" s="218">
        <f>IF(N371="nulová",J371,0)</f>
        <v>0</v>
      </c>
      <c r="BJ371" s="25" t="s">
        <v>25</v>
      </c>
      <c r="BK371" s="218">
        <f>ROUND(I371*H371,2)</f>
        <v>0</v>
      </c>
      <c r="BL371" s="25" t="s">
        <v>105</v>
      </c>
      <c r="BM371" s="25" t="s">
        <v>1387</v>
      </c>
    </row>
    <row r="372" spans="2:65" s="1" customFormat="1" ht="13.5">
      <c r="B372" s="43"/>
      <c r="C372" s="65"/>
      <c r="D372" s="219" t="s">
        <v>208</v>
      </c>
      <c r="E372" s="65"/>
      <c r="F372" s="220" t="s">
        <v>1388</v>
      </c>
      <c r="G372" s="65"/>
      <c r="H372" s="65"/>
      <c r="I372" s="175"/>
      <c r="J372" s="65"/>
      <c r="K372" s="65"/>
      <c r="L372" s="63"/>
      <c r="M372" s="221"/>
      <c r="N372" s="44"/>
      <c r="O372" s="44"/>
      <c r="P372" s="44"/>
      <c r="Q372" s="44"/>
      <c r="R372" s="44"/>
      <c r="S372" s="44"/>
      <c r="T372" s="80"/>
      <c r="AT372" s="25" t="s">
        <v>208</v>
      </c>
      <c r="AU372" s="25" t="s">
        <v>99</v>
      </c>
    </row>
    <row r="373" spans="2:65" s="1" customFormat="1" ht="108">
      <c r="B373" s="43"/>
      <c r="C373" s="65"/>
      <c r="D373" s="219" t="s">
        <v>210</v>
      </c>
      <c r="E373" s="65"/>
      <c r="F373" s="222" t="s">
        <v>1389</v>
      </c>
      <c r="G373" s="65"/>
      <c r="H373" s="65"/>
      <c r="I373" s="175"/>
      <c r="J373" s="65"/>
      <c r="K373" s="65"/>
      <c r="L373" s="63"/>
      <c r="M373" s="221"/>
      <c r="N373" s="44"/>
      <c r="O373" s="44"/>
      <c r="P373" s="44"/>
      <c r="Q373" s="44"/>
      <c r="R373" s="44"/>
      <c r="S373" s="44"/>
      <c r="T373" s="80"/>
      <c r="AT373" s="25" t="s">
        <v>210</v>
      </c>
      <c r="AU373" s="25" t="s">
        <v>99</v>
      </c>
    </row>
    <row r="374" spans="2:65" s="12" customFormat="1" ht="13.5">
      <c r="B374" s="223"/>
      <c r="C374" s="224"/>
      <c r="D374" s="219" t="s">
        <v>212</v>
      </c>
      <c r="E374" s="225" t="s">
        <v>50</v>
      </c>
      <c r="F374" s="226" t="s">
        <v>1357</v>
      </c>
      <c r="G374" s="224"/>
      <c r="H374" s="227" t="s">
        <v>50</v>
      </c>
      <c r="I374" s="228"/>
      <c r="J374" s="224"/>
      <c r="K374" s="224"/>
      <c r="L374" s="229"/>
      <c r="M374" s="230"/>
      <c r="N374" s="231"/>
      <c r="O374" s="231"/>
      <c r="P374" s="231"/>
      <c r="Q374" s="231"/>
      <c r="R374" s="231"/>
      <c r="S374" s="231"/>
      <c r="T374" s="232"/>
      <c r="AT374" s="233" t="s">
        <v>212</v>
      </c>
      <c r="AU374" s="233" t="s">
        <v>99</v>
      </c>
      <c r="AV374" s="12" t="s">
        <v>25</v>
      </c>
      <c r="AW374" s="12" t="s">
        <v>48</v>
      </c>
      <c r="AX374" s="12" t="s">
        <v>85</v>
      </c>
      <c r="AY374" s="233" t="s">
        <v>199</v>
      </c>
    </row>
    <row r="375" spans="2:65" s="13" customFormat="1" ht="13.5">
      <c r="B375" s="234"/>
      <c r="C375" s="235"/>
      <c r="D375" s="236" t="s">
        <v>212</v>
      </c>
      <c r="E375" s="237" t="s">
        <v>50</v>
      </c>
      <c r="F375" s="238" t="s">
        <v>1384</v>
      </c>
      <c r="G375" s="235"/>
      <c r="H375" s="239">
        <v>398</v>
      </c>
      <c r="I375" s="240"/>
      <c r="J375" s="235"/>
      <c r="K375" s="235"/>
      <c r="L375" s="241"/>
      <c r="M375" s="242"/>
      <c r="N375" s="243"/>
      <c r="O375" s="243"/>
      <c r="P375" s="243"/>
      <c r="Q375" s="243"/>
      <c r="R375" s="243"/>
      <c r="S375" s="243"/>
      <c r="T375" s="244"/>
      <c r="AT375" s="245" t="s">
        <v>212</v>
      </c>
      <c r="AU375" s="245" t="s">
        <v>99</v>
      </c>
      <c r="AV375" s="13" t="s">
        <v>93</v>
      </c>
      <c r="AW375" s="13" t="s">
        <v>48</v>
      </c>
      <c r="AX375" s="13" t="s">
        <v>85</v>
      </c>
      <c r="AY375" s="245" t="s">
        <v>199</v>
      </c>
    </row>
    <row r="376" spans="2:65" s="1" customFormat="1" ht="22.5" customHeight="1">
      <c r="B376" s="43"/>
      <c r="C376" s="207" t="s">
        <v>564</v>
      </c>
      <c r="D376" s="207" t="s">
        <v>202</v>
      </c>
      <c r="E376" s="208" t="s">
        <v>1390</v>
      </c>
      <c r="F376" s="209" t="s">
        <v>1391</v>
      </c>
      <c r="G376" s="210" t="s">
        <v>418</v>
      </c>
      <c r="H376" s="211">
        <v>347</v>
      </c>
      <c r="I376" s="212"/>
      <c r="J376" s="213">
        <f>ROUND(I376*H376,2)</f>
        <v>0</v>
      </c>
      <c r="K376" s="209" t="s">
        <v>206</v>
      </c>
      <c r="L376" s="63"/>
      <c r="M376" s="214" t="s">
        <v>50</v>
      </c>
      <c r="N376" s="215" t="s">
        <v>56</v>
      </c>
      <c r="O376" s="44"/>
      <c r="P376" s="216">
        <f>O376*H376</f>
        <v>0</v>
      </c>
      <c r="Q376" s="216">
        <v>0</v>
      </c>
      <c r="R376" s="216">
        <f>Q376*H376</f>
        <v>0</v>
      </c>
      <c r="S376" s="216">
        <v>0</v>
      </c>
      <c r="T376" s="217">
        <f>S376*H376</f>
        <v>0</v>
      </c>
      <c r="AR376" s="25" t="s">
        <v>105</v>
      </c>
      <c r="AT376" s="25" t="s">
        <v>202</v>
      </c>
      <c r="AU376" s="25" t="s">
        <v>99</v>
      </c>
      <c r="AY376" s="25" t="s">
        <v>199</v>
      </c>
      <c r="BE376" s="218">
        <f>IF(N376="základní",J376,0)</f>
        <v>0</v>
      </c>
      <c r="BF376" s="218">
        <f>IF(N376="snížená",J376,0)</f>
        <v>0</v>
      </c>
      <c r="BG376" s="218">
        <f>IF(N376="zákl. přenesená",J376,0)</f>
        <v>0</v>
      </c>
      <c r="BH376" s="218">
        <f>IF(N376="sníž. přenesená",J376,0)</f>
        <v>0</v>
      </c>
      <c r="BI376" s="218">
        <f>IF(N376="nulová",J376,0)</f>
        <v>0</v>
      </c>
      <c r="BJ376" s="25" t="s">
        <v>25</v>
      </c>
      <c r="BK376" s="218">
        <f>ROUND(I376*H376,2)</f>
        <v>0</v>
      </c>
      <c r="BL376" s="25" t="s">
        <v>105</v>
      </c>
      <c r="BM376" s="25" t="s">
        <v>1392</v>
      </c>
    </row>
    <row r="377" spans="2:65" s="1" customFormat="1" ht="13.5">
      <c r="B377" s="43"/>
      <c r="C377" s="65"/>
      <c r="D377" s="219" t="s">
        <v>208</v>
      </c>
      <c r="E377" s="65"/>
      <c r="F377" s="220" t="s">
        <v>1393</v>
      </c>
      <c r="G377" s="65"/>
      <c r="H377" s="65"/>
      <c r="I377" s="175"/>
      <c r="J377" s="65"/>
      <c r="K377" s="65"/>
      <c r="L377" s="63"/>
      <c r="M377" s="221"/>
      <c r="N377" s="44"/>
      <c r="O377" s="44"/>
      <c r="P377" s="44"/>
      <c r="Q377" s="44"/>
      <c r="R377" s="44"/>
      <c r="S377" s="44"/>
      <c r="T377" s="80"/>
      <c r="AT377" s="25" t="s">
        <v>208</v>
      </c>
      <c r="AU377" s="25" t="s">
        <v>99</v>
      </c>
    </row>
    <row r="378" spans="2:65" s="1" customFormat="1" ht="81">
      <c r="B378" s="43"/>
      <c r="C378" s="65"/>
      <c r="D378" s="219" t="s">
        <v>210</v>
      </c>
      <c r="E378" s="65"/>
      <c r="F378" s="222" t="s">
        <v>1394</v>
      </c>
      <c r="G378" s="65"/>
      <c r="H378" s="65"/>
      <c r="I378" s="175"/>
      <c r="J378" s="65"/>
      <c r="K378" s="65"/>
      <c r="L378" s="63"/>
      <c r="M378" s="221"/>
      <c r="N378" s="44"/>
      <c r="O378" s="44"/>
      <c r="P378" s="44"/>
      <c r="Q378" s="44"/>
      <c r="R378" s="44"/>
      <c r="S378" s="44"/>
      <c r="T378" s="80"/>
      <c r="AT378" s="25" t="s">
        <v>210</v>
      </c>
      <c r="AU378" s="25" t="s">
        <v>99</v>
      </c>
    </row>
    <row r="379" spans="2:65" s="12" customFormat="1" ht="13.5">
      <c r="B379" s="223"/>
      <c r="C379" s="224"/>
      <c r="D379" s="219" t="s">
        <v>212</v>
      </c>
      <c r="E379" s="225" t="s">
        <v>50</v>
      </c>
      <c r="F379" s="226" t="s">
        <v>1261</v>
      </c>
      <c r="G379" s="224"/>
      <c r="H379" s="227" t="s">
        <v>50</v>
      </c>
      <c r="I379" s="228"/>
      <c r="J379" s="224"/>
      <c r="K379" s="224"/>
      <c r="L379" s="229"/>
      <c r="M379" s="230"/>
      <c r="N379" s="231"/>
      <c r="O379" s="231"/>
      <c r="P379" s="231"/>
      <c r="Q379" s="231"/>
      <c r="R379" s="231"/>
      <c r="S379" s="231"/>
      <c r="T379" s="232"/>
      <c r="AT379" s="233" t="s">
        <v>212</v>
      </c>
      <c r="AU379" s="233" t="s">
        <v>99</v>
      </c>
      <c r="AV379" s="12" t="s">
        <v>25</v>
      </c>
      <c r="AW379" s="12" t="s">
        <v>48</v>
      </c>
      <c r="AX379" s="12" t="s">
        <v>85</v>
      </c>
      <c r="AY379" s="233" t="s">
        <v>199</v>
      </c>
    </row>
    <row r="380" spans="2:65" s="12" customFormat="1" ht="13.5">
      <c r="B380" s="223"/>
      <c r="C380" s="224"/>
      <c r="D380" s="219" t="s">
        <v>212</v>
      </c>
      <c r="E380" s="225" t="s">
        <v>50</v>
      </c>
      <c r="F380" s="226" t="s">
        <v>1395</v>
      </c>
      <c r="G380" s="224"/>
      <c r="H380" s="227" t="s">
        <v>50</v>
      </c>
      <c r="I380" s="228"/>
      <c r="J380" s="224"/>
      <c r="K380" s="224"/>
      <c r="L380" s="229"/>
      <c r="M380" s="230"/>
      <c r="N380" s="231"/>
      <c r="O380" s="231"/>
      <c r="P380" s="231"/>
      <c r="Q380" s="231"/>
      <c r="R380" s="231"/>
      <c r="S380" s="231"/>
      <c r="T380" s="232"/>
      <c r="AT380" s="233" t="s">
        <v>212</v>
      </c>
      <c r="AU380" s="233" t="s">
        <v>99</v>
      </c>
      <c r="AV380" s="12" t="s">
        <v>25</v>
      </c>
      <c r="AW380" s="12" t="s">
        <v>48</v>
      </c>
      <c r="AX380" s="12" t="s">
        <v>85</v>
      </c>
      <c r="AY380" s="233" t="s">
        <v>199</v>
      </c>
    </row>
    <row r="381" spans="2:65" s="13" customFormat="1" ht="13.5">
      <c r="B381" s="234"/>
      <c r="C381" s="235"/>
      <c r="D381" s="236" t="s">
        <v>212</v>
      </c>
      <c r="E381" s="237" t="s">
        <v>50</v>
      </c>
      <c r="F381" s="238" t="s">
        <v>1396</v>
      </c>
      <c r="G381" s="235"/>
      <c r="H381" s="239">
        <v>347</v>
      </c>
      <c r="I381" s="240"/>
      <c r="J381" s="235"/>
      <c r="K381" s="235"/>
      <c r="L381" s="241"/>
      <c r="M381" s="242"/>
      <c r="N381" s="243"/>
      <c r="O381" s="243"/>
      <c r="P381" s="243"/>
      <c r="Q381" s="243"/>
      <c r="R381" s="243"/>
      <c r="S381" s="243"/>
      <c r="T381" s="244"/>
      <c r="AT381" s="245" t="s">
        <v>212</v>
      </c>
      <c r="AU381" s="245" t="s">
        <v>99</v>
      </c>
      <c r="AV381" s="13" t="s">
        <v>93</v>
      </c>
      <c r="AW381" s="13" t="s">
        <v>48</v>
      </c>
      <c r="AX381" s="13" t="s">
        <v>85</v>
      </c>
      <c r="AY381" s="245" t="s">
        <v>199</v>
      </c>
    </row>
    <row r="382" spans="2:65" s="1" customFormat="1" ht="22.5" customHeight="1">
      <c r="B382" s="43"/>
      <c r="C382" s="207" t="s">
        <v>571</v>
      </c>
      <c r="D382" s="207" t="s">
        <v>202</v>
      </c>
      <c r="E382" s="208" t="s">
        <v>1397</v>
      </c>
      <c r="F382" s="209" t="s">
        <v>1398</v>
      </c>
      <c r="G382" s="210" t="s">
        <v>263</v>
      </c>
      <c r="H382" s="211">
        <v>62.59</v>
      </c>
      <c r="I382" s="212"/>
      <c r="J382" s="213">
        <f>ROUND(I382*H382,2)</f>
        <v>0</v>
      </c>
      <c r="K382" s="209" t="s">
        <v>206</v>
      </c>
      <c r="L382" s="63"/>
      <c r="M382" s="214" t="s">
        <v>50</v>
      </c>
      <c r="N382" s="215" t="s">
        <v>56</v>
      </c>
      <c r="O382" s="44"/>
      <c r="P382" s="216">
        <f>O382*H382</f>
        <v>0</v>
      </c>
      <c r="Q382" s="216">
        <v>0</v>
      </c>
      <c r="R382" s="216">
        <f>Q382*H382</f>
        <v>0</v>
      </c>
      <c r="S382" s="216">
        <v>0</v>
      </c>
      <c r="T382" s="217">
        <f>S382*H382</f>
        <v>0</v>
      </c>
      <c r="AR382" s="25" t="s">
        <v>105</v>
      </c>
      <c r="AT382" s="25" t="s">
        <v>202</v>
      </c>
      <c r="AU382" s="25" t="s">
        <v>99</v>
      </c>
      <c r="AY382" s="25" t="s">
        <v>199</v>
      </c>
      <c r="BE382" s="218">
        <f>IF(N382="základní",J382,0)</f>
        <v>0</v>
      </c>
      <c r="BF382" s="218">
        <f>IF(N382="snížená",J382,0)</f>
        <v>0</v>
      </c>
      <c r="BG382" s="218">
        <f>IF(N382="zákl. přenesená",J382,0)</f>
        <v>0</v>
      </c>
      <c r="BH382" s="218">
        <f>IF(N382="sníž. přenesená",J382,0)</f>
        <v>0</v>
      </c>
      <c r="BI382" s="218">
        <f>IF(N382="nulová",J382,0)</f>
        <v>0</v>
      </c>
      <c r="BJ382" s="25" t="s">
        <v>25</v>
      </c>
      <c r="BK382" s="218">
        <f>ROUND(I382*H382,2)</f>
        <v>0</v>
      </c>
      <c r="BL382" s="25" t="s">
        <v>105</v>
      </c>
      <c r="BM382" s="25" t="s">
        <v>1399</v>
      </c>
    </row>
    <row r="383" spans="2:65" s="1" customFormat="1" ht="13.5">
      <c r="B383" s="43"/>
      <c r="C383" s="65"/>
      <c r="D383" s="219" t="s">
        <v>208</v>
      </c>
      <c r="E383" s="65"/>
      <c r="F383" s="220" t="s">
        <v>1400</v>
      </c>
      <c r="G383" s="65"/>
      <c r="H383" s="65"/>
      <c r="I383" s="175"/>
      <c r="J383" s="65"/>
      <c r="K383" s="65"/>
      <c r="L383" s="63"/>
      <c r="M383" s="221"/>
      <c r="N383" s="44"/>
      <c r="O383" s="44"/>
      <c r="P383" s="44"/>
      <c r="Q383" s="44"/>
      <c r="R383" s="44"/>
      <c r="S383" s="44"/>
      <c r="T383" s="80"/>
      <c r="AT383" s="25" t="s">
        <v>208</v>
      </c>
      <c r="AU383" s="25" t="s">
        <v>99</v>
      </c>
    </row>
    <row r="384" spans="2:65" s="1" customFormat="1" ht="67.5">
      <c r="B384" s="43"/>
      <c r="C384" s="65"/>
      <c r="D384" s="219" t="s">
        <v>210</v>
      </c>
      <c r="E384" s="65"/>
      <c r="F384" s="222" t="s">
        <v>1313</v>
      </c>
      <c r="G384" s="65"/>
      <c r="H384" s="65"/>
      <c r="I384" s="175"/>
      <c r="J384" s="65"/>
      <c r="K384" s="65"/>
      <c r="L384" s="63"/>
      <c r="M384" s="221"/>
      <c r="N384" s="44"/>
      <c r="O384" s="44"/>
      <c r="P384" s="44"/>
      <c r="Q384" s="44"/>
      <c r="R384" s="44"/>
      <c r="S384" s="44"/>
      <c r="T384" s="80"/>
      <c r="AT384" s="25" t="s">
        <v>210</v>
      </c>
      <c r="AU384" s="25" t="s">
        <v>99</v>
      </c>
    </row>
    <row r="385" spans="2:65" s="12" customFormat="1" ht="13.5">
      <c r="B385" s="223"/>
      <c r="C385" s="224"/>
      <c r="D385" s="219" t="s">
        <v>212</v>
      </c>
      <c r="E385" s="225" t="s">
        <v>50</v>
      </c>
      <c r="F385" s="226" t="s">
        <v>1357</v>
      </c>
      <c r="G385" s="224"/>
      <c r="H385" s="227" t="s">
        <v>50</v>
      </c>
      <c r="I385" s="228"/>
      <c r="J385" s="224"/>
      <c r="K385" s="224"/>
      <c r="L385" s="229"/>
      <c r="M385" s="230"/>
      <c r="N385" s="231"/>
      <c r="O385" s="231"/>
      <c r="P385" s="231"/>
      <c r="Q385" s="231"/>
      <c r="R385" s="231"/>
      <c r="S385" s="231"/>
      <c r="T385" s="232"/>
      <c r="AT385" s="233" t="s">
        <v>212</v>
      </c>
      <c r="AU385" s="233" t="s">
        <v>99</v>
      </c>
      <c r="AV385" s="12" t="s">
        <v>25</v>
      </c>
      <c r="AW385" s="12" t="s">
        <v>48</v>
      </c>
      <c r="AX385" s="12" t="s">
        <v>85</v>
      </c>
      <c r="AY385" s="233" t="s">
        <v>199</v>
      </c>
    </row>
    <row r="386" spans="2:65" s="12" customFormat="1" ht="13.5">
      <c r="B386" s="223"/>
      <c r="C386" s="224"/>
      <c r="D386" s="219" t="s">
        <v>212</v>
      </c>
      <c r="E386" s="225" t="s">
        <v>50</v>
      </c>
      <c r="F386" s="226" t="s">
        <v>1401</v>
      </c>
      <c r="G386" s="224"/>
      <c r="H386" s="227" t="s">
        <v>50</v>
      </c>
      <c r="I386" s="228"/>
      <c r="J386" s="224"/>
      <c r="K386" s="224"/>
      <c r="L386" s="229"/>
      <c r="M386" s="230"/>
      <c r="N386" s="231"/>
      <c r="O386" s="231"/>
      <c r="P386" s="231"/>
      <c r="Q386" s="231"/>
      <c r="R386" s="231"/>
      <c r="S386" s="231"/>
      <c r="T386" s="232"/>
      <c r="AT386" s="233" t="s">
        <v>212</v>
      </c>
      <c r="AU386" s="233" t="s">
        <v>99</v>
      </c>
      <c r="AV386" s="12" t="s">
        <v>25</v>
      </c>
      <c r="AW386" s="12" t="s">
        <v>48</v>
      </c>
      <c r="AX386" s="12" t="s">
        <v>85</v>
      </c>
      <c r="AY386" s="233" t="s">
        <v>199</v>
      </c>
    </row>
    <row r="387" spans="2:65" s="13" customFormat="1" ht="13.5">
      <c r="B387" s="234"/>
      <c r="C387" s="235"/>
      <c r="D387" s="236" t="s">
        <v>212</v>
      </c>
      <c r="E387" s="237" t="s">
        <v>50</v>
      </c>
      <c r="F387" s="238" t="s">
        <v>1355</v>
      </c>
      <c r="G387" s="235"/>
      <c r="H387" s="239">
        <v>62.59</v>
      </c>
      <c r="I387" s="240"/>
      <c r="J387" s="235"/>
      <c r="K387" s="235"/>
      <c r="L387" s="241"/>
      <c r="M387" s="242"/>
      <c r="N387" s="243"/>
      <c r="O387" s="243"/>
      <c r="P387" s="243"/>
      <c r="Q387" s="243"/>
      <c r="R387" s="243"/>
      <c r="S387" s="243"/>
      <c r="T387" s="244"/>
      <c r="AT387" s="245" t="s">
        <v>212</v>
      </c>
      <c r="AU387" s="245" t="s">
        <v>99</v>
      </c>
      <c r="AV387" s="13" t="s">
        <v>93</v>
      </c>
      <c r="AW387" s="13" t="s">
        <v>48</v>
      </c>
      <c r="AX387" s="13" t="s">
        <v>85</v>
      </c>
      <c r="AY387" s="245" t="s">
        <v>199</v>
      </c>
    </row>
    <row r="388" spans="2:65" s="1" customFormat="1" ht="22.5" customHeight="1">
      <c r="B388" s="43"/>
      <c r="C388" s="249" t="s">
        <v>575</v>
      </c>
      <c r="D388" s="249" t="s">
        <v>334</v>
      </c>
      <c r="E388" s="250" t="s">
        <v>1316</v>
      </c>
      <c r="F388" s="251" t="s">
        <v>1317</v>
      </c>
      <c r="G388" s="252" t="s">
        <v>205</v>
      </c>
      <c r="H388" s="253">
        <v>6.4470000000000001</v>
      </c>
      <c r="I388" s="254"/>
      <c r="J388" s="255">
        <f>ROUND(I388*H388,2)</f>
        <v>0</v>
      </c>
      <c r="K388" s="251" t="s">
        <v>206</v>
      </c>
      <c r="L388" s="256"/>
      <c r="M388" s="257" t="s">
        <v>50</v>
      </c>
      <c r="N388" s="258" t="s">
        <v>56</v>
      </c>
      <c r="O388" s="44"/>
      <c r="P388" s="216">
        <f>O388*H388</f>
        <v>0</v>
      </c>
      <c r="Q388" s="216">
        <v>0.2</v>
      </c>
      <c r="R388" s="216">
        <f>Q388*H388</f>
        <v>1.2894000000000001</v>
      </c>
      <c r="S388" s="216">
        <v>0</v>
      </c>
      <c r="T388" s="217">
        <f>S388*H388</f>
        <v>0</v>
      </c>
      <c r="AR388" s="25" t="s">
        <v>247</v>
      </c>
      <c r="AT388" s="25" t="s">
        <v>334</v>
      </c>
      <c r="AU388" s="25" t="s">
        <v>99</v>
      </c>
      <c r="AY388" s="25" t="s">
        <v>199</v>
      </c>
      <c r="BE388" s="218">
        <f>IF(N388="základní",J388,0)</f>
        <v>0</v>
      </c>
      <c r="BF388" s="218">
        <f>IF(N388="snížená",J388,0)</f>
        <v>0</v>
      </c>
      <c r="BG388" s="218">
        <f>IF(N388="zákl. přenesená",J388,0)</f>
        <v>0</v>
      </c>
      <c r="BH388" s="218">
        <f>IF(N388="sníž. přenesená",J388,0)</f>
        <v>0</v>
      </c>
      <c r="BI388" s="218">
        <f>IF(N388="nulová",J388,0)</f>
        <v>0</v>
      </c>
      <c r="BJ388" s="25" t="s">
        <v>25</v>
      </c>
      <c r="BK388" s="218">
        <f>ROUND(I388*H388,2)</f>
        <v>0</v>
      </c>
      <c r="BL388" s="25" t="s">
        <v>105</v>
      </c>
      <c r="BM388" s="25" t="s">
        <v>1402</v>
      </c>
    </row>
    <row r="389" spans="2:65" s="1" customFormat="1" ht="13.5">
      <c r="B389" s="43"/>
      <c r="C389" s="65"/>
      <c r="D389" s="219" t="s">
        <v>208</v>
      </c>
      <c r="E389" s="65"/>
      <c r="F389" s="220" t="s">
        <v>1319</v>
      </c>
      <c r="G389" s="65"/>
      <c r="H389" s="65"/>
      <c r="I389" s="175"/>
      <c r="J389" s="65"/>
      <c r="K389" s="65"/>
      <c r="L389" s="63"/>
      <c r="M389" s="221"/>
      <c r="N389" s="44"/>
      <c r="O389" s="44"/>
      <c r="P389" s="44"/>
      <c r="Q389" s="44"/>
      <c r="R389" s="44"/>
      <c r="S389" s="44"/>
      <c r="T389" s="80"/>
      <c r="AT389" s="25" t="s">
        <v>208</v>
      </c>
      <c r="AU389" s="25" t="s">
        <v>99</v>
      </c>
    </row>
    <row r="390" spans="2:65" s="12" customFormat="1" ht="13.5">
      <c r="B390" s="223"/>
      <c r="C390" s="224"/>
      <c r="D390" s="219" t="s">
        <v>212</v>
      </c>
      <c r="E390" s="225" t="s">
        <v>50</v>
      </c>
      <c r="F390" s="226" t="s">
        <v>1357</v>
      </c>
      <c r="G390" s="224"/>
      <c r="H390" s="227" t="s">
        <v>50</v>
      </c>
      <c r="I390" s="228"/>
      <c r="J390" s="224"/>
      <c r="K390" s="224"/>
      <c r="L390" s="229"/>
      <c r="M390" s="230"/>
      <c r="N390" s="231"/>
      <c r="O390" s="231"/>
      <c r="P390" s="231"/>
      <c r="Q390" s="231"/>
      <c r="R390" s="231"/>
      <c r="S390" s="231"/>
      <c r="T390" s="232"/>
      <c r="AT390" s="233" t="s">
        <v>212</v>
      </c>
      <c r="AU390" s="233" t="s">
        <v>99</v>
      </c>
      <c r="AV390" s="12" t="s">
        <v>25</v>
      </c>
      <c r="AW390" s="12" t="s">
        <v>48</v>
      </c>
      <c r="AX390" s="12" t="s">
        <v>85</v>
      </c>
      <c r="AY390" s="233" t="s">
        <v>199</v>
      </c>
    </row>
    <row r="391" spans="2:65" s="12" customFormat="1" ht="13.5">
      <c r="B391" s="223"/>
      <c r="C391" s="224"/>
      <c r="D391" s="219" t="s">
        <v>212</v>
      </c>
      <c r="E391" s="225" t="s">
        <v>50</v>
      </c>
      <c r="F391" s="226" t="s">
        <v>1320</v>
      </c>
      <c r="G391" s="224"/>
      <c r="H391" s="227" t="s">
        <v>50</v>
      </c>
      <c r="I391" s="228"/>
      <c r="J391" s="224"/>
      <c r="K391" s="224"/>
      <c r="L391" s="229"/>
      <c r="M391" s="230"/>
      <c r="N391" s="231"/>
      <c r="O391" s="231"/>
      <c r="P391" s="231"/>
      <c r="Q391" s="231"/>
      <c r="R391" s="231"/>
      <c r="S391" s="231"/>
      <c r="T391" s="232"/>
      <c r="AT391" s="233" t="s">
        <v>212</v>
      </c>
      <c r="AU391" s="233" t="s">
        <v>99</v>
      </c>
      <c r="AV391" s="12" t="s">
        <v>25</v>
      </c>
      <c r="AW391" s="12" t="s">
        <v>48</v>
      </c>
      <c r="AX391" s="12" t="s">
        <v>85</v>
      </c>
      <c r="AY391" s="233" t="s">
        <v>199</v>
      </c>
    </row>
    <row r="392" spans="2:65" s="13" customFormat="1" ht="13.5">
      <c r="B392" s="234"/>
      <c r="C392" s="235"/>
      <c r="D392" s="236" t="s">
        <v>212</v>
      </c>
      <c r="E392" s="237" t="s">
        <v>50</v>
      </c>
      <c r="F392" s="238" t="s">
        <v>1403</v>
      </c>
      <c r="G392" s="235"/>
      <c r="H392" s="239">
        <v>6.4470000000000001</v>
      </c>
      <c r="I392" s="240"/>
      <c r="J392" s="235"/>
      <c r="K392" s="235"/>
      <c r="L392" s="241"/>
      <c r="M392" s="242"/>
      <c r="N392" s="243"/>
      <c r="O392" s="243"/>
      <c r="P392" s="243"/>
      <c r="Q392" s="243"/>
      <c r="R392" s="243"/>
      <c r="S392" s="243"/>
      <c r="T392" s="244"/>
      <c r="AT392" s="245" t="s">
        <v>212</v>
      </c>
      <c r="AU392" s="245" t="s">
        <v>99</v>
      </c>
      <c r="AV392" s="13" t="s">
        <v>93</v>
      </c>
      <c r="AW392" s="13" t="s">
        <v>48</v>
      </c>
      <c r="AX392" s="13" t="s">
        <v>85</v>
      </c>
      <c r="AY392" s="245" t="s">
        <v>199</v>
      </c>
    </row>
    <row r="393" spans="2:65" s="1" customFormat="1" ht="22.5" customHeight="1">
      <c r="B393" s="43"/>
      <c r="C393" s="207" t="s">
        <v>581</v>
      </c>
      <c r="D393" s="207" t="s">
        <v>202</v>
      </c>
      <c r="E393" s="208" t="s">
        <v>1324</v>
      </c>
      <c r="F393" s="209" t="s">
        <v>1325</v>
      </c>
      <c r="G393" s="210" t="s">
        <v>256</v>
      </c>
      <c r="H393" s="211">
        <v>8.0000000000000002E-3</v>
      </c>
      <c r="I393" s="212"/>
      <c r="J393" s="213">
        <f>ROUND(I393*H393,2)</f>
        <v>0</v>
      </c>
      <c r="K393" s="209" t="s">
        <v>206</v>
      </c>
      <c r="L393" s="63"/>
      <c r="M393" s="214" t="s">
        <v>50</v>
      </c>
      <c r="N393" s="215" t="s">
        <v>56</v>
      </c>
      <c r="O393" s="44"/>
      <c r="P393" s="216">
        <f>O393*H393</f>
        <v>0</v>
      </c>
      <c r="Q393" s="216">
        <v>0</v>
      </c>
      <c r="R393" s="216">
        <f>Q393*H393</f>
        <v>0</v>
      </c>
      <c r="S393" s="216">
        <v>0</v>
      </c>
      <c r="T393" s="217">
        <f>S393*H393</f>
        <v>0</v>
      </c>
      <c r="AR393" s="25" t="s">
        <v>105</v>
      </c>
      <c r="AT393" s="25" t="s">
        <v>202</v>
      </c>
      <c r="AU393" s="25" t="s">
        <v>99</v>
      </c>
      <c r="AY393" s="25" t="s">
        <v>199</v>
      </c>
      <c r="BE393" s="218">
        <f>IF(N393="základní",J393,0)</f>
        <v>0</v>
      </c>
      <c r="BF393" s="218">
        <f>IF(N393="snížená",J393,0)</f>
        <v>0</v>
      </c>
      <c r="BG393" s="218">
        <f>IF(N393="zákl. přenesená",J393,0)</f>
        <v>0</v>
      </c>
      <c r="BH393" s="218">
        <f>IF(N393="sníž. přenesená",J393,0)</f>
        <v>0</v>
      </c>
      <c r="BI393" s="218">
        <f>IF(N393="nulová",J393,0)</f>
        <v>0</v>
      </c>
      <c r="BJ393" s="25" t="s">
        <v>25</v>
      </c>
      <c r="BK393" s="218">
        <f>ROUND(I393*H393,2)</f>
        <v>0</v>
      </c>
      <c r="BL393" s="25" t="s">
        <v>105</v>
      </c>
      <c r="BM393" s="25" t="s">
        <v>1404</v>
      </c>
    </row>
    <row r="394" spans="2:65" s="1" customFormat="1" ht="27">
      <c r="B394" s="43"/>
      <c r="C394" s="65"/>
      <c r="D394" s="219" t="s">
        <v>208</v>
      </c>
      <c r="E394" s="65"/>
      <c r="F394" s="220" t="s">
        <v>1327</v>
      </c>
      <c r="G394" s="65"/>
      <c r="H394" s="65"/>
      <c r="I394" s="175"/>
      <c r="J394" s="65"/>
      <c r="K394" s="65"/>
      <c r="L394" s="63"/>
      <c r="M394" s="221"/>
      <c r="N394" s="44"/>
      <c r="O394" s="44"/>
      <c r="P394" s="44"/>
      <c r="Q394" s="44"/>
      <c r="R394" s="44"/>
      <c r="S394" s="44"/>
      <c r="T394" s="80"/>
      <c r="AT394" s="25" t="s">
        <v>208</v>
      </c>
      <c r="AU394" s="25" t="s">
        <v>99</v>
      </c>
    </row>
    <row r="395" spans="2:65" s="1" customFormat="1" ht="54">
      <c r="B395" s="43"/>
      <c r="C395" s="65"/>
      <c r="D395" s="219" t="s">
        <v>210</v>
      </c>
      <c r="E395" s="65"/>
      <c r="F395" s="222" t="s">
        <v>1328</v>
      </c>
      <c r="G395" s="65"/>
      <c r="H395" s="65"/>
      <c r="I395" s="175"/>
      <c r="J395" s="65"/>
      <c r="K395" s="65"/>
      <c r="L395" s="63"/>
      <c r="M395" s="221"/>
      <c r="N395" s="44"/>
      <c r="O395" s="44"/>
      <c r="P395" s="44"/>
      <c r="Q395" s="44"/>
      <c r="R395" s="44"/>
      <c r="S395" s="44"/>
      <c r="T395" s="80"/>
      <c r="AT395" s="25" t="s">
        <v>210</v>
      </c>
      <c r="AU395" s="25" t="s">
        <v>99</v>
      </c>
    </row>
    <row r="396" spans="2:65" s="12" customFormat="1" ht="13.5">
      <c r="B396" s="223"/>
      <c r="C396" s="224"/>
      <c r="D396" s="219" t="s">
        <v>212</v>
      </c>
      <c r="E396" s="225" t="s">
        <v>50</v>
      </c>
      <c r="F396" s="226" t="s">
        <v>1357</v>
      </c>
      <c r="G396" s="224"/>
      <c r="H396" s="227" t="s">
        <v>50</v>
      </c>
      <c r="I396" s="228"/>
      <c r="J396" s="224"/>
      <c r="K396" s="224"/>
      <c r="L396" s="229"/>
      <c r="M396" s="230"/>
      <c r="N396" s="231"/>
      <c r="O396" s="231"/>
      <c r="P396" s="231"/>
      <c r="Q396" s="231"/>
      <c r="R396" s="231"/>
      <c r="S396" s="231"/>
      <c r="T396" s="232"/>
      <c r="AT396" s="233" t="s">
        <v>212</v>
      </c>
      <c r="AU396" s="233" t="s">
        <v>99</v>
      </c>
      <c r="AV396" s="12" t="s">
        <v>25</v>
      </c>
      <c r="AW396" s="12" t="s">
        <v>48</v>
      </c>
      <c r="AX396" s="12" t="s">
        <v>85</v>
      </c>
      <c r="AY396" s="233" t="s">
        <v>199</v>
      </c>
    </row>
    <row r="397" spans="2:65" s="12" customFormat="1" ht="13.5">
      <c r="B397" s="223"/>
      <c r="C397" s="224"/>
      <c r="D397" s="219" t="s">
        <v>212</v>
      </c>
      <c r="E397" s="225" t="s">
        <v>50</v>
      </c>
      <c r="F397" s="226" t="s">
        <v>1405</v>
      </c>
      <c r="G397" s="224"/>
      <c r="H397" s="227" t="s">
        <v>50</v>
      </c>
      <c r="I397" s="228"/>
      <c r="J397" s="224"/>
      <c r="K397" s="224"/>
      <c r="L397" s="229"/>
      <c r="M397" s="230"/>
      <c r="N397" s="231"/>
      <c r="O397" s="231"/>
      <c r="P397" s="231"/>
      <c r="Q397" s="231"/>
      <c r="R397" s="231"/>
      <c r="S397" s="231"/>
      <c r="T397" s="232"/>
      <c r="AT397" s="233" t="s">
        <v>212</v>
      </c>
      <c r="AU397" s="233" t="s">
        <v>99</v>
      </c>
      <c r="AV397" s="12" t="s">
        <v>25</v>
      </c>
      <c r="AW397" s="12" t="s">
        <v>48</v>
      </c>
      <c r="AX397" s="12" t="s">
        <v>85</v>
      </c>
      <c r="AY397" s="233" t="s">
        <v>199</v>
      </c>
    </row>
    <row r="398" spans="2:65" s="13" customFormat="1" ht="13.5">
      <c r="B398" s="234"/>
      <c r="C398" s="235"/>
      <c r="D398" s="236" t="s">
        <v>212</v>
      </c>
      <c r="E398" s="237" t="s">
        <v>50</v>
      </c>
      <c r="F398" s="238" t="s">
        <v>1406</v>
      </c>
      <c r="G398" s="235"/>
      <c r="H398" s="239">
        <v>8.0000000000000002E-3</v>
      </c>
      <c r="I398" s="240"/>
      <c r="J398" s="235"/>
      <c r="K398" s="235"/>
      <c r="L398" s="241"/>
      <c r="M398" s="242"/>
      <c r="N398" s="243"/>
      <c r="O398" s="243"/>
      <c r="P398" s="243"/>
      <c r="Q398" s="243"/>
      <c r="R398" s="243"/>
      <c r="S398" s="243"/>
      <c r="T398" s="244"/>
      <c r="AT398" s="245" t="s">
        <v>212</v>
      </c>
      <c r="AU398" s="245" t="s">
        <v>99</v>
      </c>
      <c r="AV398" s="13" t="s">
        <v>93</v>
      </c>
      <c r="AW398" s="13" t="s">
        <v>48</v>
      </c>
      <c r="AX398" s="13" t="s">
        <v>85</v>
      </c>
      <c r="AY398" s="245" t="s">
        <v>199</v>
      </c>
    </row>
    <row r="399" spans="2:65" s="1" customFormat="1" ht="22.5" customHeight="1">
      <c r="B399" s="43"/>
      <c r="C399" s="249" t="s">
        <v>587</v>
      </c>
      <c r="D399" s="249" t="s">
        <v>334</v>
      </c>
      <c r="E399" s="250" t="s">
        <v>1331</v>
      </c>
      <c r="F399" s="251" t="s">
        <v>1332</v>
      </c>
      <c r="G399" s="252" t="s">
        <v>1216</v>
      </c>
      <c r="H399" s="253">
        <v>8.1989999999999998</v>
      </c>
      <c r="I399" s="254"/>
      <c r="J399" s="255">
        <f>ROUND(I399*H399,2)</f>
        <v>0</v>
      </c>
      <c r="K399" s="251" t="s">
        <v>50</v>
      </c>
      <c r="L399" s="256"/>
      <c r="M399" s="257" t="s">
        <v>50</v>
      </c>
      <c r="N399" s="258" t="s">
        <v>56</v>
      </c>
      <c r="O399" s="44"/>
      <c r="P399" s="216">
        <f>O399*H399</f>
        <v>0</v>
      </c>
      <c r="Q399" s="216">
        <v>0</v>
      </c>
      <c r="R399" s="216">
        <f>Q399*H399</f>
        <v>0</v>
      </c>
      <c r="S399" s="216">
        <v>0</v>
      </c>
      <c r="T399" s="217">
        <f>S399*H399</f>
        <v>0</v>
      </c>
      <c r="AR399" s="25" t="s">
        <v>247</v>
      </c>
      <c r="AT399" s="25" t="s">
        <v>334</v>
      </c>
      <c r="AU399" s="25" t="s">
        <v>99</v>
      </c>
      <c r="AY399" s="25" t="s">
        <v>199</v>
      </c>
      <c r="BE399" s="218">
        <f>IF(N399="základní",J399,0)</f>
        <v>0</v>
      </c>
      <c r="BF399" s="218">
        <f>IF(N399="snížená",J399,0)</f>
        <v>0</v>
      </c>
      <c r="BG399" s="218">
        <f>IF(N399="zákl. přenesená",J399,0)</f>
        <v>0</v>
      </c>
      <c r="BH399" s="218">
        <f>IF(N399="sníž. přenesená",J399,0)</f>
        <v>0</v>
      </c>
      <c r="BI399" s="218">
        <f>IF(N399="nulová",J399,0)</f>
        <v>0</v>
      </c>
      <c r="BJ399" s="25" t="s">
        <v>25</v>
      </c>
      <c r="BK399" s="218">
        <f>ROUND(I399*H399,2)</f>
        <v>0</v>
      </c>
      <c r="BL399" s="25" t="s">
        <v>105</v>
      </c>
      <c r="BM399" s="25" t="s">
        <v>1407</v>
      </c>
    </row>
    <row r="400" spans="2:65" s="1" customFormat="1" ht="13.5">
      <c r="B400" s="43"/>
      <c r="C400" s="65"/>
      <c r="D400" s="219" t="s">
        <v>208</v>
      </c>
      <c r="E400" s="65"/>
      <c r="F400" s="220" t="s">
        <v>1332</v>
      </c>
      <c r="G400" s="65"/>
      <c r="H400" s="65"/>
      <c r="I400" s="175"/>
      <c r="J400" s="65"/>
      <c r="K400" s="65"/>
      <c r="L400" s="63"/>
      <c r="M400" s="221"/>
      <c r="N400" s="44"/>
      <c r="O400" s="44"/>
      <c r="P400" s="44"/>
      <c r="Q400" s="44"/>
      <c r="R400" s="44"/>
      <c r="S400" s="44"/>
      <c r="T400" s="80"/>
      <c r="AT400" s="25" t="s">
        <v>208</v>
      </c>
      <c r="AU400" s="25" t="s">
        <v>99</v>
      </c>
    </row>
    <row r="401" spans="2:65" s="12" customFormat="1" ht="13.5">
      <c r="B401" s="223"/>
      <c r="C401" s="224"/>
      <c r="D401" s="219" t="s">
        <v>212</v>
      </c>
      <c r="E401" s="225" t="s">
        <v>50</v>
      </c>
      <c r="F401" s="226" t="s">
        <v>1357</v>
      </c>
      <c r="G401" s="224"/>
      <c r="H401" s="227" t="s">
        <v>50</v>
      </c>
      <c r="I401" s="228"/>
      <c r="J401" s="224"/>
      <c r="K401" s="224"/>
      <c r="L401" s="229"/>
      <c r="M401" s="230"/>
      <c r="N401" s="231"/>
      <c r="O401" s="231"/>
      <c r="P401" s="231"/>
      <c r="Q401" s="231"/>
      <c r="R401" s="231"/>
      <c r="S401" s="231"/>
      <c r="T401" s="232"/>
      <c r="AT401" s="233" t="s">
        <v>212</v>
      </c>
      <c r="AU401" s="233" t="s">
        <v>99</v>
      </c>
      <c r="AV401" s="12" t="s">
        <v>25</v>
      </c>
      <c r="AW401" s="12" t="s">
        <v>48</v>
      </c>
      <c r="AX401" s="12" t="s">
        <v>85</v>
      </c>
      <c r="AY401" s="233" t="s">
        <v>199</v>
      </c>
    </row>
    <row r="402" spans="2:65" s="12" customFormat="1" ht="13.5">
      <c r="B402" s="223"/>
      <c r="C402" s="224"/>
      <c r="D402" s="219" t="s">
        <v>212</v>
      </c>
      <c r="E402" s="225" t="s">
        <v>50</v>
      </c>
      <c r="F402" s="226" t="s">
        <v>1320</v>
      </c>
      <c r="G402" s="224"/>
      <c r="H402" s="227" t="s">
        <v>50</v>
      </c>
      <c r="I402" s="228"/>
      <c r="J402" s="224"/>
      <c r="K402" s="224"/>
      <c r="L402" s="229"/>
      <c r="M402" s="230"/>
      <c r="N402" s="231"/>
      <c r="O402" s="231"/>
      <c r="P402" s="231"/>
      <c r="Q402" s="231"/>
      <c r="R402" s="231"/>
      <c r="S402" s="231"/>
      <c r="T402" s="232"/>
      <c r="AT402" s="233" t="s">
        <v>212</v>
      </c>
      <c r="AU402" s="233" t="s">
        <v>99</v>
      </c>
      <c r="AV402" s="12" t="s">
        <v>25</v>
      </c>
      <c r="AW402" s="12" t="s">
        <v>48</v>
      </c>
      <c r="AX402" s="12" t="s">
        <v>85</v>
      </c>
      <c r="AY402" s="233" t="s">
        <v>199</v>
      </c>
    </row>
    <row r="403" spans="2:65" s="13" customFormat="1" ht="13.5">
      <c r="B403" s="234"/>
      <c r="C403" s="235"/>
      <c r="D403" s="219" t="s">
        <v>212</v>
      </c>
      <c r="E403" s="246" t="s">
        <v>50</v>
      </c>
      <c r="F403" s="247" t="s">
        <v>1408</v>
      </c>
      <c r="G403" s="235"/>
      <c r="H403" s="248">
        <v>8.1989999999999998</v>
      </c>
      <c r="I403" s="240"/>
      <c r="J403" s="235"/>
      <c r="K403" s="235"/>
      <c r="L403" s="241"/>
      <c r="M403" s="242"/>
      <c r="N403" s="243"/>
      <c r="O403" s="243"/>
      <c r="P403" s="243"/>
      <c r="Q403" s="243"/>
      <c r="R403" s="243"/>
      <c r="S403" s="243"/>
      <c r="T403" s="244"/>
      <c r="AT403" s="245" t="s">
        <v>212</v>
      </c>
      <c r="AU403" s="245" t="s">
        <v>99</v>
      </c>
      <c r="AV403" s="13" t="s">
        <v>93</v>
      </c>
      <c r="AW403" s="13" t="s">
        <v>48</v>
      </c>
      <c r="AX403" s="13" t="s">
        <v>85</v>
      </c>
      <c r="AY403" s="245" t="s">
        <v>199</v>
      </c>
    </row>
    <row r="404" spans="2:65" s="12" customFormat="1" ht="27">
      <c r="B404" s="223"/>
      <c r="C404" s="224"/>
      <c r="D404" s="236" t="s">
        <v>212</v>
      </c>
      <c r="E404" s="259" t="s">
        <v>50</v>
      </c>
      <c r="F404" s="260" t="s">
        <v>339</v>
      </c>
      <c r="G404" s="224"/>
      <c r="H404" s="261" t="s">
        <v>50</v>
      </c>
      <c r="I404" s="228"/>
      <c r="J404" s="224"/>
      <c r="K404" s="224"/>
      <c r="L404" s="229"/>
      <c r="M404" s="230"/>
      <c r="N404" s="231"/>
      <c r="O404" s="231"/>
      <c r="P404" s="231"/>
      <c r="Q404" s="231"/>
      <c r="R404" s="231"/>
      <c r="S404" s="231"/>
      <c r="T404" s="232"/>
      <c r="AT404" s="233" t="s">
        <v>212</v>
      </c>
      <c r="AU404" s="233" t="s">
        <v>99</v>
      </c>
      <c r="AV404" s="12" t="s">
        <v>25</v>
      </c>
      <c r="AW404" s="12" t="s">
        <v>48</v>
      </c>
      <c r="AX404" s="12" t="s">
        <v>85</v>
      </c>
      <c r="AY404" s="233" t="s">
        <v>199</v>
      </c>
    </row>
    <row r="405" spans="2:65" s="1" customFormat="1" ht="22.5" customHeight="1">
      <c r="B405" s="43"/>
      <c r="C405" s="207" t="s">
        <v>594</v>
      </c>
      <c r="D405" s="207" t="s">
        <v>202</v>
      </c>
      <c r="E405" s="208" t="s">
        <v>1409</v>
      </c>
      <c r="F405" s="209" t="s">
        <v>1410</v>
      </c>
      <c r="G405" s="210" t="s">
        <v>263</v>
      </c>
      <c r="H405" s="211">
        <v>62.59</v>
      </c>
      <c r="I405" s="212"/>
      <c r="J405" s="213">
        <f>ROUND(I405*H405,2)</f>
        <v>0</v>
      </c>
      <c r="K405" s="209" t="s">
        <v>206</v>
      </c>
      <c r="L405" s="63"/>
      <c r="M405" s="214" t="s">
        <v>50</v>
      </c>
      <c r="N405" s="215" t="s">
        <v>56</v>
      </c>
      <c r="O405" s="44"/>
      <c r="P405" s="216">
        <f>O405*H405</f>
        <v>0</v>
      </c>
      <c r="Q405" s="216">
        <v>0</v>
      </c>
      <c r="R405" s="216">
        <f>Q405*H405</f>
        <v>0</v>
      </c>
      <c r="S405" s="216">
        <v>0</v>
      </c>
      <c r="T405" s="217">
        <f>S405*H405</f>
        <v>0</v>
      </c>
      <c r="AR405" s="25" t="s">
        <v>105</v>
      </c>
      <c r="AT405" s="25" t="s">
        <v>202</v>
      </c>
      <c r="AU405" s="25" t="s">
        <v>99</v>
      </c>
      <c r="AY405" s="25" t="s">
        <v>199</v>
      </c>
      <c r="BE405" s="218">
        <f>IF(N405="základní",J405,0)</f>
        <v>0</v>
      </c>
      <c r="BF405" s="218">
        <f>IF(N405="snížená",J405,0)</f>
        <v>0</v>
      </c>
      <c r="BG405" s="218">
        <f>IF(N405="zákl. přenesená",J405,0)</f>
        <v>0</v>
      </c>
      <c r="BH405" s="218">
        <f>IF(N405="sníž. přenesená",J405,0)</f>
        <v>0</v>
      </c>
      <c r="BI405" s="218">
        <f>IF(N405="nulová",J405,0)</f>
        <v>0</v>
      </c>
      <c r="BJ405" s="25" t="s">
        <v>25</v>
      </c>
      <c r="BK405" s="218">
        <f>ROUND(I405*H405,2)</f>
        <v>0</v>
      </c>
      <c r="BL405" s="25" t="s">
        <v>105</v>
      </c>
      <c r="BM405" s="25" t="s">
        <v>1411</v>
      </c>
    </row>
    <row r="406" spans="2:65" s="1" customFormat="1" ht="13.5">
      <c r="B406" s="43"/>
      <c r="C406" s="65"/>
      <c r="D406" s="219" t="s">
        <v>208</v>
      </c>
      <c r="E406" s="65"/>
      <c r="F406" s="220" t="s">
        <v>1412</v>
      </c>
      <c r="G406" s="65"/>
      <c r="H406" s="65"/>
      <c r="I406" s="175"/>
      <c r="J406" s="65"/>
      <c r="K406" s="65"/>
      <c r="L406" s="63"/>
      <c r="M406" s="221"/>
      <c r="N406" s="44"/>
      <c r="O406" s="44"/>
      <c r="P406" s="44"/>
      <c r="Q406" s="44"/>
      <c r="R406" s="44"/>
      <c r="S406" s="44"/>
      <c r="T406" s="80"/>
      <c r="AT406" s="25" t="s">
        <v>208</v>
      </c>
      <c r="AU406" s="25" t="s">
        <v>99</v>
      </c>
    </row>
    <row r="407" spans="2:65" s="1" customFormat="1" ht="81">
      <c r="B407" s="43"/>
      <c r="C407" s="65"/>
      <c r="D407" s="219" t="s">
        <v>210</v>
      </c>
      <c r="E407" s="65"/>
      <c r="F407" s="222" t="s">
        <v>1413</v>
      </c>
      <c r="G407" s="65"/>
      <c r="H407" s="65"/>
      <c r="I407" s="175"/>
      <c r="J407" s="65"/>
      <c r="K407" s="65"/>
      <c r="L407" s="63"/>
      <c r="M407" s="221"/>
      <c r="N407" s="44"/>
      <c r="O407" s="44"/>
      <c r="P407" s="44"/>
      <c r="Q407" s="44"/>
      <c r="R407" s="44"/>
      <c r="S407" s="44"/>
      <c r="T407" s="80"/>
      <c r="AT407" s="25" t="s">
        <v>210</v>
      </c>
      <c r="AU407" s="25" t="s">
        <v>99</v>
      </c>
    </row>
    <row r="408" spans="2:65" s="12" customFormat="1" ht="13.5">
      <c r="B408" s="223"/>
      <c r="C408" s="224"/>
      <c r="D408" s="219" t="s">
        <v>212</v>
      </c>
      <c r="E408" s="225" t="s">
        <v>50</v>
      </c>
      <c r="F408" s="226" t="s">
        <v>1357</v>
      </c>
      <c r="G408" s="224"/>
      <c r="H408" s="227" t="s">
        <v>50</v>
      </c>
      <c r="I408" s="228"/>
      <c r="J408" s="224"/>
      <c r="K408" s="224"/>
      <c r="L408" s="229"/>
      <c r="M408" s="230"/>
      <c r="N408" s="231"/>
      <c r="O408" s="231"/>
      <c r="P408" s="231"/>
      <c r="Q408" s="231"/>
      <c r="R408" s="231"/>
      <c r="S408" s="231"/>
      <c r="T408" s="232"/>
      <c r="AT408" s="233" t="s">
        <v>212</v>
      </c>
      <c r="AU408" s="233" t="s">
        <v>99</v>
      </c>
      <c r="AV408" s="12" t="s">
        <v>25</v>
      </c>
      <c r="AW408" s="12" t="s">
        <v>48</v>
      </c>
      <c r="AX408" s="12" t="s">
        <v>85</v>
      </c>
      <c r="AY408" s="233" t="s">
        <v>199</v>
      </c>
    </row>
    <row r="409" spans="2:65" s="12" customFormat="1" ht="13.5">
      <c r="B409" s="223"/>
      <c r="C409" s="224"/>
      <c r="D409" s="219" t="s">
        <v>212</v>
      </c>
      <c r="E409" s="225" t="s">
        <v>50</v>
      </c>
      <c r="F409" s="226" t="s">
        <v>1414</v>
      </c>
      <c r="G409" s="224"/>
      <c r="H409" s="227" t="s">
        <v>50</v>
      </c>
      <c r="I409" s="228"/>
      <c r="J409" s="224"/>
      <c r="K409" s="224"/>
      <c r="L409" s="229"/>
      <c r="M409" s="230"/>
      <c r="N409" s="231"/>
      <c r="O409" s="231"/>
      <c r="P409" s="231"/>
      <c r="Q409" s="231"/>
      <c r="R409" s="231"/>
      <c r="S409" s="231"/>
      <c r="T409" s="232"/>
      <c r="AT409" s="233" t="s">
        <v>212</v>
      </c>
      <c r="AU409" s="233" t="s">
        <v>99</v>
      </c>
      <c r="AV409" s="12" t="s">
        <v>25</v>
      </c>
      <c r="AW409" s="12" t="s">
        <v>48</v>
      </c>
      <c r="AX409" s="12" t="s">
        <v>85</v>
      </c>
      <c r="AY409" s="233" t="s">
        <v>199</v>
      </c>
    </row>
    <row r="410" spans="2:65" s="13" customFormat="1" ht="13.5">
      <c r="B410" s="234"/>
      <c r="C410" s="235"/>
      <c r="D410" s="236" t="s">
        <v>212</v>
      </c>
      <c r="E410" s="237" t="s">
        <v>50</v>
      </c>
      <c r="F410" s="238" t="s">
        <v>1355</v>
      </c>
      <c r="G410" s="235"/>
      <c r="H410" s="239">
        <v>62.59</v>
      </c>
      <c r="I410" s="240"/>
      <c r="J410" s="235"/>
      <c r="K410" s="235"/>
      <c r="L410" s="241"/>
      <c r="M410" s="242"/>
      <c r="N410" s="243"/>
      <c r="O410" s="243"/>
      <c r="P410" s="243"/>
      <c r="Q410" s="243"/>
      <c r="R410" s="243"/>
      <c r="S410" s="243"/>
      <c r="T410" s="244"/>
      <c r="AT410" s="245" t="s">
        <v>212</v>
      </c>
      <c r="AU410" s="245" t="s">
        <v>99</v>
      </c>
      <c r="AV410" s="13" t="s">
        <v>93</v>
      </c>
      <c r="AW410" s="13" t="s">
        <v>48</v>
      </c>
      <c r="AX410" s="13" t="s">
        <v>85</v>
      </c>
      <c r="AY410" s="245" t="s">
        <v>199</v>
      </c>
    </row>
    <row r="411" spans="2:65" s="1" customFormat="1" ht="22.5" customHeight="1">
      <c r="B411" s="43"/>
      <c r="C411" s="207" t="s">
        <v>269</v>
      </c>
      <c r="D411" s="207" t="s">
        <v>202</v>
      </c>
      <c r="E411" s="208" t="s">
        <v>1335</v>
      </c>
      <c r="F411" s="209" t="s">
        <v>1336</v>
      </c>
      <c r="G411" s="210" t="s">
        <v>205</v>
      </c>
      <c r="H411" s="211">
        <v>3.7549999999999999</v>
      </c>
      <c r="I411" s="212"/>
      <c r="J411" s="213">
        <f>ROUND(I411*H411,2)</f>
        <v>0</v>
      </c>
      <c r="K411" s="209" t="s">
        <v>206</v>
      </c>
      <c r="L411" s="63"/>
      <c r="M411" s="214" t="s">
        <v>50</v>
      </c>
      <c r="N411" s="215" t="s">
        <v>56</v>
      </c>
      <c r="O411" s="44"/>
      <c r="P411" s="216">
        <f>O411*H411</f>
        <v>0</v>
      </c>
      <c r="Q411" s="216">
        <v>0</v>
      </c>
      <c r="R411" s="216">
        <f>Q411*H411</f>
        <v>0</v>
      </c>
      <c r="S411" s="216">
        <v>0</v>
      </c>
      <c r="T411" s="217">
        <f>S411*H411</f>
        <v>0</v>
      </c>
      <c r="AR411" s="25" t="s">
        <v>105</v>
      </c>
      <c r="AT411" s="25" t="s">
        <v>202</v>
      </c>
      <c r="AU411" s="25" t="s">
        <v>99</v>
      </c>
      <c r="AY411" s="25" t="s">
        <v>199</v>
      </c>
      <c r="BE411" s="218">
        <f>IF(N411="základní",J411,0)</f>
        <v>0</v>
      </c>
      <c r="BF411" s="218">
        <f>IF(N411="snížená",J411,0)</f>
        <v>0</v>
      </c>
      <c r="BG411" s="218">
        <f>IF(N411="zákl. přenesená",J411,0)</f>
        <v>0</v>
      </c>
      <c r="BH411" s="218">
        <f>IF(N411="sníž. přenesená",J411,0)</f>
        <v>0</v>
      </c>
      <c r="BI411" s="218">
        <f>IF(N411="nulová",J411,0)</f>
        <v>0</v>
      </c>
      <c r="BJ411" s="25" t="s">
        <v>25</v>
      </c>
      <c r="BK411" s="218">
        <f>ROUND(I411*H411,2)</f>
        <v>0</v>
      </c>
      <c r="BL411" s="25" t="s">
        <v>105</v>
      </c>
      <c r="BM411" s="25" t="s">
        <v>1415</v>
      </c>
    </row>
    <row r="412" spans="2:65" s="1" customFormat="1" ht="13.5">
      <c r="B412" s="43"/>
      <c r="C412" s="65"/>
      <c r="D412" s="219" t="s">
        <v>208</v>
      </c>
      <c r="E412" s="65"/>
      <c r="F412" s="220" t="s">
        <v>1338</v>
      </c>
      <c r="G412" s="65"/>
      <c r="H412" s="65"/>
      <c r="I412" s="175"/>
      <c r="J412" s="65"/>
      <c r="K412" s="65"/>
      <c r="L412" s="63"/>
      <c r="M412" s="221"/>
      <c r="N412" s="44"/>
      <c r="O412" s="44"/>
      <c r="P412" s="44"/>
      <c r="Q412" s="44"/>
      <c r="R412" s="44"/>
      <c r="S412" s="44"/>
      <c r="T412" s="80"/>
      <c r="AT412" s="25" t="s">
        <v>208</v>
      </c>
      <c r="AU412" s="25" t="s">
        <v>99</v>
      </c>
    </row>
    <row r="413" spans="2:65" s="1" customFormat="1" ht="54">
      <c r="B413" s="43"/>
      <c r="C413" s="65"/>
      <c r="D413" s="219" t="s">
        <v>210</v>
      </c>
      <c r="E413" s="65"/>
      <c r="F413" s="222" t="s">
        <v>1339</v>
      </c>
      <c r="G413" s="65"/>
      <c r="H413" s="65"/>
      <c r="I413" s="175"/>
      <c r="J413" s="65"/>
      <c r="K413" s="65"/>
      <c r="L413" s="63"/>
      <c r="M413" s="221"/>
      <c r="N413" s="44"/>
      <c r="O413" s="44"/>
      <c r="P413" s="44"/>
      <c r="Q413" s="44"/>
      <c r="R413" s="44"/>
      <c r="S413" s="44"/>
      <c r="T413" s="80"/>
      <c r="AT413" s="25" t="s">
        <v>210</v>
      </c>
      <c r="AU413" s="25" t="s">
        <v>99</v>
      </c>
    </row>
    <row r="414" spans="2:65" s="12" customFormat="1" ht="13.5">
      <c r="B414" s="223"/>
      <c r="C414" s="224"/>
      <c r="D414" s="219" t="s">
        <v>212</v>
      </c>
      <c r="E414" s="225" t="s">
        <v>50</v>
      </c>
      <c r="F414" s="226" t="s">
        <v>1357</v>
      </c>
      <c r="G414" s="224"/>
      <c r="H414" s="227" t="s">
        <v>50</v>
      </c>
      <c r="I414" s="228"/>
      <c r="J414" s="224"/>
      <c r="K414" s="224"/>
      <c r="L414" s="229"/>
      <c r="M414" s="230"/>
      <c r="N414" s="231"/>
      <c r="O414" s="231"/>
      <c r="P414" s="231"/>
      <c r="Q414" s="231"/>
      <c r="R414" s="231"/>
      <c r="S414" s="231"/>
      <c r="T414" s="232"/>
      <c r="AT414" s="233" t="s">
        <v>212</v>
      </c>
      <c r="AU414" s="233" t="s">
        <v>99</v>
      </c>
      <c r="AV414" s="12" t="s">
        <v>25</v>
      </c>
      <c r="AW414" s="12" t="s">
        <v>48</v>
      </c>
      <c r="AX414" s="12" t="s">
        <v>85</v>
      </c>
      <c r="AY414" s="233" t="s">
        <v>199</v>
      </c>
    </row>
    <row r="415" spans="2:65" s="12" customFormat="1" ht="13.5">
      <c r="B415" s="223"/>
      <c r="C415" s="224"/>
      <c r="D415" s="219" t="s">
        <v>212</v>
      </c>
      <c r="E415" s="225" t="s">
        <v>50</v>
      </c>
      <c r="F415" s="226" t="s">
        <v>1416</v>
      </c>
      <c r="G415" s="224"/>
      <c r="H415" s="227" t="s">
        <v>50</v>
      </c>
      <c r="I415" s="228"/>
      <c r="J415" s="224"/>
      <c r="K415" s="224"/>
      <c r="L415" s="229"/>
      <c r="M415" s="230"/>
      <c r="N415" s="231"/>
      <c r="O415" s="231"/>
      <c r="P415" s="231"/>
      <c r="Q415" s="231"/>
      <c r="R415" s="231"/>
      <c r="S415" s="231"/>
      <c r="T415" s="232"/>
      <c r="AT415" s="233" t="s">
        <v>212</v>
      </c>
      <c r="AU415" s="233" t="s">
        <v>99</v>
      </c>
      <c r="AV415" s="12" t="s">
        <v>25</v>
      </c>
      <c r="AW415" s="12" t="s">
        <v>48</v>
      </c>
      <c r="AX415" s="12" t="s">
        <v>85</v>
      </c>
      <c r="AY415" s="233" t="s">
        <v>199</v>
      </c>
    </row>
    <row r="416" spans="2:65" s="13" customFormat="1" ht="13.5">
      <c r="B416" s="234"/>
      <c r="C416" s="235"/>
      <c r="D416" s="236" t="s">
        <v>212</v>
      </c>
      <c r="E416" s="237" t="s">
        <v>50</v>
      </c>
      <c r="F416" s="238" t="s">
        <v>1417</v>
      </c>
      <c r="G416" s="235"/>
      <c r="H416" s="239">
        <v>3.7549999999999999</v>
      </c>
      <c r="I416" s="240"/>
      <c r="J416" s="235"/>
      <c r="K416" s="235"/>
      <c r="L416" s="241"/>
      <c r="M416" s="242"/>
      <c r="N416" s="243"/>
      <c r="O416" s="243"/>
      <c r="P416" s="243"/>
      <c r="Q416" s="243"/>
      <c r="R416" s="243"/>
      <c r="S416" s="243"/>
      <c r="T416" s="244"/>
      <c r="AT416" s="245" t="s">
        <v>212</v>
      </c>
      <c r="AU416" s="245" t="s">
        <v>99</v>
      </c>
      <c r="AV416" s="13" t="s">
        <v>93</v>
      </c>
      <c r="AW416" s="13" t="s">
        <v>48</v>
      </c>
      <c r="AX416" s="13" t="s">
        <v>85</v>
      </c>
      <c r="AY416" s="245" t="s">
        <v>199</v>
      </c>
    </row>
    <row r="417" spans="2:65" s="1" customFormat="1" ht="22.5" customHeight="1">
      <c r="B417" s="43"/>
      <c r="C417" s="207" t="s">
        <v>608</v>
      </c>
      <c r="D417" s="207" t="s">
        <v>202</v>
      </c>
      <c r="E417" s="208" t="s">
        <v>1342</v>
      </c>
      <c r="F417" s="209" t="s">
        <v>1343</v>
      </c>
      <c r="G417" s="210" t="s">
        <v>205</v>
      </c>
      <c r="H417" s="211">
        <v>11.266</v>
      </c>
      <c r="I417" s="212"/>
      <c r="J417" s="213">
        <f>ROUND(I417*H417,2)</f>
        <v>0</v>
      </c>
      <c r="K417" s="209" t="s">
        <v>206</v>
      </c>
      <c r="L417" s="63"/>
      <c r="M417" s="214" t="s">
        <v>50</v>
      </c>
      <c r="N417" s="215" t="s">
        <v>56</v>
      </c>
      <c r="O417" s="44"/>
      <c r="P417" s="216">
        <f>O417*H417</f>
        <v>0</v>
      </c>
      <c r="Q417" s="216">
        <v>0</v>
      </c>
      <c r="R417" s="216">
        <f>Q417*H417</f>
        <v>0</v>
      </c>
      <c r="S417" s="216">
        <v>0</v>
      </c>
      <c r="T417" s="217">
        <f>S417*H417</f>
        <v>0</v>
      </c>
      <c r="AR417" s="25" t="s">
        <v>105</v>
      </c>
      <c r="AT417" s="25" t="s">
        <v>202</v>
      </c>
      <c r="AU417" s="25" t="s">
        <v>99</v>
      </c>
      <c r="AY417" s="25" t="s">
        <v>199</v>
      </c>
      <c r="BE417" s="218">
        <f>IF(N417="základní",J417,0)</f>
        <v>0</v>
      </c>
      <c r="BF417" s="218">
        <f>IF(N417="snížená",J417,0)</f>
        <v>0</v>
      </c>
      <c r="BG417" s="218">
        <f>IF(N417="zákl. přenesená",J417,0)</f>
        <v>0</v>
      </c>
      <c r="BH417" s="218">
        <f>IF(N417="sníž. přenesená",J417,0)</f>
        <v>0</v>
      </c>
      <c r="BI417" s="218">
        <f>IF(N417="nulová",J417,0)</f>
        <v>0</v>
      </c>
      <c r="BJ417" s="25" t="s">
        <v>25</v>
      </c>
      <c r="BK417" s="218">
        <f>ROUND(I417*H417,2)</f>
        <v>0</v>
      </c>
      <c r="BL417" s="25" t="s">
        <v>105</v>
      </c>
      <c r="BM417" s="25" t="s">
        <v>1418</v>
      </c>
    </row>
    <row r="418" spans="2:65" s="1" customFormat="1" ht="13.5">
      <c r="B418" s="43"/>
      <c r="C418" s="65"/>
      <c r="D418" s="219" t="s">
        <v>208</v>
      </c>
      <c r="E418" s="65"/>
      <c r="F418" s="220" t="s">
        <v>1345</v>
      </c>
      <c r="G418" s="65"/>
      <c r="H418" s="65"/>
      <c r="I418" s="175"/>
      <c r="J418" s="65"/>
      <c r="K418" s="65"/>
      <c r="L418" s="63"/>
      <c r="M418" s="221"/>
      <c r="N418" s="44"/>
      <c r="O418" s="44"/>
      <c r="P418" s="44"/>
      <c r="Q418" s="44"/>
      <c r="R418" s="44"/>
      <c r="S418" s="44"/>
      <c r="T418" s="80"/>
      <c r="AT418" s="25" t="s">
        <v>208</v>
      </c>
      <c r="AU418" s="25" t="s">
        <v>99</v>
      </c>
    </row>
    <row r="419" spans="2:65" s="1" customFormat="1" ht="54">
      <c r="B419" s="43"/>
      <c r="C419" s="65"/>
      <c r="D419" s="219" t="s">
        <v>210</v>
      </c>
      <c r="E419" s="65"/>
      <c r="F419" s="222" t="s">
        <v>1339</v>
      </c>
      <c r="G419" s="65"/>
      <c r="H419" s="65"/>
      <c r="I419" s="175"/>
      <c r="J419" s="65"/>
      <c r="K419" s="65"/>
      <c r="L419" s="63"/>
      <c r="M419" s="221"/>
      <c r="N419" s="44"/>
      <c r="O419" s="44"/>
      <c r="P419" s="44"/>
      <c r="Q419" s="44"/>
      <c r="R419" s="44"/>
      <c r="S419" s="44"/>
      <c r="T419" s="80"/>
      <c r="AT419" s="25" t="s">
        <v>210</v>
      </c>
      <c r="AU419" s="25" t="s">
        <v>99</v>
      </c>
    </row>
    <row r="420" spans="2:65" s="12" customFormat="1" ht="13.5">
      <c r="B420" s="223"/>
      <c r="C420" s="224"/>
      <c r="D420" s="219" t="s">
        <v>212</v>
      </c>
      <c r="E420" s="225" t="s">
        <v>50</v>
      </c>
      <c r="F420" s="226" t="s">
        <v>1419</v>
      </c>
      <c r="G420" s="224"/>
      <c r="H420" s="227" t="s">
        <v>50</v>
      </c>
      <c r="I420" s="228"/>
      <c r="J420" s="224"/>
      <c r="K420" s="224"/>
      <c r="L420" s="229"/>
      <c r="M420" s="230"/>
      <c r="N420" s="231"/>
      <c r="O420" s="231"/>
      <c r="P420" s="231"/>
      <c r="Q420" s="231"/>
      <c r="R420" s="231"/>
      <c r="S420" s="231"/>
      <c r="T420" s="232"/>
      <c r="AT420" s="233" t="s">
        <v>212</v>
      </c>
      <c r="AU420" s="233" t="s">
        <v>99</v>
      </c>
      <c r="AV420" s="12" t="s">
        <v>25</v>
      </c>
      <c r="AW420" s="12" t="s">
        <v>48</v>
      </c>
      <c r="AX420" s="12" t="s">
        <v>85</v>
      </c>
      <c r="AY420" s="233" t="s">
        <v>199</v>
      </c>
    </row>
    <row r="421" spans="2:65" s="12" customFormat="1" ht="13.5">
      <c r="B421" s="223"/>
      <c r="C421" s="224"/>
      <c r="D421" s="219" t="s">
        <v>212</v>
      </c>
      <c r="E421" s="225" t="s">
        <v>50</v>
      </c>
      <c r="F421" s="226" t="s">
        <v>1357</v>
      </c>
      <c r="G421" s="224"/>
      <c r="H421" s="227" t="s">
        <v>50</v>
      </c>
      <c r="I421" s="228"/>
      <c r="J421" s="224"/>
      <c r="K421" s="224"/>
      <c r="L421" s="229"/>
      <c r="M421" s="230"/>
      <c r="N421" s="231"/>
      <c r="O421" s="231"/>
      <c r="P421" s="231"/>
      <c r="Q421" s="231"/>
      <c r="R421" s="231"/>
      <c r="S421" s="231"/>
      <c r="T421" s="232"/>
      <c r="AT421" s="233" t="s">
        <v>212</v>
      </c>
      <c r="AU421" s="233" t="s">
        <v>99</v>
      </c>
      <c r="AV421" s="12" t="s">
        <v>25</v>
      </c>
      <c r="AW421" s="12" t="s">
        <v>48</v>
      </c>
      <c r="AX421" s="12" t="s">
        <v>85</v>
      </c>
      <c r="AY421" s="233" t="s">
        <v>199</v>
      </c>
    </row>
    <row r="422" spans="2:65" s="12" customFormat="1" ht="13.5">
      <c r="B422" s="223"/>
      <c r="C422" s="224"/>
      <c r="D422" s="219" t="s">
        <v>212</v>
      </c>
      <c r="E422" s="225" t="s">
        <v>50</v>
      </c>
      <c r="F422" s="226" t="s">
        <v>1416</v>
      </c>
      <c r="G422" s="224"/>
      <c r="H422" s="227" t="s">
        <v>50</v>
      </c>
      <c r="I422" s="228"/>
      <c r="J422" s="224"/>
      <c r="K422" s="224"/>
      <c r="L422" s="229"/>
      <c r="M422" s="230"/>
      <c r="N422" s="231"/>
      <c r="O422" s="231"/>
      <c r="P422" s="231"/>
      <c r="Q422" s="231"/>
      <c r="R422" s="231"/>
      <c r="S422" s="231"/>
      <c r="T422" s="232"/>
      <c r="AT422" s="233" t="s">
        <v>212</v>
      </c>
      <c r="AU422" s="233" t="s">
        <v>99</v>
      </c>
      <c r="AV422" s="12" t="s">
        <v>25</v>
      </c>
      <c r="AW422" s="12" t="s">
        <v>48</v>
      </c>
      <c r="AX422" s="12" t="s">
        <v>85</v>
      </c>
      <c r="AY422" s="233" t="s">
        <v>199</v>
      </c>
    </row>
    <row r="423" spans="2:65" s="13" customFormat="1" ht="13.5">
      <c r="B423" s="234"/>
      <c r="C423" s="235"/>
      <c r="D423" s="236" t="s">
        <v>212</v>
      </c>
      <c r="E423" s="237" t="s">
        <v>50</v>
      </c>
      <c r="F423" s="238" t="s">
        <v>1420</v>
      </c>
      <c r="G423" s="235"/>
      <c r="H423" s="239">
        <v>11.266</v>
      </c>
      <c r="I423" s="240"/>
      <c r="J423" s="235"/>
      <c r="K423" s="235"/>
      <c r="L423" s="241"/>
      <c r="M423" s="242"/>
      <c r="N423" s="243"/>
      <c r="O423" s="243"/>
      <c r="P423" s="243"/>
      <c r="Q423" s="243"/>
      <c r="R423" s="243"/>
      <c r="S423" s="243"/>
      <c r="T423" s="244"/>
      <c r="AT423" s="245" t="s">
        <v>212</v>
      </c>
      <c r="AU423" s="245" t="s">
        <v>99</v>
      </c>
      <c r="AV423" s="13" t="s">
        <v>93</v>
      </c>
      <c r="AW423" s="13" t="s">
        <v>48</v>
      </c>
      <c r="AX423" s="13" t="s">
        <v>85</v>
      </c>
      <c r="AY423" s="245" t="s">
        <v>199</v>
      </c>
    </row>
    <row r="424" spans="2:65" s="1" customFormat="1" ht="22.5" customHeight="1">
      <c r="B424" s="43"/>
      <c r="C424" s="249" t="s">
        <v>322</v>
      </c>
      <c r="D424" s="249" t="s">
        <v>334</v>
      </c>
      <c r="E424" s="250" t="s">
        <v>1348</v>
      </c>
      <c r="F424" s="251" t="s">
        <v>1349</v>
      </c>
      <c r="G424" s="252" t="s">
        <v>205</v>
      </c>
      <c r="H424" s="253">
        <v>3.7549999999999999</v>
      </c>
      <c r="I424" s="254"/>
      <c r="J424" s="255">
        <f>ROUND(I424*H424,2)</f>
        <v>0</v>
      </c>
      <c r="K424" s="251" t="s">
        <v>206</v>
      </c>
      <c r="L424" s="256"/>
      <c r="M424" s="257" t="s">
        <v>50</v>
      </c>
      <c r="N424" s="258" t="s">
        <v>56</v>
      </c>
      <c r="O424" s="44"/>
      <c r="P424" s="216">
        <f>O424*H424</f>
        <v>0</v>
      </c>
      <c r="Q424" s="216">
        <v>1</v>
      </c>
      <c r="R424" s="216">
        <f>Q424*H424</f>
        <v>3.7549999999999999</v>
      </c>
      <c r="S424" s="216">
        <v>0</v>
      </c>
      <c r="T424" s="217">
        <f>S424*H424</f>
        <v>0</v>
      </c>
      <c r="AR424" s="25" t="s">
        <v>247</v>
      </c>
      <c r="AT424" s="25" t="s">
        <v>334</v>
      </c>
      <c r="AU424" s="25" t="s">
        <v>99</v>
      </c>
      <c r="AY424" s="25" t="s">
        <v>199</v>
      </c>
      <c r="BE424" s="218">
        <f>IF(N424="základní",J424,0)</f>
        <v>0</v>
      </c>
      <c r="BF424" s="218">
        <f>IF(N424="snížená",J424,0)</f>
        <v>0</v>
      </c>
      <c r="BG424" s="218">
        <f>IF(N424="zákl. přenesená",J424,0)</f>
        <v>0</v>
      </c>
      <c r="BH424" s="218">
        <f>IF(N424="sníž. přenesená",J424,0)</f>
        <v>0</v>
      </c>
      <c r="BI424" s="218">
        <f>IF(N424="nulová",J424,0)</f>
        <v>0</v>
      </c>
      <c r="BJ424" s="25" t="s">
        <v>25</v>
      </c>
      <c r="BK424" s="218">
        <f>ROUND(I424*H424,2)</f>
        <v>0</v>
      </c>
      <c r="BL424" s="25" t="s">
        <v>105</v>
      </c>
      <c r="BM424" s="25" t="s">
        <v>1421</v>
      </c>
    </row>
    <row r="425" spans="2:65" s="1" customFormat="1" ht="13.5">
      <c r="B425" s="43"/>
      <c r="C425" s="65"/>
      <c r="D425" s="219" t="s">
        <v>208</v>
      </c>
      <c r="E425" s="65"/>
      <c r="F425" s="220" t="s">
        <v>1351</v>
      </c>
      <c r="G425" s="65"/>
      <c r="H425" s="65"/>
      <c r="I425" s="175"/>
      <c r="J425" s="65"/>
      <c r="K425" s="65"/>
      <c r="L425" s="63"/>
      <c r="M425" s="221"/>
      <c r="N425" s="44"/>
      <c r="O425" s="44"/>
      <c r="P425" s="44"/>
      <c r="Q425" s="44"/>
      <c r="R425" s="44"/>
      <c r="S425" s="44"/>
      <c r="T425" s="80"/>
      <c r="AT425" s="25" t="s">
        <v>208</v>
      </c>
      <c r="AU425" s="25" t="s">
        <v>99</v>
      </c>
    </row>
    <row r="426" spans="2:65" s="12" customFormat="1" ht="13.5">
      <c r="B426" s="223"/>
      <c r="C426" s="224"/>
      <c r="D426" s="219" t="s">
        <v>212</v>
      </c>
      <c r="E426" s="225" t="s">
        <v>50</v>
      </c>
      <c r="F426" s="226" t="s">
        <v>1357</v>
      </c>
      <c r="G426" s="224"/>
      <c r="H426" s="227" t="s">
        <v>50</v>
      </c>
      <c r="I426" s="228"/>
      <c r="J426" s="224"/>
      <c r="K426" s="224"/>
      <c r="L426" s="229"/>
      <c r="M426" s="230"/>
      <c r="N426" s="231"/>
      <c r="O426" s="231"/>
      <c r="P426" s="231"/>
      <c r="Q426" s="231"/>
      <c r="R426" s="231"/>
      <c r="S426" s="231"/>
      <c r="T426" s="232"/>
      <c r="AT426" s="233" t="s">
        <v>212</v>
      </c>
      <c r="AU426" s="233" t="s">
        <v>99</v>
      </c>
      <c r="AV426" s="12" t="s">
        <v>25</v>
      </c>
      <c r="AW426" s="12" t="s">
        <v>48</v>
      </c>
      <c r="AX426" s="12" t="s">
        <v>85</v>
      </c>
      <c r="AY426" s="233" t="s">
        <v>199</v>
      </c>
    </row>
    <row r="427" spans="2:65" s="12" customFormat="1" ht="13.5">
      <c r="B427" s="223"/>
      <c r="C427" s="224"/>
      <c r="D427" s="219" t="s">
        <v>212</v>
      </c>
      <c r="E427" s="225" t="s">
        <v>50</v>
      </c>
      <c r="F427" s="226" t="s">
        <v>1416</v>
      </c>
      <c r="G427" s="224"/>
      <c r="H427" s="227" t="s">
        <v>50</v>
      </c>
      <c r="I427" s="228"/>
      <c r="J427" s="224"/>
      <c r="K427" s="224"/>
      <c r="L427" s="229"/>
      <c r="M427" s="230"/>
      <c r="N427" s="231"/>
      <c r="O427" s="231"/>
      <c r="P427" s="231"/>
      <c r="Q427" s="231"/>
      <c r="R427" s="231"/>
      <c r="S427" s="231"/>
      <c r="T427" s="232"/>
      <c r="AT427" s="233" t="s">
        <v>212</v>
      </c>
      <c r="AU427" s="233" t="s">
        <v>99</v>
      </c>
      <c r="AV427" s="12" t="s">
        <v>25</v>
      </c>
      <c r="AW427" s="12" t="s">
        <v>48</v>
      </c>
      <c r="AX427" s="12" t="s">
        <v>85</v>
      </c>
      <c r="AY427" s="233" t="s">
        <v>199</v>
      </c>
    </row>
    <row r="428" spans="2:65" s="13" customFormat="1" ht="13.5">
      <c r="B428" s="234"/>
      <c r="C428" s="235"/>
      <c r="D428" s="219" t="s">
        <v>212</v>
      </c>
      <c r="E428" s="246" t="s">
        <v>50</v>
      </c>
      <c r="F428" s="247" t="s">
        <v>1417</v>
      </c>
      <c r="G428" s="235"/>
      <c r="H428" s="248">
        <v>3.7549999999999999</v>
      </c>
      <c r="I428" s="240"/>
      <c r="J428" s="235"/>
      <c r="K428" s="235"/>
      <c r="L428" s="241"/>
      <c r="M428" s="242"/>
      <c r="N428" s="243"/>
      <c r="O428" s="243"/>
      <c r="P428" s="243"/>
      <c r="Q428" s="243"/>
      <c r="R428" s="243"/>
      <c r="S428" s="243"/>
      <c r="T428" s="244"/>
      <c r="AT428" s="245" t="s">
        <v>212</v>
      </c>
      <c r="AU428" s="245" t="s">
        <v>99</v>
      </c>
      <c r="AV428" s="13" t="s">
        <v>93</v>
      </c>
      <c r="AW428" s="13" t="s">
        <v>48</v>
      </c>
      <c r="AX428" s="13" t="s">
        <v>85</v>
      </c>
      <c r="AY428" s="245" t="s">
        <v>199</v>
      </c>
    </row>
    <row r="429" spans="2:65" s="11" customFormat="1" ht="29.85" customHeight="1">
      <c r="B429" s="190"/>
      <c r="C429" s="191"/>
      <c r="D429" s="204" t="s">
        <v>84</v>
      </c>
      <c r="E429" s="205" t="s">
        <v>1422</v>
      </c>
      <c r="F429" s="205" t="s">
        <v>1423</v>
      </c>
      <c r="G429" s="191"/>
      <c r="H429" s="191"/>
      <c r="I429" s="194"/>
      <c r="J429" s="206">
        <f>BK429</f>
        <v>0</v>
      </c>
      <c r="K429" s="191"/>
      <c r="L429" s="196"/>
      <c r="M429" s="197"/>
      <c r="N429" s="198"/>
      <c r="O429" s="198"/>
      <c r="P429" s="199">
        <f>SUM(P430:P504)</f>
        <v>0</v>
      </c>
      <c r="Q429" s="198"/>
      <c r="R429" s="199">
        <f>SUM(R430:R504)</f>
        <v>3.09E-2</v>
      </c>
      <c r="S429" s="198"/>
      <c r="T429" s="200">
        <f>SUM(T430:T504)</f>
        <v>0</v>
      </c>
      <c r="AR429" s="201" t="s">
        <v>25</v>
      </c>
      <c r="AT429" s="202" t="s">
        <v>84</v>
      </c>
      <c r="AU429" s="202" t="s">
        <v>25</v>
      </c>
      <c r="AY429" s="201" t="s">
        <v>199</v>
      </c>
      <c r="BK429" s="203">
        <f>SUM(BK430:BK504)</f>
        <v>0</v>
      </c>
    </row>
    <row r="430" spans="2:65" s="1" customFormat="1" ht="22.5" customHeight="1">
      <c r="B430" s="43"/>
      <c r="C430" s="249" t="s">
        <v>619</v>
      </c>
      <c r="D430" s="249" t="s">
        <v>334</v>
      </c>
      <c r="E430" s="250" t="s">
        <v>1424</v>
      </c>
      <c r="F430" s="251" t="s">
        <v>1425</v>
      </c>
      <c r="G430" s="252" t="s">
        <v>1426</v>
      </c>
      <c r="H430" s="253">
        <v>3.09</v>
      </c>
      <c r="I430" s="254"/>
      <c r="J430" s="255">
        <f>ROUND(I430*H430,2)</f>
        <v>0</v>
      </c>
      <c r="K430" s="251" t="s">
        <v>50</v>
      </c>
      <c r="L430" s="256"/>
      <c r="M430" s="257" t="s">
        <v>50</v>
      </c>
      <c r="N430" s="258" t="s">
        <v>56</v>
      </c>
      <c r="O430" s="44"/>
      <c r="P430" s="216">
        <f>O430*H430</f>
        <v>0</v>
      </c>
      <c r="Q430" s="216">
        <v>0.01</v>
      </c>
      <c r="R430" s="216">
        <f>Q430*H430</f>
        <v>3.09E-2</v>
      </c>
      <c r="S430" s="216">
        <v>0</v>
      </c>
      <c r="T430" s="217">
        <f>S430*H430</f>
        <v>0</v>
      </c>
      <c r="AR430" s="25" t="s">
        <v>247</v>
      </c>
      <c r="AT430" s="25" t="s">
        <v>334</v>
      </c>
      <c r="AU430" s="25" t="s">
        <v>93</v>
      </c>
      <c r="AY430" s="25" t="s">
        <v>199</v>
      </c>
      <c r="BE430" s="218">
        <f>IF(N430="základní",J430,0)</f>
        <v>0</v>
      </c>
      <c r="BF430" s="218">
        <f>IF(N430="snížená",J430,0)</f>
        <v>0</v>
      </c>
      <c r="BG430" s="218">
        <f>IF(N430="zákl. přenesená",J430,0)</f>
        <v>0</v>
      </c>
      <c r="BH430" s="218">
        <f>IF(N430="sníž. přenesená",J430,0)</f>
        <v>0</v>
      </c>
      <c r="BI430" s="218">
        <f>IF(N430="nulová",J430,0)</f>
        <v>0</v>
      </c>
      <c r="BJ430" s="25" t="s">
        <v>25</v>
      </c>
      <c r="BK430" s="218">
        <f>ROUND(I430*H430,2)</f>
        <v>0</v>
      </c>
      <c r="BL430" s="25" t="s">
        <v>105</v>
      </c>
      <c r="BM430" s="25" t="s">
        <v>1427</v>
      </c>
    </row>
    <row r="431" spans="2:65" s="1" customFormat="1" ht="13.5">
      <c r="B431" s="43"/>
      <c r="C431" s="65"/>
      <c r="D431" s="219" t="s">
        <v>208</v>
      </c>
      <c r="E431" s="65"/>
      <c r="F431" s="220" t="s">
        <v>1428</v>
      </c>
      <c r="G431" s="65"/>
      <c r="H431" s="65"/>
      <c r="I431" s="175"/>
      <c r="J431" s="65"/>
      <c r="K431" s="65"/>
      <c r="L431" s="63"/>
      <c r="M431" s="221"/>
      <c r="N431" s="44"/>
      <c r="O431" s="44"/>
      <c r="P431" s="44"/>
      <c r="Q431" s="44"/>
      <c r="R431" s="44"/>
      <c r="S431" s="44"/>
      <c r="T431" s="80"/>
      <c r="AT431" s="25" t="s">
        <v>208</v>
      </c>
      <c r="AU431" s="25" t="s">
        <v>93</v>
      </c>
    </row>
    <row r="432" spans="2:65" s="12" customFormat="1" ht="13.5">
      <c r="B432" s="223"/>
      <c r="C432" s="224"/>
      <c r="D432" s="219" t="s">
        <v>212</v>
      </c>
      <c r="E432" s="225" t="s">
        <v>50</v>
      </c>
      <c r="F432" s="226" t="s">
        <v>1261</v>
      </c>
      <c r="G432" s="224"/>
      <c r="H432" s="227" t="s">
        <v>50</v>
      </c>
      <c r="I432" s="228"/>
      <c r="J432" s="224"/>
      <c r="K432" s="224"/>
      <c r="L432" s="229"/>
      <c r="M432" s="230"/>
      <c r="N432" s="231"/>
      <c r="O432" s="231"/>
      <c r="P432" s="231"/>
      <c r="Q432" s="231"/>
      <c r="R432" s="231"/>
      <c r="S432" s="231"/>
      <c r="T432" s="232"/>
      <c r="AT432" s="233" t="s">
        <v>212</v>
      </c>
      <c r="AU432" s="233" t="s">
        <v>93</v>
      </c>
      <c r="AV432" s="12" t="s">
        <v>25</v>
      </c>
      <c r="AW432" s="12" t="s">
        <v>48</v>
      </c>
      <c r="AX432" s="12" t="s">
        <v>85</v>
      </c>
      <c r="AY432" s="233" t="s">
        <v>199</v>
      </c>
    </row>
    <row r="433" spans="2:65" s="13" customFormat="1" ht="13.5">
      <c r="B433" s="234"/>
      <c r="C433" s="235"/>
      <c r="D433" s="219" t="s">
        <v>212</v>
      </c>
      <c r="E433" s="246" t="s">
        <v>50</v>
      </c>
      <c r="F433" s="247" t="s">
        <v>1429</v>
      </c>
      <c r="G433" s="235"/>
      <c r="H433" s="248">
        <v>3.09</v>
      </c>
      <c r="I433" s="240"/>
      <c r="J433" s="235"/>
      <c r="K433" s="235"/>
      <c r="L433" s="241"/>
      <c r="M433" s="242"/>
      <c r="N433" s="243"/>
      <c r="O433" s="243"/>
      <c r="P433" s="243"/>
      <c r="Q433" s="243"/>
      <c r="R433" s="243"/>
      <c r="S433" s="243"/>
      <c r="T433" s="244"/>
      <c r="AT433" s="245" t="s">
        <v>212</v>
      </c>
      <c r="AU433" s="245" t="s">
        <v>93</v>
      </c>
      <c r="AV433" s="13" t="s">
        <v>93</v>
      </c>
      <c r="AW433" s="13" t="s">
        <v>48</v>
      </c>
      <c r="AX433" s="13" t="s">
        <v>85</v>
      </c>
      <c r="AY433" s="245" t="s">
        <v>199</v>
      </c>
    </row>
    <row r="434" spans="2:65" s="12" customFormat="1" ht="27">
      <c r="B434" s="223"/>
      <c r="C434" s="224"/>
      <c r="D434" s="236" t="s">
        <v>212</v>
      </c>
      <c r="E434" s="259" t="s">
        <v>50</v>
      </c>
      <c r="F434" s="260" t="s">
        <v>339</v>
      </c>
      <c r="G434" s="224"/>
      <c r="H434" s="261" t="s">
        <v>50</v>
      </c>
      <c r="I434" s="228"/>
      <c r="J434" s="224"/>
      <c r="K434" s="224"/>
      <c r="L434" s="229"/>
      <c r="M434" s="230"/>
      <c r="N434" s="231"/>
      <c r="O434" s="231"/>
      <c r="P434" s="231"/>
      <c r="Q434" s="231"/>
      <c r="R434" s="231"/>
      <c r="S434" s="231"/>
      <c r="T434" s="232"/>
      <c r="AT434" s="233" t="s">
        <v>212</v>
      </c>
      <c r="AU434" s="233" t="s">
        <v>93</v>
      </c>
      <c r="AV434" s="12" t="s">
        <v>25</v>
      </c>
      <c r="AW434" s="12" t="s">
        <v>48</v>
      </c>
      <c r="AX434" s="12" t="s">
        <v>85</v>
      </c>
      <c r="AY434" s="233" t="s">
        <v>199</v>
      </c>
    </row>
    <row r="435" spans="2:65" s="1" customFormat="1" ht="22.5" customHeight="1">
      <c r="B435" s="43"/>
      <c r="C435" s="249" t="s">
        <v>625</v>
      </c>
      <c r="D435" s="249" t="s">
        <v>334</v>
      </c>
      <c r="E435" s="250" t="s">
        <v>1430</v>
      </c>
      <c r="F435" s="251" t="s">
        <v>1431</v>
      </c>
      <c r="G435" s="252" t="s">
        <v>1426</v>
      </c>
      <c r="H435" s="253">
        <v>13</v>
      </c>
      <c r="I435" s="254"/>
      <c r="J435" s="255">
        <f>ROUND(I435*H435,2)</f>
        <v>0</v>
      </c>
      <c r="K435" s="251" t="s">
        <v>50</v>
      </c>
      <c r="L435" s="256"/>
      <c r="M435" s="257" t="s">
        <v>50</v>
      </c>
      <c r="N435" s="258" t="s">
        <v>56</v>
      </c>
      <c r="O435" s="44"/>
      <c r="P435" s="216">
        <f>O435*H435</f>
        <v>0</v>
      </c>
      <c r="Q435" s="216">
        <v>0</v>
      </c>
      <c r="R435" s="216">
        <f>Q435*H435</f>
        <v>0</v>
      </c>
      <c r="S435" s="216">
        <v>0</v>
      </c>
      <c r="T435" s="217">
        <f>S435*H435</f>
        <v>0</v>
      </c>
      <c r="AR435" s="25" t="s">
        <v>247</v>
      </c>
      <c r="AT435" s="25" t="s">
        <v>334</v>
      </c>
      <c r="AU435" s="25" t="s">
        <v>93</v>
      </c>
      <c r="AY435" s="25" t="s">
        <v>199</v>
      </c>
      <c r="BE435" s="218">
        <f>IF(N435="základní",J435,0)</f>
        <v>0</v>
      </c>
      <c r="BF435" s="218">
        <f>IF(N435="snížená",J435,0)</f>
        <v>0</v>
      </c>
      <c r="BG435" s="218">
        <f>IF(N435="zákl. přenesená",J435,0)</f>
        <v>0</v>
      </c>
      <c r="BH435" s="218">
        <f>IF(N435="sníž. přenesená",J435,0)</f>
        <v>0</v>
      </c>
      <c r="BI435" s="218">
        <f>IF(N435="nulová",J435,0)</f>
        <v>0</v>
      </c>
      <c r="BJ435" s="25" t="s">
        <v>25</v>
      </c>
      <c r="BK435" s="218">
        <f>ROUND(I435*H435,2)</f>
        <v>0</v>
      </c>
      <c r="BL435" s="25" t="s">
        <v>105</v>
      </c>
      <c r="BM435" s="25" t="s">
        <v>1432</v>
      </c>
    </row>
    <row r="436" spans="2:65" s="1" customFormat="1" ht="13.5">
      <c r="B436" s="43"/>
      <c r="C436" s="65"/>
      <c r="D436" s="219" t="s">
        <v>208</v>
      </c>
      <c r="E436" s="65"/>
      <c r="F436" s="220" t="s">
        <v>1431</v>
      </c>
      <c r="G436" s="65"/>
      <c r="H436" s="65"/>
      <c r="I436" s="175"/>
      <c r="J436" s="65"/>
      <c r="K436" s="65"/>
      <c r="L436" s="63"/>
      <c r="M436" s="221"/>
      <c r="N436" s="44"/>
      <c r="O436" s="44"/>
      <c r="P436" s="44"/>
      <c r="Q436" s="44"/>
      <c r="R436" s="44"/>
      <c r="S436" s="44"/>
      <c r="T436" s="80"/>
      <c r="AT436" s="25" t="s">
        <v>208</v>
      </c>
      <c r="AU436" s="25" t="s">
        <v>93</v>
      </c>
    </row>
    <row r="437" spans="2:65" s="12" customFormat="1" ht="13.5">
      <c r="B437" s="223"/>
      <c r="C437" s="224"/>
      <c r="D437" s="219" t="s">
        <v>212</v>
      </c>
      <c r="E437" s="225" t="s">
        <v>50</v>
      </c>
      <c r="F437" s="226" t="s">
        <v>1357</v>
      </c>
      <c r="G437" s="224"/>
      <c r="H437" s="227" t="s">
        <v>50</v>
      </c>
      <c r="I437" s="228"/>
      <c r="J437" s="224"/>
      <c r="K437" s="224"/>
      <c r="L437" s="229"/>
      <c r="M437" s="230"/>
      <c r="N437" s="231"/>
      <c r="O437" s="231"/>
      <c r="P437" s="231"/>
      <c r="Q437" s="231"/>
      <c r="R437" s="231"/>
      <c r="S437" s="231"/>
      <c r="T437" s="232"/>
      <c r="AT437" s="233" t="s">
        <v>212</v>
      </c>
      <c r="AU437" s="233" t="s">
        <v>93</v>
      </c>
      <c r="AV437" s="12" t="s">
        <v>25</v>
      </c>
      <c r="AW437" s="12" t="s">
        <v>48</v>
      </c>
      <c r="AX437" s="12" t="s">
        <v>85</v>
      </c>
      <c r="AY437" s="233" t="s">
        <v>199</v>
      </c>
    </row>
    <row r="438" spans="2:65" s="13" customFormat="1" ht="13.5">
      <c r="B438" s="234"/>
      <c r="C438" s="235"/>
      <c r="D438" s="219" t="s">
        <v>212</v>
      </c>
      <c r="E438" s="246" t="s">
        <v>50</v>
      </c>
      <c r="F438" s="247" t="s">
        <v>291</v>
      </c>
      <c r="G438" s="235"/>
      <c r="H438" s="248">
        <v>13</v>
      </c>
      <c r="I438" s="240"/>
      <c r="J438" s="235"/>
      <c r="K438" s="235"/>
      <c r="L438" s="241"/>
      <c r="M438" s="242"/>
      <c r="N438" s="243"/>
      <c r="O438" s="243"/>
      <c r="P438" s="243"/>
      <c r="Q438" s="243"/>
      <c r="R438" s="243"/>
      <c r="S438" s="243"/>
      <c r="T438" s="244"/>
      <c r="AT438" s="245" t="s">
        <v>212</v>
      </c>
      <c r="AU438" s="245" t="s">
        <v>93</v>
      </c>
      <c r="AV438" s="13" t="s">
        <v>93</v>
      </c>
      <c r="AW438" s="13" t="s">
        <v>48</v>
      </c>
      <c r="AX438" s="13" t="s">
        <v>25</v>
      </c>
      <c r="AY438" s="245" t="s">
        <v>199</v>
      </c>
    </row>
    <row r="439" spans="2:65" s="12" customFormat="1" ht="27">
      <c r="B439" s="223"/>
      <c r="C439" s="224"/>
      <c r="D439" s="236" t="s">
        <v>212</v>
      </c>
      <c r="E439" s="259" t="s">
        <v>50</v>
      </c>
      <c r="F439" s="260" t="s">
        <v>339</v>
      </c>
      <c r="G439" s="224"/>
      <c r="H439" s="261" t="s">
        <v>50</v>
      </c>
      <c r="I439" s="228"/>
      <c r="J439" s="224"/>
      <c r="K439" s="224"/>
      <c r="L439" s="229"/>
      <c r="M439" s="230"/>
      <c r="N439" s="231"/>
      <c r="O439" s="231"/>
      <c r="P439" s="231"/>
      <c r="Q439" s="231"/>
      <c r="R439" s="231"/>
      <c r="S439" s="231"/>
      <c r="T439" s="232"/>
      <c r="AT439" s="233" t="s">
        <v>212</v>
      </c>
      <c r="AU439" s="233" t="s">
        <v>93</v>
      </c>
      <c r="AV439" s="12" t="s">
        <v>25</v>
      </c>
      <c r="AW439" s="12" t="s">
        <v>48</v>
      </c>
      <c r="AX439" s="12" t="s">
        <v>85</v>
      </c>
      <c r="AY439" s="233" t="s">
        <v>199</v>
      </c>
    </row>
    <row r="440" spans="2:65" s="1" customFormat="1" ht="22.5" customHeight="1">
      <c r="B440" s="43"/>
      <c r="C440" s="249" t="s">
        <v>632</v>
      </c>
      <c r="D440" s="249" t="s">
        <v>334</v>
      </c>
      <c r="E440" s="250" t="s">
        <v>1433</v>
      </c>
      <c r="F440" s="251" t="s">
        <v>1434</v>
      </c>
      <c r="G440" s="252" t="s">
        <v>1426</v>
      </c>
      <c r="H440" s="253">
        <v>52</v>
      </c>
      <c r="I440" s="254"/>
      <c r="J440" s="255">
        <f>ROUND(I440*H440,2)</f>
        <v>0</v>
      </c>
      <c r="K440" s="251" t="s">
        <v>50</v>
      </c>
      <c r="L440" s="256"/>
      <c r="M440" s="257" t="s">
        <v>50</v>
      </c>
      <c r="N440" s="258" t="s">
        <v>56</v>
      </c>
      <c r="O440" s="44"/>
      <c r="P440" s="216">
        <f>O440*H440</f>
        <v>0</v>
      </c>
      <c r="Q440" s="216">
        <v>0</v>
      </c>
      <c r="R440" s="216">
        <f>Q440*H440</f>
        <v>0</v>
      </c>
      <c r="S440" s="216">
        <v>0</v>
      </c>
      <c r="T440" s="217">
        <f>S440*H440</f>
        <v>0</v>
      </c>
      <c r="AR440" s="25" t="s">
        <v>247</v>
      </c>
      <c r="AT440" s="25" t="s">
        <v>334</v>
      </c>
      <c r="AU440" s="25" t="s">
        <v>93</v>
      </c>
      <c r="AY440" s="25" t="s">
        <v>199</v>
      </c>
      <c r="BE440" s="218">
        <f>IF(N440="základní",J440,0)</f>
        <v>0</v>
      </c>
      <c r="BF440" s="218">
        <f>IF(N440="snížená",J440,0)</f>
        <v>0</v>
      </c>
      <c r="BG440" s="218">
        <f>IF(N440="zákl. přenesená",J440,0)</f>
        <v>0</v>
      </c>
      <c r="BH440" s="218">
        <f>IF(N440="sníž. přenesená",J440,0)</f>
        <v>0</v>
      </c>
      <c r="BI440" s="218">
        <f>IF(N440="nulová",J440,0)</f>
        <v>0</v>
      </c>
      <c r="BJ440" s="25" t="s">
        <v>25</v>
      </c>
      <c r="BK440" s="218">
        <f>ROUND(I440*H440,2)</f>
        <v>0</v>
      </c>
      <c r="BL440" s="25" t="s">
        <v>105</v>
      </c>
      <c r="BM440" s="25" t="s">
        <v>1435</v>
      </c>
    </row>
    <row r="441" spans="2:65" s="1" customFormat="1" ht="13.5">
      <c r="B441" s="43"/>
      <c r="C441" s="65"/>
      <c r="D441" s="219" t="s">
        <v>208</v>
      </c>
      <c r="E441" s="65"/>
      <c r="F441" s="220" t="s">
        <v>1434</v>
      </c>
      <c r="G441" s="65"/>
      <c r="H441" s="65"/>
      <c r="I441" s="175"/>
      <c r="J441" s="65"/>
      <c r="K441" s="65"/>
      <c r="L441" s="63"/>
      <c r="M441" s="221"/>
      <c r="N441" s="44"/>
      <c r="O441" s="44"/>
      <c r="P441" s="44"/>
      <c r="Q441" s="44"/>
      <c r="R441" s="44"/>
      <c r="S441" s="44"/>
      <c r="T441" s="80"/>
      <c r="AT441" s="25" t="s">
        <v>208</v>
      </c>
      <c r="AU441" s="25" t="s">
        <v>93</v>
      </c>
    </row>
    <row r="442" spans="2:65" s="12" customFormat="1" ht="13.5">
      <c r="B442" s="223"/>
      <c r="C442" s="224"/>
      <c r="D442" s="219" t="s">
        <v>212</v>
      </c>
      <c r="E442" s="225" t="s">
        <v>50</v>
      </c>
      <c r="F442" s="226" t="s">
        <v>1357</v>
      </c>
      <c r="G442" s="224"/>
      <c r="H442" s="227" t="s">
        <v>50</v>
      </c>
      <c r="I442" s="228"/>
      <c r="J442" s="224"/>
      <c r="K442" s="224"/>
      <c r="L442" s="229"/>
      <c r="M442" s="230"/>
      <c r="N442" s="231"/>
      <c r="O442" s="231"/>
      <c r="P442" s="231"/>
      <c r="Q442" s="231"/>
      <c r="R442" s="231"/>
      <c r="S442" s="231"/>
      <c r="T442" s="232"/>
      <c r="AT442" s="233" t="s">
        <v>212</v>
      </c>
      <c r="AU442" s="233" t="s">
        <v>93</v>
      </c>
      <c r="AV442" s="12" t="s">
        <v>25</v>
      </c>
      <c r="AW442" s="12" t="s">
        <v>48</v>
      </c>
      <c r="AX442" s="12" t="s">
        <v>85</v>
      </c>
      <c r="AY442" s="233" t="s">
        <v>199</v>
      </c>
    </row>
    <row r="443" spans="2:65" s="13" customFormat="1" ht="13.5">
      <c r="B443" s="234"/>
      <c r="C443" s="235"/>
      <c r="D443" s="219" t="s">
        <v>212</v>
      </c>
      <c r="E443" s="246" t="s">
        <v>50</v>
      </c>
      <c r="F443" s="247" t="s">
        <v>1436</v>
      </c>
      <c r="G443" s="235"/>
      <c r="H443" s="248">
        <v>52</v>
      </c>
      <c r="I443" s="240"/>
      <c r="J443" s="235"/>
      <c r="K443" s="235"/>
      <c r="L443" s="241"/>
      <c r="M443" s="242"/>
      <c r="N443" s="243"/>
      <c r="O443" s="243"/>
      <c r="P443" s="243"/>
      <c r="Q443" s="243"/>
      <c r="R443" s="243"/>
      <c r="S443" s="243"/>
      <c r="T443" s="244"/>
      <c r="AT443" s="245" t="s">
        <v>212</v>
      </c>
      <c r="AU443" s="245" t="s">
        <v>93</v>
      </c>
      <c r="AV443" s="13" t="s">
        <v>93</v>
      </c>
      <c r="AW443" s="13" t="s">
        <v>48</v>
      </c>
      <c r="AX443" s="13" t="s">
        <v>25</v>
      </c>
      <c r="AY443" s="245" t="s">
        <v>199</v>
      </c>
    </row>
    <row r="444" spans="2:65" s="12" customFormat="1" ht="27">
      <c r="B444" s="223"/>
      <c r="C444" s="224"/>
      <c r="D444" s="236" t="s">
        <v>212</v>
      </c>
      <c r="E444" s="259" t="s">
        <v>50</v>
      </c>
      <c r="F444" s="260" t="s">
        <v>339</v>
      </c>
      <c r="G444" s="224"/>
      <c r="H444" s="261" t="s">
        <v>50</v>
      </c>
      <c r="I444" s="228"/>
      <c r="J444" s="224"/>
      <c r="K444" s="224"/>
      <c r="L444" s="229"/>
      <c r="M444" s="230"/>
      <c r="N444" s="231"/>
      <c r="O444" s="231"/>
      <c r="P444" s="231"/>
      <c r="Q444" s="231"/>
      <c r="R444" s="231"/>
      <c r="S444" s="231"/>
      <c r="T444" s="232"/>
      <c r="AT444" s="233" t="s">
        <v>212</v>
      </c>
      <c r="AU444" s="233" t="s">
        <v>93</v>
      </c>
      <c r="AV444" s="12" t="s">
        <v>25</v>
      </c>
      <c r="AW444" s="12" t="s">
        <v>48</v>
      </c>
      <c r="AX444" s="12" t="s">
        <v>85</v>
      </c>
      <c r="AY444" s="233" t="s">
        <v>199</v>
      </c>
    </row>
    <row r="445" spans="2:65" s="1" customFormat="1" ht="22.5" customHeight="1">
      <c r="B445" s="43"/>
      <c r="C445" s="249" t="s">
        <v>641</v>
      </c>
      <c r="D445" s="249" t="s">
        <v>334</v>
      </c>
      <c r="E445" s="250" t="s">
        <v>1437</v>
      </c>
      <c r="F445" s="251" t="s">
        <v>1438</v>
      </c>
      <c r="G445" s="252" t="s">
        <v>1426</v>
      </c>
      <c r="H445" s="253">
        <v>3</v>
      </c>
      <c r="I445" s="254"/>
      <c r="J445" s="255">
        <f>ROUND(I445*H445,2)</f>
        <v>0</v>
      </c>
      <c r="K445" s="251" t="s">
        <v>50</v>
      </c>
      <c r="L445" s="256"/>
      <c r="M445" s="257" t="s">
        <v>50</v>
      </c>
      <c r="N445" s="258" t="s">
        <v>56</v>
      </c>
      <c r="O445" s="44"/>
      <c r="P445" s="216">
        <f>O445*H445</f>
        <v>0</v>
      </c>
      <c r="Q445" s="216">
        <v>0</v>
      </c>
      <c r="R445" s="216">
        <f>Q445*H445</f>
        <v>0</v>
      </c>
      <c r="S445" s="216">
        <v>0</v>
      </c>
      <c r="T445" s="217">
        <f>S445*H445</f>
        <v>0</v>
      </c>
      <c r="AR445" s="25" t="s">
        <v>247</v>
      </c>
      <c r="AT445" s="25" t="s">
        <v>334</v>
      </c>
      <c r="AU445" s="25" t="s">
        <v>93</v>
      </c>
      <c r="AY445" s="25" t="s">
        <v>199</v>
      </c>
      <c r="BE445" s="218">
        <f>IF(N445="základní",J445,0)</f>
        <v>0</v>
      </c>
      <c r="BF445" s="218">
        <f>IF(N445="snížená",J445,0)</f>
        <v>0</v>
      </c>
      <c r="BG445" s="218">
        <f>IF(N445="zákl. přenesená",J445,0)</f>
        <v>0</v>
      </c>
      <c r="BH445" s="218">
        <f>IF(N445="sníž. přenesená",J445,0)</f>
        <v>0</v>
      </c>
      <c r="BI445" s="218">
        <f>IF(N445="nulová",J445,0)</f>
        <v>0</v>
      </c>
      <c r="BJ445" s="25" t="s">
        <v>25</v>
      </c>
      <c r="BK445" s="218">
        <f>ROUND(I445*H445,2)</f>
        <v>0</v>
      </c>
      <c r="BL445" s="25" t="s">
        <v>105</v>
      </c>
      <c r="BM445" s="25" t="s">
        <v>1439</v>
      </c>
    </row>
    <row r="446" spans="2:65" s="1" customFormat="1" ht="13.5">
      <c r="B446" s="43"/>
      <c r="C446" s="65"/>
      <c r="D446" s="219" t="s">
        <v>208</v>
      </c>
      <c r="E446" s="65"/>
      <c r="F446" s="220" t="s">
        <v>1438</v>
      </c>
      <c r="G446" s="65"/>
      <c r="H446" s="65"/>
      <c r="I446" s="175"/>
      <c r="J446" s="65"/>
      <c r="K446" s="65"/>
      <c r="L446" s="63"/>
      <c r="M446" s="221"/>
      <c r="N446" s="44"/>
      <c r="O446" s="44"/>
      <c r="P446" s="44"/>
      <c r="Q446" s="44"/>
      <c r="R446" s="44"/>
      <c r="S446" s="44"/>
      <c r="T446" s="80"/>
      <c r="AT446" s="25" t="s">
        <v>208</v>
      </c>
      <c r="AU446" s="25" t="s">
        <v>93</v>
      </c>
    </row>
    <row r="447" spans="2:65" s="12" customFormat="1" ht="13.5">
      <c r="B447" s="223"/>
      <c r="C447" s="224"/>
      <c r="D447" s="219" t="s">
        <v>212</v>
      </c>
      <c r="E447" s="225" t="s">
        <v>50</v>
      </c>
      <c r="F447" s="226" t="s">
        <v>1357</v>
      </c>
      <c r="G447" s="224"/>
      <c r="H447" s="227" t="s">
        <v>50</v>
      </c>
      <c r="I447" s="228"/>
      <c r="J447" s="224"/>
      <c r="K447" s="224"/>
      <c r="L447" s="229"/>
      <c r="M447" s="230"/>
      <c r="N447" s="231"/>
      <c r="O447" s="231"/>
      <c r="P447" s="231"/>
      <c r="Q447" s="231"/>
      <c r="R447" s="231"/>
      <c r="S447" s="231"/>
      <c r="T447" s="232"/>
      <c r="AT447" s="233" t="s">
        <v>212</v>
      </c>
      <c r="AU447" s="233" t="s">
        <v>93</v>
      </c>
      <c r="AV447" s="12" t="s">
        <v>25</v>
      </c>
      <c r="AW447" s="12" t="s">
        <v>48</v>
      </c>
      <c r="AX447" s="12" t="s">
        <v>85</v>
      </c>
      <c r="AY447" s="233" t="s">
        <v>199</v>
      </c>
    </row>
    <row r="448" spans="2:65" s="13" customFormat="1" ht="13.5">
      <c r="B448" s="234"/>
      <c r="C448" s="235"/>
      <c r="D448" s="219" t="s">
        <v>212</v>
      </c>
      <c r="E448" s="246" t="s">
        <v>50</v>
      </c>
      <c r="F448" s="247" t="s">
        <v>99</v>
      </c>
      <c r="G448" s="235"/>
      <c r="H448" s="248">
        <v>3</v>
      </c>
      <c r="I448" s="240"/>
      <c r="J448" s="235"/>
      <c r="K448" s="235"/>
      <c r="L448" s="241"/>
      <c r="M448" s="242"/>
      <c r="N448" s="243"/>
      <c r="O448" s="243"/>
      <c r="P448" s="243"/>
      <c r="Q448" s="243"/>
      <c r="R448" s="243"/>
      <c r="S448" s="243"/>
      <c r="T448" s="244"/>
      <c r="AT448" s="245" t="s">
        <v>212</v>
      </c>
      <c r="AU448" s="245" t="s">
        <v>93</v>
      </c>
      <c r="AV448" s="13" t="s">
        <v>93</v>
      </c>
      <c r="AW448" s="13" t="s">
        <v>48</v>
      </c>
      <c r="AX448" s="13" t="s">
        <v>25</v>
      </c>
      <c r="AY448" s="245" t="s">
        <v>199</v>
      </c>
    </row>
    <row r="449" spans="2:65" s="12" customFormat="1" ht="27">
      <c r="B449" s="223"/>
      <c r="C449" s="224"/>
      <c r="D449" s="236" t="s">
        <v>212</v>
      </c>
      <c r="E449" s="259" t="s">
        <v>50</v>
      </c>
      <c r="F449" s="260" t="s">
        <v>339</v>
      </c>
      <c r="G449" s="224"/>
      <c r="H449" s="261" t="s">
        <v>50</v>
      </c>
      <c r="I449" s="228"/>
      <c r="J449" s="224"/>
      <c r="K449" s="224"/>
      <c r="L449" s="229"/>
      <c r="M449" s="230"/>
      <c r="N449" s="231"/>
      <c r="O449" s="231"/>
      <c r="P449" s="231"/>
      <c r="Q449" s="231"/>
      <c r="R449" s="231"/>
      <c r="S449" s="231"/>
      <c r="T449" s="232"/>
      <c r="AT449" s="233" t="s">
        <v>212</v>
      </c>
      <c r="AU449" s="233" t="s">
        <v>93</v>
      </c>
      <c r="AV449" s="12" t="s">
        <v>25</v>
      </c>
      <c r="AW449" s="12" t="s">
        <v>48</v>
      </c>
      <c r="AX449" s="12" t="s">
        <v>85</v>
      </c>
      <c r="AY449" s="233" t="s">
        <v>199</v>
      </c>
    </row>
    <row r="450" spans="2:65" s="1" customFormat="1" ht="22.5" customHeight="1">
      <c r="B450" s="43"/>
      <c r="C450" s="249" t="s">
        <v>647</v>
      </c>
      <c r="D450" s="249" t="s">
        <v>334</v>
      </c>
      <c r="E450" s="250" t="s">
        <v>1440</v>
      </c>
      <c r="F450" s="251" t="s">
        <v>1441</v>
      </c>
      <c r="G450" s="252" t="s">
        <v>1426</v>
      </c>
      <c r="H450" s="253">
        <v>35</v>
      </c>
      <c r="I450" s="254"/>
      <c r="J450" s="255">
        <f>ROUND(I450*H450,2)</f>
        <v>0</v>
      </c>
      <c r="K450" s="251" t="s">
        <v>50</v>
      </c>
      <c r="L450" s="256"/>
      <c r="M450" s="257" t="s">
        <v>50</v>
      </c>
      <c r="N450" s="258" t="s">
        <v>56</v>
      </c>
      <c r="O450" s="44"/>
      <c r="P450" s="216">
        <f>O450*H450</f>
        <v>0</v>
      </c>
      <c r="Q450" s="216">
        <v>0</v>
      </c>
      <c r="R450" s="216">
        <f>Q450*H450</f>
        <v>0</v>
      </c>
      <c r="S450" s="216">
        <v>0</v>
      </c>
      <c r="T450" s="217">
        <f>S450*H450</f>
        <v>0</v>
      </c>
      <c r="AR450" s="25" t="s">
        <v>247</v>
      </c>
      <c r="AT450" s="25" t="s">
        <v>334</v>
      </c>
      <c r="AU450" s="25" t="s">
        <v>93</v>
      </c>
      <c r="AY450" s="25" t="s">
        <v>199</v>
      </c>
      <c r="BE450" s="218">
        <f>IF(N450="základní",J450,0)</f>
        <v>0</v>
      </c>
      <c r="BF450" s="218">
        <f>IF(N450="snížená",J450,0)</f>
        <v>0</v>
      </c>
      <c r="BG450" s="218">
        <f>IF(N450="zákl. přenesená",J450,0)</f>
        <v>0</v>
      </c>
      <c r="BH450" s="218">
        <f>IF(N450="sníž. přenesená",J450,0)</f>
        <v>0</v>
      </c>
      <c r="BI450" s="218">
        <f>IF(N450="nulová",J450,0)</f>
        <v>0</v>
      </c>
      <c r="BJ450" s="25" t="s">
        <v>25</v>
      </c>
      <c r="BK450" s="218">
        <f>ROUND(I450*H450,2)</f>
        <v>0</v>
      </c>
      <c r="BL450" s="25" t="s">
        <v>105</v>
      </c>
      <c r="BM450" s="25" t="s">
        <v>1442</v>
      </c>
    </row>
    <row r="451" spans="2:65" s="1" customFormat="1" ht="13.5">
      <c r="B451" s="43"/>
      <c r="C451" s="65"/>
      <c r="D451" s="219" t="s">
        <v>208</v>
      </c>
      <c r="E451" s="65"/>
      <c r="F451" s="220" t="s">
        <v>1441</v>
      </c>
      <c r="G451" s="65"/>
      <c r="H451" s="65"/>
      <c r="I451" s="175"/>
      <c r="J451" s="65"/>
      <c r="K451" s="65"/>
      <c r="L451" s="63"/>
      <c r="M451" s="221"/>
      <c r="N451" s="44"/>
      <c r="O451" s="44"/>
      <c r="P451" s="44"/>
      <c r="Q451" s="44"/>
      <c r="R451" s="44"/>
      <c r="S451" s="44"/>
      <c r="T451" s="80"/>
      <c r="AT451" s="25" t="s">
        <v>208</v>
      </c>
      <c r="AU451" s="25" t="s">
        <v>93</v>
      </c>
    </row>
    <row r="452" spans="2:65" s="12" customFormat="1" ht="13.5">
      <c r="B452" s="223"/>
      <c r="C452" s="224"/>
      <c r="D452" s="219" t="s">
        <v>212</v>
      </c>
      <c r="E452" s="225" t="s">
        <v>50</v>
      </c>
      <c r="F452" s="226" t="s">
        <v>1357</v>
      </c>
      <c r="G452" s="224"/>
      <c r="H452" s="227" t="s">
        <v>50</v>
      </c>
      <c r="I452" s="228"/>
      <c r="J452" s="224"/>
      <c r="K452" s="224"/>
      <c r="L452" s="229"/>
      <c r="M452" s="230"/>
      <c r="N452" s="231"/>
      <c r="O452" s="231"/>
      <c r="P452" s="231"/>
      <c r="Q452" s="231"/>
      <c r="R452" s="231"/>
      <c r="S452" s="231"/>
      <c r="T452" s="232"/>
      <c r="AT452" s="233" t="s">
        <v>212</v>
      </c>
      <c r="AU452" s="233" t="s">
        <v>93</v>
      </c>
      <c r="AV452" s="12" t="s">
        <v>25</v>
      </c>
      <c r="AW452" s="12" t="s">
        <v>48</v>
      </c>
      <c r="AX452" s="12" t="s">
        <v>85</v>
      </c>
      <c r="AY452" s="233" t="s">
        <v>199</v>
      </c>
    </row>
    <row r="453" spans="2:65" s="13" customFormat="1" ht="13.5">
      <c r="B453" s="234"/>
      <c r="C453" s="235"/>
      <c r="D453" s="219" t="s">
        <v>212</v>
      </c>
      <c r="E453" s="246" t="s">
        <v>50</v>
      </c>
      <c r="F453" s="247" t="s">
        <v>456</v>
      </c>
      <c r="G453" s="235"/>
      <c r="H453" s="248">
        <v>35</v>
      </c>
      <c r="I453" s="240"/>
      <c r="J453" s="235"/>
      <c r="K453" s="235"/>
      <c r="L453" s="241"/>
      <c r="M453" s="242"/>
      <c r="N453" s="243"/>
      <c r="O453" s="243"/>
      <c r="P453" s="243"/>
      <c r="Q453" s="243"/>
      <c r="R453" s="243"/>
      <c r="S453" s="243"/>
      <c r="T453" s="244"/>
      <c r="AT453" s="245" t="s">
        <v>212</v>
      </c>
      <c r="AU453" s="245" t="s">
        <v>93</v>
      </c>
      <c r="AV453" s="13" t="s">
        <v>93</v>
      </c>
      <c r="AW453" s="13" t="s">
        <v>48</v>
      </c>
      <c r="AX453" s="13" t="s">
        <v>25</v>
      </c>
      <c r="AY453" s="245" t="s">
        <v>199</v>
      </c>
    </row>
    <row r="454" spans="2:65" s="12" customFormat="1" ht="27">
      <c r="B454" s="223"/>
      <c r="C454" s="224"/>
      <c r="D454" s="236" t="s">
        <v>212</v>
      </c>
      <c r="E454" s="259" t="s">
        <v>50</v>
      </c>
      <c r="F454" s="260" t="s">
        <v>339</v>
      </c>
      <c r="G454" s="224"/>
      <c r="H454" s="261" t="s">
        <v>50</v>
      </c>
      <c r="I454" s="228"/>
      <c r="J454" s="224"/>
      <c r="K454" s="224"/>
      <c r="L454" s="229"/>
      <c r="M454" s="230"/>
      <c r="N454" s="231"/>
      <c r="O454" s="231"/>
      <c r="P454" s="231"/>
      <c r="Q454" s="231"/>
      <c r="R454" s="231"/>
      <c r="S454" s="231"/>
      <c r="T454" s="232"/>
      <c r="AT454" s="233" t="s">
        <v>212</v>
      </c>
      <c r="AU454" s="233" t="s">
        <v>93</v>
      </c>
      <c r="AV454" s="12" t="s">
        <v>25</v>
      </c>
      <c r="AW454" s="12" t="s">
        <v>48</v>
      </c>
      <c r="AX454" s="12" t="s">
        <v>85</v>
      </c>
      <c r="AY454" s="233" t="s">
        <v>199</v>
      </c>
    </row>
    <row r="455" spans="2:65" s="1" customFormat="1" ht="22.5" customHeight="1">
      <c r="B455" s="43"/>
      <c r="C455" s="249" t="s">
        <v>655</v>
      </c>
      <c r="D455" s="249" t="s">
        <v>334</v>
      </c>
      <c r="E455" s="250" t="s">
        <v>1443</v>
      </c>
      <c r="F455" s="251" t="s">
        <v>1444</v>
      </c>
      <c r="G455" s="252" t="s">
        <v>1426</v>
      </c>
      <c r="H455" s="253">
        <v>6</v>
      </c>
      <c r="I455" s="254"/>
      <c r="J455" s="255">
        <f>ROUND(I455*H455,2)</f>
        <v>0</v>
      </c>
      <c r="K455" s="251" t="s">
        <v>50</v>
      </c>
      <c r="L455" s="256"/>
      <c r="M455" s="257" t="s">
        <v>50</v>
      </c>
      <c r="N455" s="258" t="s">
        <v>56</v>
      </c>
      <c r="O455" s="44"/>
      <c r="P455" s="216">
        <f>O455*H455</f>
        <v>0</v>
      </c>
      <c r="Q455" s="216">
        <v>0</v>
      </c>
      <c r="R455" s="216">
        <f>Q455*H455</f>
        <v>0</v>
      </c>
      <c r="S455" s="216">
        <v>0</v>
      </c>
      <c r="T455" s="217">
        <f>S455*H455</f>
        <v>0</v>
      </c>
      <c r="AR455" s="25" t="s">
        <v>247</v>
      </c>
      <c r="AT455" s="25" t="s">
        <v>334</v>
      </c>
      <c r="AU455" s="25" t="s">
        <v>93</v>
      </c>
      <c r="AY455" s="25" t="s">
        <v>199</v>
      </c>
      <c r="BE455" s="218">
        <f>IF(N455="základní",J455,0)</f>
        <v>0</v>
      </c>
      <c r="BF455" s="218">
        <f>IF(N455="snížená",J455,0)</f>
        <v>0</v>
      </c>
      <c r="BG455" s="218">
        <f>IF(N455="zákl. přenesená",J455,0)</f>
        <v>0</v>
      </c>
      <c r="BH455" s="218">
        <f>IF(N455="sníž. přenesená",J455,0)</f>
        <v>0</v>
      </c>
      <c r="BI455" s="218">
        <f>IF(N455="nulová",J455,0)</f>
        <v>0</v>
      </c>
      <c r="BJ455" s="25" t="s">
        <v>25</v>
      </c>
      <c r="BK455" s="218">
        <f>ROUND(I455*H455,2)</f>
        <v>0</v>
      </c>
      <c r="BL455" s="25" t="s">
        <v>105</v>
      </c>
      <c r="BM455" s="25" t="s">
        <v>1445</v>
      </c>
    </row>
    <row r="456" spans="2:65" s="1" customFormat="1" ht="13.5">
      <c r="B456" s="43"/>
      <c r="C456" s="65"/>
      <c r="D456" s="219" t="s">
        <v>208</v>
      </c>
      <c r="E456" s="65"/>
      <c r="F456" s="220" t="s">
        <v>1444</v>
      </c>
      <c r="G456" s="65"/>
      <c r="H456" s="65"/>
      <c r="I456" s="175"/>
      <c r="J456" s="65"/>
      <c r="K456" s="65"/>
      <c r="L456" s="63"/>
      <c r="M456" s="221"/>
      <c r="N456" s="44"/>
      <c r="O456" s="44"/>
      <c r="P456" s="44"/>
      <c r="Q456" s="44"/>
      <c r="R456" s="44"/>
      <c r="S456" s="44"/>
      <c r="T456" s="80"/>
      <c r="AT456" s="25" t="s">
        <v>208</v>
      </c>
      <c r="AU456" s="25" t="s">
        <v>93</v>
      </c>
    </row>
    <row r="457" spans="2:65" s="12" customFormat="1" ht="13.5">
      <c r="B457" s="223"/>
      <c r="C457" s="224"/>
      <c r="D457" s="219" t="s">
        <v>212</v>
      </c>
      <c r="E457" s="225" t="s">
        <v>50</v>
      </c>
      <c r="F457" s="226" t="s">
        <v>1357</v>
      </c>
      <c r="G457" s="224"/>
      <c r="H457" s="227" t="s">
        <v>50</v>
      </c>
      <c r="I457" s="228"/>
      <c r="J457" s="224"/>
      <c r="K457" s="224"/>
      <c r="L457" s="229"/>
      <c r="M457" s="230"/>
      <c r="N457" s="231"/>
      <c r="O457" s="231"/>
      <c r="P457" s="231"/>
      <c r="Q457" s="231"/>
      <c r="R457" s="231"/>
      <c r="S457" s="231"/>
      <c r="T457" s="232"/>
      <c r="AT457" s="233" t="s">
        <v>212</v>
      </c>
      <c r="AU457" s="233" t="s">
        <v>93</v>
      </c>
      <c r="AV457" s="12" t="s">
        <v>25</v>
      </c>
      <c r="AW457" s="12" t="s">
        <v>48</v>
      </c>
      <c r="AX457" s="12" t="s">
        <v>85</v>
      </c>
      <c r="AY457" s="233" t="s">
        <v>199</v>
      </c>
    </row>
    <row r="458" spans="2:65" s="13" customFormat="1" ht="13.5">
      <c r="B458" s="234"/>
      <c r="C458" s="235"/>
      <c r="D458" s="219" t="s">
        <v>212</v>
      </c>
      <c r="E458" s="246" t="s">
        <v>50</v>
      </c>
      <c r="F458" s="247" t="s">
        <v>117</v>
      </c>
      <c r="G458" s="235"/>
      <c r="H458" s="248">
        <v>6</v>
      </c>
      <c r="I458" s="240"/>
      <c r="J458" s="235"/>
      <c r="K458" s="235"/>
      <c r="L458" s="241"/>
      <c r="M458" s="242"/>
      <c r="N458" s="243"/>
      <c r="O458" s="243"/>
      <c r="P458" s="243"/>
      <c r="Q458" s="243"/>
      <c r="R458" s="243"/>
      <c r="S458" s="243"/>
      <c r="T458" s="244"/>
      <c r="AT458" s="245" t="s">
        <v>212</v>
      </c>
      <c r="AU458" s="245" t="s">
        <v>93</v>
      </c>
      <c r="AV458" s="13" t="s">
        <v>93</v>
      </c>
      <c r="AW458" s="13" t="s">
        <v>48</v>
      </c>
      <c r="AX458" s="13" t="s">
        <v>25</v>
      </c>
      <c r="AY458" s="245" t="s">
        <v>199</v>
      </c>
    </row>
    <row r="459" spans="2:65" s="12" customFormat="1" ht="27">
      <c r="B459" s="223"/>
      <c r="C459" s="224"/>
      <c r="D459" s="236" t="s">
        <v>212</v>
      </c>
      <c r="E459" s="259" t="s">
        <v>50</v>
      </c>
      <c r="F459" s="260" t="s">
        <v>339</v>
      </c>
      <c r="G459" s="224"/>
      <c r="H459" s="261" t="s">
        <v>50</v>
      </c>
      <c r="I459" s="228"/>
      <c r="J459" s="224"/>
      <c r="K459" s="224"/>
      <c r="L459" s="229"/>
      <c r="M459" s="230"/>
      <c r="N459" s="231"/>
      <c r="O459" s="231"/>
      <c r="P459" s="231"/>
      <c r="Q459" s="231"/>
      <c r="R459" s="231"/>
      <c r="S459" s="231"/>
      <c r="T459" s="232"/>
      <c r="AT459" s="233" t="s">
        <v>212</v>
      </c>
      <c r="AU459" s="233" t="s">
        <v>93</v>
      </c>
      <c r="AV459" s="12" t="s">
        <v>25</v>
      </c>
      <c r="AW459" s="12" t="s">
        <v>48</v>
      </c>
      <c r="AX459" s="12" t="s">
        <v>85</v>
      </c>
      <c r="AY459" s="233" t="s">
        <v>199</v>
      </c>
    </row>
    <row r="460" spans="2:65" s="1" customFormat="1" ht="22.5" customHeight="1">
      <c r="B460" s="43"/>
      <c r="C460" s="249" t="s">
        <v>661</v>
      </c>
      <c r="D460" s="249" t="s">
        <v>334</v>
      </c>
      <c r="E460" s="250" t="s">
        <v>1446</v>
      </c>
      <c r="F460" s="251" t="s">
        <v>1447</v>
      </c>
      <c r="G460" s="252" t="s">
        <v>1426</v>
      </c>
      <c r="H460" s="253">
        <v>29</v>
      </c>
      <c r="I460" s="254"/>
      <c r="J460" s="255">
        <f>ROUND(I460*H460,2)</f>
        <v>0</v>
      </c>
      <c r="K460" s="251" t="s">
        <v>50</v>
      </c>
      <c r="L460" s="256"/>
      <c r="M460" s="257" t="s">
        <v>50</v>
      </c>
      <c r="N460" s="258" t="s">
        <v>56</v>
      </c>
      <c r="O460" s="44"/>
      <c r="P460" s="216">
        <f>O460*H460</f>
        <v>0</v>
      </c>
      <c r="Q460" s="216">
        <v>0</v>
      </c>
      <c r="R460" s="216">
        <f>Q460*H460</f>
        <v>0</v>
      </c>
      <c r="S460" s="216">
        <v>0</v>
      </c>
      <c r="T460" s="217">
        <f>S460*H460</f>
        <v>0</v>
      </c>
      <c r="AR460" s="25" t="s">
        <v>247</v>
      </c>
      <c r="AT460" s="25" t="s">
        <v>334</v>
      </c>
      <c r="AU460" s="25" t="s">
        <v>93</v>
      </c>
      <c r="AY460" s="25" t="s">
        <v>199</v>
      </c>
      <c r="BE460" s="218">
        <f>IF(N460="základní",J460,0)</f>
        <v>0</v>
      </c>
      <c r="BF460" s="218">
        <f>IF(N460="snížená",J460,0)</f>
        <v>0</v>
      </c>
      <c r="BG460" s="218">
        <f>IF(N460="zákl. přenesená",J460,0)</f>
        <v>0</v>
      </c>
      <c r="BH460" s="218">
        <f>IF(N460="sníž. přenesená",J460,0)</f>
        <v>0</v>
      </c>
      <c r="BI460" s="218">
        <f>IF(N460="nulová",J460,0)</f>
        <v>0</v>
      </c>
      <c r="BJ460" s="25" t="s">
        <v>25</v>
      </c>
      <c r="BK460" s="218">
        <f>ROUND(I460*H460,2)</f>
        <v>0</v>
      </c>
      <c r="BL460" s="25" t="s">
        <v>105</v>
      </c>
      <c r="BM460" s="25" t="s">
        <v>1448</v>
      </c>
    </row>
    <row r="461" spans="2:65" s="1" customFormat="1" ht="13.5">
      <c r="B461" s="43"/>
      <c r="C461" s="65"/>
      <c r="D461" s="219" t="s">
        <v>208</v>
      </c>
      <c r="E461" s="65"/>
      <c r="F461" s="220" t="s">
        <v>1447</v>
      </c>
      <c r="G461" s="65"/>
      <c r="H461" s="65"/>
      <c r="I461" s="175"/>
      <c r="J461" s="65"/>
      <c r="K461" s="65"/>
      <c r="L461" s="63"/>
      <c r="M461" s="221"/>
      <c r="N461" s="44"/>
      <c r="O461" s="44"/>
      <c r="P461" s="44"/>
      <c r="Q461" s="44"/>
      <c r="R461" s="44"/>
      <c r="S461" s="44"/>
      <c r="T461" s="80"/>
      <c r="AT461" s="25" t="s">
        <v>208</v>
      </c>
      <c r="AU461" s="25" t="s">
        <v>93</v>
      </c>
    </row>
    <row r="462" spans="2:65" s="12" customFormat="1" ht="13.5">
      <c r="B462" s="223"/>
      <c r="C462" s="224"/>
      <c r="D462" s="219" t="s">
        <v>212</v>
      </c>
      <c r="E462" s="225" t="s">
        <v>50</v>
      </c>
      <c r="F462" s="226" t="s">
        <v>1357</v>
      </c>
      <c r="G462" s="224"/>
      <c r="H462" s="227" t="s">
        <v>50</v>
      </c>
      <c r="I462" s="228"/>
      <c r="J462" s="224"/>
      <c r="K462" s="224"/>
      <c r="L462" s="229"/>
      <c r="M462" s="230"/>
      <c r="N462" s="231"/>
      <c r="O462" s="231"/>
      <c r="P462" s="231"/>
      <c r="Q462" s="231"/>
      <c r="R462" s="231"/>
      <c r="S462" s="231"/>
      <c r="T462" s="232"/>
      <c r="AT462" s="233" t="s">
        <v>212</v>
      </c>
      <c r="AU462" s="233" t="s">
        <v>93</v>
      </c>
      <c r="AV462" s="12" t="s">
        <v>25</v>
      </c>
      <c r="AW462" s="12" t="s">
        <v>48</v>
      </c>
      <c r="AX462" s="12" t="s">
        <v>85</v>
      </c>
      <c r="AY462" s="233" t="s">
        <v>199</v>
      </c>
    </row>
    <row r="463" spans="2:65" s="13" customFormat="1" ht="13.5">
      <c r="B463" s="234"/>
      <c r="C463" s="235"/>
      <c r="D463" s="219" t="s">
        <v>212</v>
      </c>
      <c r="E463" s="246" t="s">
        <v>50</v>
      </c>
      <c r="F463" s="247" t="s">
        <v>1449</v>
      </c>
      <c r="G463" s="235"/>
      <c r="H463" s="248">
        <v>29</v>
      </c>
      <c r="I463" s="240"/>
      <c r="J463" s="235"/>
      <c r="K463" s="235"/>
      <c r="L463" s="241"/>
      <c r="M463" s="242"/>
      <c r="N463" s="243"/>
      <c r="O463" s="243"/>
      <c r="P463" s="243"/>
      <c r="Q463" s="243"/>
      <c r="R463" s="243"/>
      <c r="S463" s="243"/>
      <c r="T463" s="244"/>
      <c r="AT463" s="245" t="s">
        <v>212</v>
      </c>
      <c r="AU463" s="245" t="s">
        <v>93</v>
      </c>
      <c r="AV463" s="13" t="s">
        <v>93</v>
      </c>
      <c r="AW463" s="13" t="s">
        <v>48</v>
      </c>
      <c r="AX463" s="13" t="s">
        <v>25</v>
      </c>
      <c r="AY463" s="245" t="s">
        <v>199</v>
      </c>
    </row>
    <row r="464" spans="2:65" s="12" customFormat="1" ht="27">
      <c r="B464" s="223"/>
      <c r="C464" s="224"/>
      <c r="D464" s="236" t="s">
        <v>212</v>
      </c>
      <c r="E464" s="259" t="s">
        <v>50</v>
      </c>
      <c r="F464" s="260" t="s">
        <v>339</v>
      </c>
      <c r="G464" s="224"/>
      <c r="H464" s="261" t="s">
        <v>50</v>
      </c>
      <c r="I464" s="228"/>
      <c r="J464" s="224"/>
      <c r="K464" s="224"/>
      <c r="L464" s="229"/>
      <c r="M464" s="230"/>
      <c r="N464" s="231"/>
      <c r="O464" s="231"/>
      <c r="P464" s="231"/>
      <c r="Q464" s="231"/>
      <c r="R464" s="231"/>
      <c r="S464" s="231"/>
      <c r="T464" s="232"/>
      <c r="AT464" s="233" t="s">
        <v>212</v>
      </c>
      <c r="AU464" s="233" t="s">
        <v>93</v>
      </c>
      <c r="AV464" s="12" t="s">
        <v>25</v>
      </c>
      <c r="AW464" s="12" t="s">
        <v>48</v>
      </c>
      <c r="AX464" s="12" t="s">
        <v>85</v>
      </c>
      <c r="AY464" s="233" t="s">
        <v>199</v>
      </c>
    </row>
    <row r="465" spans="2:65" s="1" customFormat="1" ht="22.5" customHeight="1">
      <c r="B465" s="43"/>
      <c r="C465" s="249" t="s">
        <v>668</v>
      </c>
      <c r="D465" s="249" t="s">
        <v>334</v>
      </c>
      <c r="E465" s="250" t="s">
        <v>1450</v>
      </c>
      <c r="F465" s="251" t="s">
        <v>1451</v>
      </c>
      <c r="G465" s="252" t="s">
        <v>1426</v>
      </c>
      <c r="H465" s="253">
        <v>32</v>
      </c>
      <c r="I465" s="254"/>
      <c r="J465" s="255">
        <f>ROUND(I465*H465,2)</f>
        <v>0</v>
      </c>
      <c r="K465" s="251" t="s">
        <v>50</v>
      </c>
      <c r="L465" s="256"/>
      <c r="M465" s="257" t="s">
        <v>50</v>
      </c>
      <c r="N465" s="258" t="s">
        <v>56</v>
      </c>
      <c r="O465" s="44"/>
      <c r="P465" s="216">
        <f>O465*H465</f>
        <v>0</v>
      </c>
      <c r="Q465" s="216">
        <v>0</v>
      </c>
      <c r="R465" s="216">
        <f>Q465*H465</f>
        <v>0</v>
      </c>
      <c r="S465" s="216">
        <v>0</v>
      </c>
      <c r="T465" s="217">
        <f>S465*H465</f>
        <v>0</v>
      </c>
      <c r="AR465" s="25" t="s">
        <v>247</v>
      </c>
      <c r="AT465" s="25" t="s">
        <v>334</v>
      </c>
      <c r="AU465" s="25" t="s">
        <v>93</v>
      </c>
      <c r="AY465" s="25" t="s">
        <v>199</v>
      </c>
      <c r="BE465" s="218">
        <f>IF(N465="základní",J465,0)</f>
        <v>0</v>
      </c>
      <c r="BF465" s="218">
        <f>IF(N465="snížená",J465,0)</f>
        <v>0</v>
      </c>
      <c r="BG465" s="218">
        <f>IF(N465="zákl. přenesená",J465,0)</f>
        <v>0</v>
      </c>
      <c r="BH465" s="218">
        <f>IF(N465="sníž. přenesená",J465,0)</f>
        <v>0</v>
      </c>
      <c r="BI465" s="218">
        <f>IF(N465="nulová",J465,0)</f>
        <v>0</v>
      </c>
      <c r="BJ465" s="25" t="s">
        <v>25</v>
      </c>
      <c r="BK465" s="218">
        <f>ROUND(I465*H465,2)</f>
        <v>0</v>
      </c>
      <c r="BL465" s="25" t="s">
        <v>105</v>
      </c>
      <c r="BM465" s="25" t="s">
        <v>1452</v>
      </c>
    </row>
    <row r="466" spans="2:65" s="1" customFormat="1" ht="13.5">
      <c r="B466" s="43"/>
      <c r="C466" s="65"/>
      <c r="D466" s="219" t="s">
        <v>208</v>
      </c>
      <c r="E466" s="65"/>
      <c r="F466" s="220" t="s">
        <v>1451</v>
      </c>
      <c r="G466" s="65"/>
      <c r="H466" s="65"/>
      <c r="I466" s="175"/>
      <c r="J466" s="65"/>
      <c r="K466" s="65"/>
      <c r="L466" s="63"/>
      <c r="M466" s="221"/>
      <c r="N466" s="44"/>
      <c r="O466" s="44"/>
      <c r="P466" s="44"/>
      <c r="Q466" s="44"/>
      <c r="R466" s="44"/>
      <c r="S466" s="44"/>
      <c r="T466" s="80"/>
      <c r="AT466" s="25" t="s">
        <v>208</v>
      </c>
      <c r="AU466" s="25" t="s">
        <v>93</v>
      </c>
    </row>
    <row r="467" spans="2:65" s="12" customFormat="1" ht="13.5">
      <c r="B467" s="223"/>
      <c r="C467" s="224"/>
      <c r="D467" s="219" t="s">
        <v>212</v>
      </c>
      <c r="E467" s="225" t="s">
        <v>50</v>
      </c>
      <c r="F467" s="226" t="s">
        <v>1357</v>
      </c>
      <c r="G467" s="224"/>
      <c r="H467" s="227" t="s">
        <v>50</v>
      </c>
      <c r="I467" s="228"/>
      <c r="J467" s="224"/>
      <c r="K467" s="224"/>
      <c r="L467" s="229"/>
      <c r="M467" s="230"/>
      <c r="N467" s="231"/>
      <c r="O467" s="231"/>
      <c r="P467" s="231"/>
      <c r="Q467" s="231"/>
      <c r="R467" s="231"/>
      <c r="S467" s="231"/>
      <c r="T467" s="232"/>
      <c r="AT467" s="233" t="s">
        <v>212</v>
      </c>
      <c r="AU467" s="233" t="s">
        <v>93</v>
      </c>
      <c r="AV467" s="12" t="s">
        <v>25</v>
      </c>
      <c r="AW467" s="12" t="s">
        <v>48</v>
      </c>
      <c r="AX467" s="12" t="s">
        <v>85</v>
      </c>
      <c r="AY467" s="233" t="s">
        <v>199</v>
      </c>
    </row>
    <row r="468" spans="2:65" s="13" customFormat="1" ht="13.5">
      <c r="B468" s="234"/>
      <c r="C468" s="235"/>
      <c r="D468" s="219" t="s">
        <v>212</v>
      </c>
      <c r="E468" s="246" t="s">
        <v>50</v>
      </c>
      <c r="F468" s="247" t="s">
        <v>1453</v>
      </c>
      <c r="G468" s="235"/>
      <c r="H468" s="248">
        <v>32</v>
      </c>
      <c r="I468" s="240"/>
      <c r="J468" s="235"/>
      <c r="K468" s="235"/>
      <c r="L468" s="241"/>
      <c r="M468" s="242"/>
      <c r="N468" s="243"/>
      <c r="O468" s="243"/>
      <c r="P468" s="243"/>
      <c r="Q468" s="243"/>
      <c r="R468" s="243"/>
      <c r="S468" s="243"/>
      <c r="T468" s="244"/>
      <c r="AT468" s="245" t="s">
        <v>212</v>
      </c>
      <c r="AU468" s="245" t="s">
        <v>93</v>
      </c>
      <c r="AV468" s="13" t="s">
        <v>93</v>
      </c>
      <c r="AW468" s="13" t="s">
        <v>48</v>
      </c>
      <c r="AX468" s="13" t="s">
        <v>25</v>
      </c>
      <c r="AY468" s="245" t="s">
        <v>199</v>
      </c>
    </row>
    <row r="469" spans="2:65" s="12" customFormat="1" ht="27">
      <c r="B469" s="223"/>
      <c r="C469" s="224"/>
      <c r="D469" s="236" t="s">
        <v>212</v>
      </c>
      <c r="E469" s="259" t="s">
        <v>50</v>
      </c>
      <c r="F469" s="260" t="s">
        <v>339</v>
      </c>
      <c r="G469" s="224"/>
      <c r="H469" s="261" t="s">
        <v>50</v>
      </c>
      <c r="I469" s="228"/>
      <c r="J469" s="224"/>
      <c r="K469" s="224"/>
      <c r="L469" s="229"/>
      <c r="M469" s="230"/>
      <c r="N469" s="231"/>
      <c r="O469" s="231"/>
      <c r="P469" s="231"/>
      <c r="Q469" s="231"/>
      <c r="R469" s="231"/>
      <c r="S469" s="231"/>
      <c r="T469" s="232"/>
      <c r="AT469" s="233" t="s">
        <v>212</v>
      </c>
      <c r="AU469" s="233" t="s">
        <v>93</v>
      </c>
      <c r="AV469" s="12" t="s">
        <v>25</v>
      </c>
      <c r="AW469" s="12" t="s">
        <v>48</v>
      </c>
      <c r="AX469" s="12" t="s">
        <v>85</v>
      </c>
      <c r="AY469" s="233" t="s">
        <v>199</v>
      </c>
    </row>
    <row r="470" spans="2:65" s="1" customFormat="1" ht="22.5" customHeight="1">
      <c r="B470" s="43"/>
      <c r="C470" s="249" t="s">
        <v>392</v>
      </c>
      <c r="D470" s="249" t="s">
        <v>334</v>
      </c>
      <c r="E470" s="250" t="s">
        <v>1454</v>
      </c>
      <c r="F470" s="251" t="s">
        <v>1455</v>
      </c>
      <c r="G470" s="252" t="s">
        <v>1426</v>
      </c>
      <c r="H470" s="253">
        <v>30</v>
      </c>
      <c r="I470" s="254"/>
      <c r="J470" s="255">
        <f>ROUND(I470*H470,2)</f>
        <v>0</v>
      </c>
      <c r="K470" s="251" t="s">
        <v>50</v>
      </c>
      <c r="L470" s="256"/>
      <c r="M470" s="257" t="s">
        <v>50</v>
      </c>
      <c r="N470" s="258" t="s">
        <v>56</v>
      </c>
      <c r="O470" s="44"/>
      <c r="P470" s="216">
        <f>O470*H470</f>
        <v>0</v>
      </c>
      <c r="Q470" s="216">
        <v>0</v>
      </c>
      <c r="R470" s="216">
        <f>Q470*H470</f>
        <v>0</v>
      </c>
      <c r="S470" s="216">
        <v>0</v>
      </c>
      <c r="T470" s="217">
        <f>S470*H470</f>
        <v>0</v>
      </c>
      <c r="AR470" s="25" t="s">
        <v>247</v>
      </c>
      <c r="AT470" s="25" t="s">
        <v>334</v>
      </c>
      <c r="AU470" s="25" t="s">
        <v>93</v>
      </c>
      <c r="AY470" s="25" t="s">
        <v>199</v>
      </c>
      <c r="BE470" s="218">
        <f>IF(N470="základní",J470,0)</f>
        <v>0</v>
      </c>
      <c r="BF470" s="218">
        <f>IF(N470="snížená",J470,0)</f>
        <v>0</v>
      </c>
      <c r="BG470" s="218">
        <f>IF(N470="zákl. přenesená",J470,0)</f>
        <v>0</v>
      </c>
      <c r="BH470" s="218">
        <f>IF(N470="sníž. přenesená",J470,0)</f>
        <v>0</v>
      </c>
      <c r="BI470" s="218">
        <f>IF(N470="nulová",J470,0)</f>
        <v>0</v>
      </c>
      <c r="BJ470" s="25" t="s">
        <v>25</v>
      </c>
      <c r="BK470" s="218">
        <f>ROUND(I470*H470,2)</f>
        <v>0</v>
      </c>
      <c r="BL470" s="25" t="s">
        <v>105</v>
      </c>
      <c r="BM470" s="25" t="s">
        <v>1456</v>
      </c>
    </row>
    <row r="471" spans="2:65" s="1" customFormat="1" ht="13.5">
      <c r="B471" s="43"/>
      <c r="C471" s="65"/>
      <c r="D471" s="219" t="s">
        <v>208</v>
      </c>
      <c r="E471" s="65"/>
      <c r="F471" s="220" t="s">
        <v>1455</v>
      </c>
      <c r="G471" s="65"/>
      <c r="H471" s="65"/>
      <c r="I471" s="175"/>
      <c r="J471" s="65"/>
      <c r="K471" s="65"/>
      <c r="L471" s="63"/>
      <c r="M471" s="221"/>
      <c r="N471" s="44"/>
      <c r="O471" s="44"/>
      <c r="P471" s="44"/>
      <c r="Q471" s="44"/>
      <c r="R471" s="44"/>
      <c r="S471" s="44"/>
      <c r="T471" s="80"/>
      <c r="AT471" s="25" t="s">
        <v>208</v>
      </c>
      <c r="AU471" s="25" t="s">
        <v>93</v>
      </c>
    </row>
    <row r="472" spans="2:65" s="12" customFormat="1" ht="13.5">
      <c r="B472" s="223"/>
      <c r="C472" s="224"/>
      <c r="D472" s="219" t="s">
        <v>212</v>
      </c>
      <c r="E472" s="225" t="s">
        <v>50</v>
      </c>
      <c r="F472" s="226" t="s">
        <v>1357</v>
      </c>
      <c r="G472" s="224"/>
      <c r="H472" s="227" t="s">
        <v>50</v>
      </c>
      <c r="I472" s="228"/>
      <c r="J472" s="224"/>
      <c r="K472" s="224"/>
      <c r="L472" s="229"/>
      <c r="M472" s="230"/>
      <c r="N472" s="231"/>
      <c r="O472" s="231"/>
      <c r="P472" s="231"/>
      <c r="Q472" s="231"/>
      <c r="R472" s="231"/>
      <c r="S472" s="231"/>
      <c r="T472" s="232"/>
      <c r="AT472" s="233" t="s">
        <v>212</v>
      </c>
      <c r="AU472" s="233" t="s">
        <v>93</v>
      </c>
      <c r="AV472" s="12" t="s">
        <v>25</v>
      </c>
      <c r="AW472" s="12" t="s">
        <v>48</v>
      </c>
      <c r="AX472" s="12" t="s">
        <v>85</v>
      </c>
      <c r="AY472" s="233" t="s">
        <v>199</v>
      </c>
    </row>
    <row r="473" spans="2:65" s="13" customFormat="1" ht="13.5">
      <c r="B473" s="234"/>
      <c r="C473" s="235"/>
      <c r="D473" s="219" t="s">
        <v>212</v>
      </c>
      <c r="E473" s="246" t="s">
        <v>50</v>
      </c>
      <c r="F473" s="247" t="s">
        <v>1457</v>
      </c>
      <c r="G473" s="235"/>
      <c r="H473" s="248">
        <v>30</v>
      </c>
      <c r="I473" s="240"/>
      <c r="J473" s="235"/>
      <c r="K473" s="235"/>
      <c r="L473" s="241"/>
      <c r="M473" s="242"/>
      <c r="N473" s="243"/>
      <c r="O473" s="243"/>
      <c r="P473" s="243"/>
      <c r="Q473" s="243"/>
      <c r="R473" s="243"/>
      <c r="S473" s="243"/>
      <c r="T473" s="244"/>
      <c r="AT473" s="245" t="s">
        <v>212</v>
      </c>
      <c r="AU473" s="245" t="s">
        <v>93</v>
      </c>
      <c r="AV473" s="13" t="s">
        <v>93</v>
      </c>
      <c r="AW473" s="13" t="s">
        <v>48</v>
      </c>
      <c r="AX473" s="13" t="s">
        <v>25</v>
      </c>
      <c r="AY473" s="245" t="s">
        <v>199</v>
      </c>
    </row>
    <row r="474" spans="2:65" s="12" customFormat="1" ht="27">
      <c r="B474" s="223"/>
      <c r="C474" s="224"/>
      <c r="D474" s="236" t="s">
        <v>212</v>
      </c>
      <c r="E474" s="259" t="s">
        <v>50</v>
      </c>
      <c r="F474" s="260" t="s">
        <v>339</v>
      </c>
      <c r="G474" s="224"/>
      <c r="H474" s="261" t="s">
        <v>50</v>
      </c>
      <c r="I474" s="228"/>
      <c r="J474" s="224"/>
      <c r="K474" s="224"/>
      <c r="L474" s="229"/>
      <c r="M474" s="230"/>
      <c r="N474" s="231"/>
      <c r="O474" s="231"/>
      <c r="P474" s="231"/>
      <c r="Q474" s="231"/>
      <c r="R474" s="231"/>
      <c r="S474" s="231"/>
      <c r="T474" s="232"/>
      <c r="AT474" s="233" t="s">
        <v>212</v>
      </c>
      <c r="AU474" s="233" t="s">
        <v>93</v>
      </c>
      <c r="AV474" s="12" t="s">
        <v>25</v>
      </c>
      <c r="AW474" s="12" t="s">
        <v>48</v>
      </c>
      <c r="AX474" s="12" t="s">
        <v>85</v>
      </c>
      <c r="AY474" s="233" t="s">
        <v>199</v>
      </c>
    </row>
    <row r="475" spans="2:65" s="1" customFormat="1" ht="22.5" customHeight="1">
      <c r="B475" s="43"/>
      <c r="C475" s="249" t="s">
        <v>681</v>
      </c>
      <c r="D475" s="249" t="s">
        <v>334</v>
      </c>
      <c r="E475" s="250" t="s">
        <v>1458</v>
      </c>
      <c r="F475" s="251" t="s">
        <v>1459</v>
      </c>
      <c r="G475" s="252" t="s">
        <v>1426</v>
      </c>
      <c r="H475" s="253">
        <v>30</v>
      </c>
      <c r="I475" s="254"/>
      <c r="J475" s="255">
        <f>ROUND(I475*H475,2)</f>
        <v>0</v>
      </c>
      <c r="K475" s="251" t="s">
        <v>50</v>
      </c>
      <c r="L475" s="256"/>
      <c r="M475" s="257" t="s">
        <v>50</v>
      </c>
      <c r="N475" s="258" t="s">
        <v>56</v>
      </c>
      <c r="O475" s="44"/>
      <c r="P475" s="216">
        <f>O475*H475</f>
        <v>0</v>
      </c>
      <c r="Q475" s="216">
        <v>0</v>
      </c>
      <c r="R475" s="216">
        <f>Q475*H475</f>
        <v>0</v>
      </c>
      <c r="S475" s="216">
        <v>0</v>
      </c>
      <c r="T475" s="217">
        <f>S475*H475</f>
        <v>0</v>
      </c>
      <c r="AR475" s="25" t="s">
        <v>247</v>
      </c>
      <c r="AT475" s="25" t="s">
        <v>334</v>
      </c>
      <c r="AU475" s="25" t="s">
        <v>93</v>
      </c>
      <c r="AY475" s="25" t="s">
        <v>199</v>
      </c>
      <c r="BE475" s="218">
        <f>IF(N475="základní",J475,0)</f>
        <v>0</v>
      </c>
      <c r="BF475" s="218">
        <f>IF(N475="snížená",J475,0)</f>
        <v>0</v>
      </c>
      <c r="BG475" s="218">
        <f>IF(N475="zákl. přenesená",J475,0)</f>
        <v>0</v>
      </c>
      <c r="BH475" s="218">
        <f>IF(N475="sníž. přenesená",J475,0)</f>
        <v>0</v>
      </c>
      <c r="BI475" s="218">
        <f>IF(N475="nulová",J475,0)</f>
        <v>0</v>
      </c>
      <c r="BJ475" s="25" t="s">
        <v>25</v>
      </c>
      <c r="BK475" s="218">
        <f>ROUND(I475*H475,2)</f>
        <v>0</v>
      </c>
      <c r="BL475" s="25" t="s">
        <v>105</v>
      </c>
      <c r="BM475" s="25" t="s">
        <v>1460</v>
      </c>
    </row>
    <row r="476" spans="2:65" s="1" customFormat="1" ht="13.5">
      <c r="B476" s="43"/>
      <c r="C476" s="65"/>
      <c r="D476" s="219" t="s">
        <v>208</v>
      </c>
      <c r="E476" s="65"/>
      <c r="F476" s="220" t="s">
        <v>1459</v>
      </c>
      <c r="G476" s="65"/>
      <c r="H476" s="65"/>
      <c r="I476" s="175"/>
      <c r="J476" s="65"/>
      <c r="K476" s="65"/>
      <c r="L476" s="63"/>
      <c r="M476" s="221"/>
      <c r="N476" s="44"/>
      <c r="O476" s="44"/>
      <c r="P476" s="44"/>
      <c r="Q476" s="44"/>
      <c r="R476" s="44"/>
      <c r="S476" s="44"/>
      <c r="T476" s="80"/>
      <c r="AT476" s="25" t="s">
        <v>208</v>
      </c>
      <c r="AU476" s="25" t="s">
        <v>93</v>
      </c>
    </row>
    <row r="477" spans="2:65" s="12" customFormat="1" ht="13.5">
      <c r="B477" s="223"/>
      <c r="C477" s="224"/>
      <c r="D477" s="219" t="s">
        <v>212</v>
      </c>
      <c r="E477" s="225" t="s">
        <v>50</v>
      </c>
      <c r="F477" s="226" t="s">
        <v>1357</v>
      </c>
      <c r="G477" s="224"/>
      <c r="H477" s="227" t="s">
        <v>50</v>
      </c>
      <c r="I477" s="228"/>
      <c r="J477" s="224"/>
      <c r="K477" s="224"/>
      <c r="L477" s="229"/>
      <c r="M477" s="230"/>
      <c r="N477" s="231"/>
      <c r="O477" s="231"/>
      <c r="P477" s="231"/>
      <c r="Q477" s="231"/>
      <c r="R477" s="231"/>
      <c r="S477" s="231"/>
      <c r="T477" s="232"/>
      <c r="AT477" s="233" t="s">
        <v>212</v>
      </c>
      <c r="AU477" s="233" t="s">
        <v>93</v>
      </c>
      <c r="AV477" s="12" t="s">
        <v>25</v>
      </c>
      <c r="AW477" s="12" t="s">
        <v>48</v>
      </c>
      <c r="AX477" s="12" t="s">
        <v>85</v>
      </c>
      <c r="AY477" s="233" t="s">
        <v>199</v>
      </c>
    </row>
    <row r="478" spans="2:65" s="13" customFormat="1" ht="13.5">
      <c r="B478" s="234"/>
      <c r="C478" s="235"/>
      <c r="D478" s="219" t="s">
        <v>212</v>
      </c>
      <c r="E478" s="246" t="s">
        <v>50</v>
      </c>
      <c r="F478" s="247" t="s">
        <v>1461</v>
      </c>
      <c r="G478" s="235"/>
      <c r="H478" s="248">
        <v>30</v>
      </c>
      <c r="I478" s="240"/>
      <c r="J478" s="235"/>
      <c r="K478" s="235"/>
      <c r="L478" s="241"/>
      <c r="M478" s="242"/>
      <c r="N478" s="243"/>
      <c r="O478" s="243"/>
      <c r="P478" s="243"/>
      <c r="Q478" s="243"/>
      <c r="R478" s="243"/>
      <c r="S478" s="243"/>
      <c r="T478" s="244"/>
      <c r="AT478" s="245" t="s">
        <v>212</v>
      </c>
      <c r="AU478" s="245" t="s">
        <v>93</v>
      </c>
      <c r="AV478" s="13" t="s">
        <v>93</v>
      </c>
      <c r="AW478" s="13" t="s">
        <v>48</v>
      </c>
      <c r="AX478" s="13" t="s">
        <v>25</v>
      </c>
      <c r="AY478" s="245" t="s">
        <v>199</v>
      </c>
    </row>
    <row r="479" spans="2:65" s="12" customFormat="1" ht="27">
      <c r="B479" s="223"/>
      <c r="C479" s="224"/>
      <c r="D479" s="236" t="s">
        <v>212</v>
      </c>
      <c r="E479" s="259" t="s">
        <v>50</v>
      </c>
      <c r="F479" s="260" t="s">
        <v>339</v>
      </c>
      <c r="G479" s="224"/>
      <c r="H479" s="261" t="s">
        <v>50</v>
      </c>
      <c r="I479" s="228"/>
      <c r="J479" s="224"/>
      <c r="K479" s="224"/>
      <c r="L479" s="229"/>
      <c r="M479" s="230"/>
      <c r="N479" s="231"/>
      <c r="O479" s="231"/>
      <c r="P479" s="231"/>
      <c r="Q479" s="231"/>
      <c r="R479" s="231"/>
      <c r="S479" s="231"/>
      <c r="T479" s="232"/>
      <c r="AT479" s="233" t="s">
        <v>212</v>
      </c>
      <c r="AU479" s="233" t="s">
        <v>93</v>
      </c>
      <c r="AV479" s="12" t="s">
        <v>25</v>
      </c>
      <c r="AW479" s="12" t="s">
        <v>48</v>
      </c>
      <c r="AX479" s="12" t="s">
        <v>85</v>
      </c>
      <c r="AY479" s="233" t="s">
        <v>199</v>
      </c>
    </row>
    <row r="480" spans="2:65" s="1" customFormat="1" ht="22.5" customHeight="1">
      <c r="B480" s="43"/>
      <c r="C480" s="249" t="s">
        <v>695</v>
      </c>
      <c r="D480" s="249" t="s">
        <v>334</v>
      </c>
      <c r="E480" s="250" t="s">
        <v>1462</v>
      </c>
      <c r="F480" s="251" t="s">
        <v>1463</v>
      </c>
      <c r="G480" s="252" t="s">
        <v>1426</v>
      </c>
      <c r="H480" s="253">
        <v>8</v>
      </c>
      <c r="I480" s="254"/>
      <c r="J480" s="255">
        <f>ROUND(I480*H480,2)</f>
        <v>0</v>
      </c>
      <c r="K480" s="251" t="s">
        <v>50</v>
      </c>
      <c r="L480" s="256"/>
      <c r="M480" s="257" t="s">
        <v>50</v>
      </c>
      <c r="N480" s="258" t="s">
        <v>56</v>
      </c>
      <c r="O480" s="44"/>
      <c r="P480" s="216">
        <f>O480*H480</f>
        <v>0</v>
      </c>
      <c r="Q480" s="216">
        <v>0</v>
      </c>
      <c r="R480" s="216">
        <f>Q480*H480</f>
        <v>0</v>
      </c>
      <c r="S480" s="216">
        <v>0</v>
      </c>
      <c r="T480" s="217">
        <f>S480*H480</f>
        <v>0</v>
      </c>
      <c r="AR480" s="25" t="s">
        <v>247</v>
      </c>
      <c r="AT480" s="25" t="s">
        <v>334</v>
      </c>
      <c r="AU480" s="25" t="s">
        <v>93</v>
      </c>
      <c r="AY480" s="25" t="s">
        <v>199</v>
      </c>
      <c r="BE480" s="218">
        <f>IF(N480="základní",J480,0)</f>
        <v>0</v>
      </c>
      <c r="BF480" s="218">
        <f>IF(N480="snížená",J480,0)</f>
        <v>0</v>
      </c>
      <c r="BG480" s="218">
        <f>IF(N480="zákl. přenesená",J480,0)</f>
        <v>0</v>
      </c>
      <c r="BH480" s="218">
        <f>IF(N480="sníž. přenesená",J480,0)</f>
        <v>0</v>
      </c>
      <c r="BI480" s="218">
        <f>IF(N480="nulová",J480,0)</f>
        <v>0</v>
      </c>
      <c r="BJ480" s="25" t="s">
        <v>25</v>
      </c>
      <c r="BK480" s="218">
        <f>ROUND(I480*H480,2)</f>
        <v>0</v>
      </c>
      <c r="BL480" s="25" t="s">
        <v>105</v>
      </c>
      <c r="BM480" s="25" t="s">
        <v>1464</v>
      </c>
    </row>
    <row r="481" spans="2:65" s="1" customFormat="1" ht="13.5">
      <c r="B481" s="43"/>
      <c r="C481" s="65"/>
      <c r="D481" s="219" t="s">
        <v>208</v>
      </c>
      <c r="E481" s="65"/>
      <c r="F481" s="220" t="s">
        <v>1463</v>
      </c>
      <c r="G481" s="65"/>
      <c r="H481" s="65"/>
      <c r="I481" s="175"/>
      <c r="J481" s="65"/>
      <c r="K481" s="65"/>
      <c r="L481" s="63"/>
      <c r="M481" s="221"/>
      <c r="N481" s="44"/>
      <c r="O481" s="44"/>
      <c r="P481" s="44"/>
      <c r="Q481" s="44"/>
      <c r="R481" s="44"/>
      <c r="S481" s="44"/>
      <c r="T481" s="80"/>
      <c r="AT481" s="25" t="s">
        <v>208</v>
      </c>
      <c r="AU481" s="25" t="s">
        <v>93</v>
      </c>
    </row>
    <row r="482" spans="2:65" s="12" customFormat="1" ht="13.5">
      <c r="B482" s="223"/>
      <c r="C482" s="224"/>
      <c r="D482" s="219" t="s">
        <v>212</v>
      </c>
      <c r="E482" s="225" t="s">
        <v>50</v>
      </c>
      <c r="F482" s="226" t="s">
        <v>1357</v>
      </c>
      <c r="G482" s="224"/>
      <c r="H482" s="227" t="s">
        <v>50</v>
      </c>
      <c r="I482" s="228"/>
      <c r="J482" s="224"/>
      <c r="K482" s="224"/>
      <c r="L482" s="229"/>
      <c r="M482" s="230"/>
      <c r="N482" s="231"/>
      <c r="O482" s="231"/>
      <c r="P482" s="231"/>
      <c r="Q482" s="231"/>
      <c r="R482" s="231"/>
      <c r="S482" s="231"/>
      <c r="T482" s="232"/>
      <c r="AT482" s="233" t="s">
        <v>212</v>
      </c>
      <c r="AU482" s="233" t="s">
        <v>93</v>
      </c>
      <c r="AV482" s="12" t="s">
        <v>25</v>
      </c>
      <c r="AW482" s="12" t="s">
        <v>48</v>
      </c>
      <c r="AX482" s="12" t="s">
        <v>85</v>
      </c>
      <c r="AY482" s="233" t="s">
        <v>199</v>
      </c>
    </row>
    <row r="483" spans="2:65" s="13" customFormat="1" ht="13.5">
      <c r="B483" s="234"/>
      <c r="C483" s="235"/>
      <c r="D483" s="219" t="s">
        <v>212</v>
      </c>
      <c r="E483" s="246" t="s">
        <v>50</v>
      </c>
      <c r="F483" s="247" t="s">
        <v>247</v>
      </c>
      <c r="G483" s="235"/>
      <c r="H483" s="248">
        <v>8</v>
      </c>
      <c r="I483" s="240"/>
      <c r="J483" s="235"/>
      <c r="K483" s="235"/>
      <c r="L483" s="241"/>
      <c r="M483" s="242"/>
      <c r="N483" s="243"/>
      <c r="O483" s="243"/>
      <c r="P483" s="243"/>
      <c r="Q483" s="243"/>
      <c r="R483" s="243"/>
      <c r="S483" s="243"/>
      <c r="T483" s="244"/>
      <c r="AT483" s="245" t="s">
        <v>212</v>
      </c>
      <c r="AU483" s="245" t="s">
        <v>93</v>
      </c>
      <c r="AV483" s="13" t="s">
        <v>93</v>
      </c>
      <c r="AW483" s="13" t="s">
        <v>48</v>
      </c>
      <c r="AX483" s="13" t="s">
        <v>25</v>
      </c>
      <c r="AY483" s="245" t="s">
        <v>199</v>
      </c>
    </row>
    <row r="484" spans="2:65" s="12" customFormat="1" ht="27">
      <c r="B484" s="223"/>
      <c r="C484" s="224"/>
      <c r="D484" s="236" t="s">
        <v>212</v>
      </c>
      <c r="E484" s="259" t="s">
        <v>50</v>
      </c>
      <c r="F484" s="260" t="s">
        <v>339</v>
      </c>
      <c r="G484" s="224"/>
      <c r="H484" s="261" t="s">
        <v>50</v>
      </c>
      <c r="I484" s="228"/>
      <c r="J484" s="224"/>
      <c r="K484" s="224"/>
      <c r="L484" s="229"/>
      <c r="M484" s="230"/>
      <c r="N484" s="231"/>
      <c r="O484" s="231"/>
      <c r="P484" s="231"/>
      <c r="Q484" s="231"/>
      <c r="R484" s="231"/>
      <c r="S484" s="231"/>
      <c r="T484" s="232"/>
      <c r="AT484" s="233" t="s">
        <v>212</v>
      </c>
      <c r="AU484" s="233" t="s">
        <v>93</v>
      </c>
      <c r="AV484" s="12" t="s">
        <v>25</v>
      </c>
      <c r="AW484" s="12" t="s">
        <v>48</v>
      </c>
      <c r="AX484" s="12" t="s">
        <v>85</v>
      </c>
      <c r="AY484" s="233" t="s">
        <v>199</v>
      </c>
    </row>
    <row r="485" spans="2:65" s="1" customFormat="1" ht="22.5" customHeight="1">
      <c r="B485" s="43"/>
      <c r="C485" s="249" t="s">
        <v>703</v>
      </c>
      <c r="D485" s="249" t="s">
        <v>334</v>
      </c>
      <c r="E485" s="250" t="s">
        <v>1465</v>
      </c>
      <c r="F485" s="251" t="s">
        <v>1466</v>
      </c>
      <c r="G485" s="252" t="s">
        <v>1426</v>
      </c>
      <c r="H485" s="253">
        <v>10</v>
      </c>
      <c r="I485" s="254"/>
      <c r="J485" s="255">
        <f>ROUND(I485*H485,2)</f>
        <v>0</v>
      </c>
      <c r="K485" s="251" t="s">
        <v>50</v>
      </c>
      <c r="L485" s="256"/>
      <c r="M485" s="257" t="s">
        <v>50</v>
      </c>
      <c r="N485" s="258" t="s">
        <v>56</v>
      </c>
      <c r="O485" s="44"/>
      <c r="P485" s="216">
        <f>O485*H485</f>
        <v>0</v>
      </c>
      <c r="Q485" s="216">
        <v>0</v>
      </c>
      <c r="R485" s="216">
        <f>Q485*H485</f>
        <v>0</v>
      </c>
      <c r="S485" s="216">
        <v>0</v>
      </c>
      <c r="T485" s="217">
        <f>S485*H485</f>
        <v>0</v>
      </c>
      <c r="AR485" s="25" t="s">
        <v>247</v>
      </c>
      <c r="AT485" s="25" t="s">
        <v>334</v>
      </c>
      <c r="AU485" s="25" t="s">
        <v>93</v>
      </c>
      <c r="AY485" s="25" t="s">
        <v>199</v>
      </c>
      <c r="BE485" s="218">
        <f>IF(N485="základní",J485,0)</f>
        <v>0</v>
      </c>
      <c r="BF485" s="218">
        <f>IF(N485="snížená",J485,0)</f>
        <v>0</v>
      </c>
      <c r="BG485" s="218">
        <f>IF(N485="zákl. přenesená",J485,0)</f>
        <v>0</v>
      </c>
      <c r="BH485" s="218">
        <f>IF(N485="sníž. přenesená",J485,0)</f>
        <v>0</v>
      </c>
      <c r="BI485" s="218">
        <f>IF(N485="nulová",J485,0)</f>
        <v>0</v>
      </c>
      <c r="BJ485" s="25" t="s">
        <v>25</v>
      </c>
      <c r="BK485" s="218">
        <f>ROUND(I485*H485,2)</f>
        <v>0</v>
      </c>
      <c r="BL485" s="25" t="s">
        <v>105</v>
      </c>
      <c r="BM485" s="25" t="s">
        <v>1467</v>
      </c>
    </row>
    <row r="486" spans="2:65" s="1" customFormat="1" ht="13.5">
      <c r="B486" s="43"/>
      <c r="C486" s="65"/>
      <c r="D486" s="219" t="s">
        <v>208</v>
      </c>
      <c r="E486" s="65"/>
      <c r="F486" s="220" t="s">
        <v>1466</v>
      </c>
      <c r="G486" s="65"/>
      <c r="H486" s="65"/>
      <c r="I486" s="175"/>
      <c r="J486" s="65"/>
      <c r="K486" s="65"/>
      <c r="L486" s="63"/>
      <c r="M486" s="221"/>
      <c r="N486" s="44"/>
      <c r="O486" s="44"/>
      <c r="P486" s="44"/>
      <c r="Q486" s="44"/>
      <c r="R486" s="44"/>
      <c r="S486" s="44"/>
      <c r="T486" s="80"/>
      <c r="AT486" s="25" t="s">
        <v>208</v>
      </c>
      <c r="AU486" s="25" t="s">
        <v>93</v>
      </c>
    </row>
    <row r="487" spans="2:65" s="12" customFormat="1" ht="13.5">
      <c r="B487" s="223"/>
      <c r="C487" s="224"/>
      <c r="D487" s="219" t="s">
        <v>212</v>
      </c>
      <c r="E487" s="225" t="s">
        <v>50</v>
      </c>
      <c r="F487" s="226" t="s">
        <v>660</v>
      </c>
      <c r="G487" s="224"/>
      <c r="H487" s="227" t="s">
        <v>50</v>
      </c>
      <c r="I487" s="228"/>
      <c r="J487" s="224"/>
      <c r="K487" s="224"/>
      <c r="L487" s="229"/>
      <c r="M487" s="230"/>
      <c r="N487" s="231"/>
      <c r="O487" s="231"/>
      <c r="P487" s="231"/>
      <c r="Q487" s="231"/>
      <c r="R487" s="231"/>
      <c r="S487" s="231"/>
      <c r="T487" s="232"/>
      <c r="AT487" s="233" t="s">
        <v>212</v>
      </c>
      <c r="AU487" s="233" t="s">
        <v>93</v>
      </c>
      <c r="AV487" s="12" t="s">
        <v>25</v>
      </c>
      <c r="AW487" s="12" t="s">
        <v>48</v>
      </c>
      <c r="AX487" s="12" t="s">
        <v>85</v>
      </c>
      <c r="AY487" s="233" t="s">
        <v>199</v>
      </c>
    </row>
    <row r="488" spans="2:65" s="13" customFormat="1" ht="13.5">
      <c r="B488" s="234"/>
      <c r="C488" s="235"/>
      <c r="D488" s="219" t="s">
        <v>212</v>
      </c>
      <c r="E488" s="246" t="s">
        <v>50</v>
      </c>
      <c r="F488" s="247" t="s">
        <v>30</v>
      </c>
      <c r="G488" s="235"/>
      <c r="H488" s="248">
        <v>10</v>
      </c>
      <c r="I488" s="240"/>
      <c r="J488" s="235"/>
      <c r="K488" s="235"/>
      <c r="L488" s="241"/>
      <c r="M488" s="242"/>
      <c r="N488" s="243"/>
      <c r="O488" s="243"/>
      <c r="P488" s="243"/>
      <c r="Q488" s="243"/>
      <c r="R488" s="243"/>
      <c r="S488" s="243"/>
      <c r="T488" s="244"/>
      <c r="AT488" s="245" t="s">
        <v>212</v>
      </c>
      <c r="AU488" s="245" t="s">
        <v>93</v>
      </c>
      <c r="AV488" s="13" t="s">
        <v>93</v>
      </c>
      <c r="AW488" s="13" t="s">
        <v>48</v>
      </c>
      <c r="AX488" s="13" t="s">
        <v>25</v>
      </c>
      <c r="AY488" s="245" t="s">
        <v>199</v>
      </c>
    </row>
    <row r="489" spans="2:65" s="12" customFormat="1" ht="27">
      <c r="B489" s="223"/>
      <c r="C489" s="224"/>
      <c r="D489" s="236" t="s">
        <v>212</v>
      </c>
      <c r="E489" s="259" t="s">
        <v>50</v>
      </c>
      <c r="F489" s="260" t="s">
        <v>339</v>
      </c>
      <c r="G489" s="224"/>
      <c r="H489" s="261" t="s">
        <v>50</v>
      </c>
      <c r="I489" s="228"/>
      <c r="J489" s="224"/>
      <c r="K489" s="224"/>
      <c r="L489" s="229"/>
      <c r="M489" s="230"/>
      <c r="N489" s="231"/>
      <c r="O489" s="231"/>
      <c r="P489" s="231"/>
      <c r="Q489" s="231"/>
      <c r="R489" s="231"/>
      <c r="S489" s="231"/>
      <c r="T489" s="232"/>
      <c r="AT489" s="233" t="s">
        <v>212</v>
      </c>
      <c r="AU489" s="233" t="s">
        <v>93</v>
      </c>
      <c r="AV489" s="12" t="s">
        <v>25</v>
      </c>
      <c r="AW489" s="12" t="s">
        <v>48</v>
      </c>
      <c r="AX489" s="12" t="s">
        <v>85</v>
      </c>
      <c r="AY489" s="233" t="s">
        <v>199</v>
      </c>
    </row>
    <row r="490" spans="2:65" s="1" customFormat="1" ht="22.5" customHeight="1">
      <c r="B490" s="43"/>
      <c r="C490" s="249" t="s">
        <v>315</v>
      </c>
      <c r="D490" s="249" t="s">
        <v>334</v>
      </c>
      <c r="E490" s="250" t="s">
        <v>1468</v>
      </c>
      <c r="F490" s="251" t="s">
        <v>1469</v>
      </c>
      <c r="G490" s="252" t="s">
        <v>1426</v>
      </c>
      <c r="H490" s="253">
        <v>19</v>
      </c>
      <c r="I490" s="254"/>
      <c r="J490" s="255">
        <f>ROUND(I490*H490,2)</f>
        <v>0</v>
      </c>
      <c r="K490" s="251" t="s">
        <v>50</v>
      </c>
      <c r="L490" s="256"/>
      <c r="M490" s="257" t="s">
        <v>50</v>
      </c>
      <c r="N490" s="258" t="s">
        <v>56</v>
      </c>
      <c r="O490" s="44"/>
      <c r="P490" s="216">
        <f>O490*H490</f>
        <v>0</v>
      </c>
      <c r="Q490" s="216">
        <v>0</v>
      </c>
      <c r="R490" s="216">
        <f>Q490*H490</f>
        <v>0</v>
      </c>
      <c r="S490" s="216">
        <v>0</v>
      </c>
      <c r="T490" s="217">
        <f>S490*H490</f>
        <v>0</v>
      </c>
      <c r="AR490" s="25" t="s">
        <v>247</v>
      </c>
      <c r="AT490" s="25" t="s">
        <v>334</v>
      </c>
      <c r="AU490" s="25" t="s">
        <v>93</v>
      </c>
      <c r="AY490" s="25" t="s">
        <v>199</v>
      </c>
      <c r="BE490" s="218">
        <f>IF(N490="základní",J490,0)</f>
        <v>0</v>
      </c>
      <c r="BF490" s="218">
        <f>IF(N490="snížená",J490,0)</f>
        <v>0</v>
      </c>
      <c r="BG490" s="218">
        <f>IF(N490="zákl. přenesená",J490,0)</f>
        <v>0</v>
      </c>
      <c r="BH490" s="218">
        <f>IF(N490="sníž. přenesená",J490,0)</f>
        <v>0</v>
      </c>
      <c r="BI490" s="218">
        <f>IF(N490="nulová",J490,0)</f>
        <v>0</v>
      </c>
      <c r="BJ490" s="25" t="s">
        <v>25</v>
      </c>
      <c r="BK490" s="218">
        <f>ROUND(I490*H490,2)</f>
        <v>0</v>
      </c>
      <c r="BL490" s="25" t="s">
        <v>105</v>
      </c>
      <c r="BM490" s="25" t="s">
        <v>1470</v>
      </c>
    </row>
    <row r="491" spans="2:65" s="1" customFormat="1" ht="13.5">
      <c r="B491" s="43"/>
      <c r="C491" s="65"/>
      <c r="D491" s="219" t="s">
        <v>208</v>
      </c>
      <c r="E491" s="65"/>
      <c r="F491" s="220" t="s">
        <v>1469</v>
      </c>
      <c r="G491" s="65"/>
      <c r="H491" s="65"/>
      <c r="I491" s="175"/>
      <c r="J491" s="65"/>
      <c r="K491" s="65"/>
      <c r="L491" s="63"/>
      <c r="M491" s="221"/>
      <c r="N491" s="44"/>
      <c r="O491" s="44"/>
      <c r="P491" s="44"/>
      <c r="Q491" s="44"/>
      <c r="R491" s="44"/>
      <c r="S491" s="44"/>
      <c r="T491" s="80"/>
      <c r="AT491" s="25" t="s">
        <v>208</v>
      </c>
      <c r="AU491" s="25" t="s">
        <v>93</v>
      </c>
    </row>
    <row r="492" spans="2:65" s="12" customFormat="1" ht="13.5">
      <c r="B492" s="223"/>
      <c r="C492" s="224"/>
      <c r="D492" s="219" t="s">
        <v>212</v>
      </c>
      <c r="E492" s="225" t="s">
        <v>50</v>
      </c>
      <c r="F492" s="226" t="s">
        <v>1471</v>
      </c>
      <c r="G492" s="224"/>
      <c r="H492" s="227" t="s">
        <v>50</v>
      </c>
      <c r="I492" s="228"/>
      <c r="J492" s="224"/>
      <c r="K492" s="224"/>
      <c r="L492" s="229"/>
      <c r="M492" s="230"/>
      <c r="N492" s="231"/>
      <c r="O492" s="231"/>
      <c r="P492" s="231"/>
      <c r="Q492" s="231"/>
      <c r="R492" s="231"/>
      <c r="S492" s="231"/>
      <c r="T492" s="232"/>
      <c r="AT492" s="233" t="s">
        <v>212</v>
      </c>
      <c r="AU492" s="233" t="s">
        <v>93</v>
      </c>
      <c r="AV492" s="12" t="s">
        <v>25</v>
      </c>
      <c r="AW492" s="12" t="s">
        <v>48</v>
      </c>
      <c r="AX492" s="12" t="s">
        <v>85</v>
      </c>
      <c r="AY492" s="233" t="s">
        <v>199</v>
      </c>
    </row>
    <row r="493" spans="2:65" s="13" customFormat="1" ht="13.5">
      <c r="B493" s="234"/>
      <c r="C493" s="235"/>
      <c r="D493" s="219" t="s">
        <v>212</v>
      </c>
      <c r="E493" s="246" t="s">
        <v>50</v>
      </c>
      <c r="F493" s="247" t="s">
        <v>340</v>
      </c>
      <c r="G493" s="235"/>
      <c r="H493" s="248">
        <v>19</v>
      </c>
      <c r="I493" s="240"/>
      <c r="J493" s="235"/>
      <c r="K493" s="235"/>
      <c r="L493" s="241"/>
      <c r="M493" s="242"/>
      <c r="N493" s="243"/>
      <c r="O493" s="243"/>
      <c r="P493" s="243"/>
      <c r="Q493" s="243"/>
      <c r="R493" s="243"/>
      <c r="S493" s="243"/>
      <c r="T493" s="244"/>
      <c r="AT493" s="245" t="s">
        <v>212</v>
      </c>
      <c r="AU493" s="245" t="s">
        <v>93</v>
      </c>
      <c r="AV493" s="13" t="s">
        <v>93</v>
      </c>
      <c r="AW493" s="13" t="s">
        <v>48</v>
      </c>
      <c r="AX493" s="13" t="s">
        <v>25</v>
      </c>
      <c r="AY493" s="245" t="s">
        <v>199</v>
      </c>
    </row>
    <row r="494" spans="2:65" s="12" customFormat="1" ht="27">
      <c r="B494" s="223"/>
      <c r="C494" s="224"/>
      <c r="D494" s="236" t="s">
        <v>212</v>
      </c>
      <c r="E494" s="259" t="s">
        <v>50</v>
      </c>
      <c r="F494" s="260" t="s">
        <v>339</v>
      </c>
      <c r="G494" s="224"/>
      <c r="H494" s="261" t="s">
        <v>50</v>
      </c>
      <c r="I494" s="228"/>
      <c r="J494" s="224"/>
      <c r="K494" s="224"/>
      <c r="L494" s="229"/>
      <c r="M494" s="230"/>
      <c r="N494" s="231"/>
      <c r="O494" s="231"/>
      <c r="P494" s="231"/>
      <c r="Q494" s="231"/>
      <c r="R494" s="231"/>
      <c r="S494" s="231"/>
      <c r="T494" s="232"/>
      <c r="AT494" s="233" t="s">
        <v>212</v>
      </c>
      <c r="AU494" s="233" t="s">
        <v>93</v>
      </c>
      <c r="AV494" s="12" t="s">
        <v>25</v>
      </c>
      <c r="AW494" s="12" t="s">
        <v>48</v>
      </c>
      <c r="AX494" s="12" t="s">
        <v>85</v>
      </c>
      <c r="AY494" s="233" t="s">
        <v>199</v>
      </c>
    </row>
    <row r="495" spans="2:65" s="1" customFormat="1" ht="22.5" customHeight="1">
      <c r="B495" s="43"/>
      <c r="C495" s="249" t="s">
        <v>715</v>
      </c>
      <c r="D495" s="249" t="s">
        <v>334</v>
      </c>
      <c r="E495" s="250" t="s">
        <v>1472</v>
      </c>
      <c r="F495" s="251" t="s">
        <v>1473</v>
      </c>
      <c r="G495" s="252" t="s">
        <v>1426</v>
      </c>
      <c r="H495" s="253">
        <v>80</v>
      </c>
      <c r="I495" s="254"/>
      <c r="J495" s="255">
        <f>ROUND(I495*H495,2)</f>
        <v>0</v>
      </c>
      <c r="K495" s="251" t="s">
        <v>50</v>
      </c>
      <c r="L495" s="256"/>
      <c r="M495" s="257" t="s">
        <v>50</v>
      </c>
      <c r="N495" s="258" t="s">
        <v>56</v>
      </c>
      <c r="O495" s="44"/>
      <c r="P495" s="216">
        <f>O495*H495</f>
        <v>0</v>
      </c>
      <c r="Q495" s="216">
        <v>0</v>
      </c>
      <c r="R495" s="216">
        <f>Q495*H495</f>
        <v>0</v>
      </c>
      <c r="S495" s="216">
        <v>0</v>
      </c>
      <c r="T495" s="217">
        <f>S495*H495</f>
        <v>0</v>
      </c>
      <c r="AR495" s="25" t="s">
        <v>247</v>
      </c>
      <c r="AT495" s="25" t="s">
        <v>334</v>
      </c>
      <c r="AU495" s="25" t="s">
        <v>93</v>
      </c>
      <c r="AY495" s="25" t="s">
        <v>199</v>
      </c>
      <c r="BE495" s="218">
        <f>IF(N495="základní",J495,0)</f>
        <v>0</v>
      </c>
      <c r="BF495" s="218">
        <f>IF(N495="snížená",J495,0)</f>
        <v>0</v>
      </c>
      <c r="BG495" s="218">
        <f>IF(N495="zákl. přenesená",J495,0)</f>
        <v>0</v>
      </c>
      <c r="BH495" s="218">
        <f>IF(N495="sníž. přenesená",J495,0)</f>
        <v>0</v>
      </c>
      <c r="BI495" s="218">
        <f>IF(N495="nulová",J495,0)</f>
        <v>0</v>
      </c>
      <c r="BJ495" s="25" t="s">
        <v>25</v>
      </c>
      <c r="BK495" s="218">
        <f>ROUND(I495*H495,2)</f>
        <v>0</v>
      </c>
      <c r="BL495" s="25" t="s">
        <v>105</v>
      </c>
      <c r="BM495" s="25" t="s">
        <v>1474</v>
      </c>
    </row>
    <row r="496" spans="2:65" s="1" customFormat="1" ht="13.5">
      <c r="B496" s="43"/>
      <c r="C496" s="65"/>
      <c r="D496" s="219" t="s">
        <v>208</v>
      </c>
      <c r="E496" s="65"/>
      <c r="F496" s="220" t="s">
        <v>1473</v>
      </c>
      <c r="G496" s="65"/>
      <c r="H496" s="65"/>
      <c r="I496" s="175"/>
      <c r="J496" s="65"/>
      <c r="K496" s="65"/>
      <c r="L496" s="63"/>
      <c r="M496" s="221"/>
      <c r="N496" s="44"/>
      <c r="O496" s="44"/>
      <c r="P496" s="44"/>
      <c r="Q496" s="44"/>
      <c r="R496" s="44"/>
      <c r="S496" s="44"/>
      <c r="T496" s="80"/>
      <c r="AT496" s="25" t="s">
        <v>208</v>
      </c>
      <c r="AU496" s="25" t="s">
        <v>93</v>
      </c>
    </row>
    <row r="497" spans="2:65" s="12" customFormat="1" ht="13.5">
      <c r="B497" s="223"/>
      <c r="C497" s="224"/>
      <c r="D497" s="219" t="s">
        <v>212</v>
      </c>
      <c r="E497" s="225" t="s">
        <v>50</v>
      </c>
      <c r="F497" s="226" t="s">
        <v>1471</v>
      </c>
      <c r="G497" s="224"/>
      <c r="H497" s="227" t="s">
        <v>50</v>
      </c>
      <c r="I497" s="228"/>
      <c r="J497" s="224"/>
      <c r="K497" s="224"/>
      <c r="L497" s="229"/>
      <c r="M497" s="230"/>
      <c r="N497" s="231"/>
      <c r="O497" s="231"/>
      <c r="P497" s="231"/>
      <c r="Q497" s="231"/>
      <c r="R497" s="231"/>
      <c r="S497" s="231"/>
      <c r="T497" s="232"/>
      <c r="AT497" s="233" t="s">
        <v>212</v>
      </c>
      <c r="AU497" s="233" t="s">
        <v>93</v>
      </c>
      <c r="AV497" s="12" t="s">
        <v>25</v>
      </c>
      <c r="AW497" s="12" t="s">
        <v>48</v>
      </c>
      <c r="AX497" s="12" t="s">
        <v>85</v>
      </c>
      <c r="AY497" s="233" t="s">
        <v>199</v>
      </c>
    </row>
    <row r="498" spans="2:65" s="13" customFormat="1" ht="13.5">
      <c r="B498" s="234"/>
      <c r="C498" s="235"/>
      <c r="D498" s="219" t="s">
        <v>212</v>
      </c>
      <c r="E498" s="246" t="s">
        <v>50</v>
      </c>
      <c r="F498" s="247" t="s">
        <v>1475</v>
      </c>
      <c r="G498" s="235"/>
      <c r="H498" s="248">
        <v>80</v>
      </c>
      <c r="I498" s="240"/>
      <c r="J498" s="235"/>
      <c r="K498" s="235"/>
      <c r="L498" s="241"/>
      <c r="M498" s="242"/>
      <c r="N498" s="243"/>
      <c r="O498" s="243"/>
      <c r="P498" s="243"/>
      <c r="Q498" s="243"/>
      <c r="R498" s="243"/>
      <c r="S498" s="243"/>
      <c r="T498" s="244"/>
      <c r="AT498" s="245" t="s">
        <v>212</v>
      </c>
      <c r="AU498" s="245" t="s">
        <v>93</v>
      </c>
      <c r="AV498" s="13" t="s">
        <v>93</v>
      </c>
      <c r="AW498" s="13" t="s">
        <v>48</v>
      </c>
      <c r="AX498" s="13" t="s">
        <v>25</v>
      </c>
      <c r="AY498" s="245" t="s">
        <v>199</v>
      </c>
    </row>
    <row r="499" spans="2:65" s="12" customFormat="1" ht="27">
      <c r="B499" s="223"/>
      <c r="C499" s="224"/>
      <c r="D499" s="236" t="s">
        <v>212</v>
      </c>
      <c r="E499" s="259" t="s">
        <v>50</v>
      </c>
      <c r="F499" s="260" t="s">
        <v>339</v>
      </c>
      <c r="G499" s="224"/>
      <c r="H499" s="261" t="s">
        <v>50</v>
      </c>
      <c r="I499" s="228"/>
      <c r="J499" s="224"/>
      <c r="K499" s="224"/>
      <c r="L499" s="229"/>
      <c r="M499" s="230"/>
      <c r="N499" s="231"/>
      <c r="O499" s="231"/>
      <c r="P499" s="231"/>
      <c r="Q499" s="231"/>
      <c r="R499" s="231"/>
      <c r="S499" s="231"/>
      <c r="T499" s="232"/>
      <c r="AT499" s="233" t="s">
        <v>212</v>
      </c>
      <c r="AU499" s="233" t="s">
        <v>93</v>
      </c>
      <c r="AV499" s="12" t="s">
        <v>25</v>
      </c>
      <c r="AW499" s="12" t="s">
        <v>48</v>
      </c>
      <c r="AX499" s="12" t="s">
        <v>85</v>
      </c>
      <c r="AY499" s="233" t="s">
        <v>199</v>
      </c>
    </row>
    <row r="500" spans="2:65" s="1" customFormat="1" ht="22.5" customHeight="1">
      <c r="B500" s="43"/>
      <c r="C500" s="249" t="s">
        <v>722</v>
      </c>
      <c r="D500" s="249" t="s">
        <v>334</v>
      </c>
      <c r="E500" s="250" t="s">
        <v>1476</v>
      </c>
      <c r="F500" s="251" t="s">
        <v>1477</v>
      </c>
      <c r="G500" s="252" t="s">
        <v>1426</v>
      </c>
      <c r="H500" s="253">
        <v>51</v>
      </c>
      <c r="I500" s="254"/>
      <c r="J500" s="255">
        <f>ROUND(I500*H500,2)</f>
        <v>0</v>
      </c>
      <c r="K500" s="251" t="s">
        <v>50</v>
      </c>
      <c r="L500" s="256"/>
      <c r="M500" s="257" t="s">
        <v>50</v>
      </c>
      <c r="N500" s="258" t="s">
        <v>56</v>
      </c>
      <c r="O500" s="44"/>
      <c r="P500" s="216">
        <f>O500*H500</f>
        <v>0</v>
      </c>
      <c r="Q500" s="216">
        <v>0</v>
      </c>
      <c r="R500" s="216">
        <f>Q500*H500</f>
        <v>0</v>
      </c>
      <c r="S500" s="216">
        <v>0</v>
      </c>
      <c r="T500" s="217">
        <f>S500*H500</f>
        <v>0</v>
      </c>
      <c r="AR500" s="25" t="s">
        <v>247</v>
      </c>
      <c r="AT500" s="25" t="s">
        <v>334</v>
      </c>
      <c r="AU500" s="25" t="s">
        <v>93</v>
      </c>
      <c r="AY500" s="25" t="s">
        <v>199</v>
      </c>
      <c r="BE500" s="218">
        <f>IF(N500="základní",J500,0)</f>
        <v>0</v>
      </c>
      <c r="BF500" s="218">
        <f>IF(N500="snížená",J500,0)</f>
        <v>0</v>
      </c>
      <c r="BG500" s="218">
        <f>IF(N500="zákl. přenesená",J500,0)</f>
        <v>0</v>
      </c>
      <c r="BH500" s="218">
        <f>IF(N500="sníž. přenesená",J500,0)</f>
        <v>0</v>
      </c>
      <c r="BI500" s="218">
        <f>IF(N500="nulová",J500,0)</f>
        <v>0</v>
      </c>
      <c r="BJ500" s="25" t="s">
        <v>25</v>
      </c>
      <c r="BK500" s="218">
        <f>ROUND(I500*H500,2)</f>
        <v>0</v>
      </c>
      <c r="BL500" s="25" t="s">
        <v>105</v>
      </c>
      <c r="BM500" s="25" t="s">
        <v>1478</v>
      </c>
    </row>
    <row r="501" spans="2:65" s="1" customFormat="1" ht="13.5">
      <c r="B501" s="43"/>
      <c r="C501" s="65"/>
      <c r="D501" s="219" t="s">
        <v>208</v>
      </c>
      <c r="E501" s="65"/>
      <c r="F501" s="220" t="s">
        <v>1477</v>
      </c>
      <c r="G501" s="65"/>
      <c r="H501" s="65"/>
      <c r="I501" s="175"/>
      <c r="J501" s="65"/>
      <c r="K501" s="65"/>
      <c r="L501" s="63"/>
      <c r="M501" s="221"/>
      <c r="N501" s="44"/>
      <c r="O501" s="44"/>
      <c r="P501" s="44"/>
      <c r="Q501" s="44"/>
      <c r="R501" s="44"/>
      <c r="S501" s="44"/>
      <c r="T501" s="80"/>
      <c r="AT501" s="25" t="s">
        <v>208</v>
      </c>
      <c r="AU501" s="25" t="s">
        <v>93</v>
      </c>
    </row>
    <row r="502" spans="2:65" s="12" customFormat="1" ht="13.5">
      <c r="B502" s="223"/>
      <c r="C502" s="224"/>
      <c r="D502" s="219" t="s">
        <v>212</v>
      </c>
      <c r="E502" s="225" t="s">
        <v>50</v>
      </c>
      <c r="F502" s="226" t="s">
        <v>1471</v>
      </c>
      <c r="G502" s="224"/>
      <c r="H502" s="227" t="s">
        <v>50</v>
      </c>
      <c r="I502" s="228"/>
      <c r="J502" s="224"/>
      <c r="K502" s="224"/>
      <c r="L502" s="229"/>
      <c r="M502" s="230"/>
      <c r="N502" s="231"/>
      <c r="O502" s="231"/>
      <c r="P502" s="231"/>
      <c r="Q502" s="231"/>
      <c r="R502" s="231"/>
      <c r="S502" s="231"/>
      <c r="T502" s="232"/>
      <c r="AT502" s="233" t="s">
        <v>212</v>
      </c>
      <c r="AU502" s="233" t="s">
        <v>93</v>
      </c>
      <c r="AV502" s="12" t="s">
        <v>25</v>
      </c>
      <c r="AW502" s="12" t="s">
        <v>48</v>
      </c>
      <c r="AX502" s="12" t="s">
        <v>85</v>
      </c>
      <c r="AY502" s="233" t="s">
        <v>199</v>
      </c>
    </row>
    <row r="503" spans="2:65" s="13" customFormat="1" ht="13.5">
      <c r="B503" s="234"/>
      <c r="C503" s="235"/>
      <c r="D503" s="219" t="s">
        <v>212</v>
      </c>
      <c r="E503" s="246" t="s">
        <v>50</v>
      </c>
      <c r="F503" s="247" t="s">
        <v>1479</v>
      </c>
      <c r="G503" s="235"/>
      <c r="H503" s="248">
        <v>51</v>
      </c>
      <c r="I503" s="240"/>
      <c r="J503" s="235"/>
      <c r="K503" s="235"/>
      <c r="L503" s="241"/>
      <c r="M503" s="242"/>
      <c r="N503" s="243"/>
      <c r="O503" s="243"/>
      <c r="P503" s="243"/>
      <c r="Q503" s="243"/>
      <c r="R503" s="243"/>
      <c r="S503" s="243"/>
      <c r="T503" s="244"/>
      <c r="AT503" s="245" t="s">
        <v>212</v>
      </c>
      <c r="AU503" s="245" t="s">
        <v>93</v>
      </c>
      <c r="AV503" s="13" t="s">
        <v>93</v>
      </c>
      <c r="AW503" s="13" t="s">
        <v>48</v>
      </c>
      <c r="AX503" s="13" t="s">
        <v>25</v>
      </c>
      <c r="AY503" s="245" t="s">
        <v>199</v>
      </c>
    </row>
    <row r="504" spans="2:65" s="12" customFormat="1" ht="27">
      <c r="B504" s="223"/>
      <c r="C504" s="224"/>
      <c r="D504" s="219" t="s">
        <v>212</v>
      </c>
      <c r="E504" s="225" t="s">
        <v>50</v>
      </c>
      <c r="F504" s="226" t="s">
        <v>339</v>
      </c>
      <c r="G504" s="224"/>
      <c r="H504" s="227" t="s">
        <v>50</v>
      </c>
      <c r="I504" s="228"/>
      <c r="J504" s="224"/>
      <c r="K504" s="224"/>
      <c r="L504" s="229"/>
      <c r="M504" s="230"/>
      <c r="N504" s="231"/>
      <c r="O504" s="231"/>
      <c r="P504" s="231"/>
      <c r="Q504" s="231"/>
      <c r="R504" s="231"/>
      <c r="S504" s="231"/>
      <c r="T504" s="232"/>
      <c r="AT504" s="233" t="s">
        <v>212</v>
      </c>
      <c r="AU504" s="233" t="s">
        <v>93</v>
      </c>
      <c r="AV504" s="12" t="s">
        <v>25</v>
      </c>
      <c r="AW504" s="12" t="s">
        <v>48</v>
      </c>
      <c r="AX504" s="12" t="s">
        <v>85</v>
      </c>
      <c r="AY504" s="233" t="s">
        <v>199</v>
      </c>
    </row>
    <row r="505" spans="2:65" s="11" customFormat="1" ht="29.85" customHeight="1">
      <c r="B505" s="190"/>
      <c r="C505" s="191"/>
      <c r="D505" s="204" t="s">
        <v>84</v>
      </c>
      <c r="E505" s="205" t="s">
        <v>1480</v>
      </c>
      <c r="F505" s="205" t="s">
        <v>1481</v>
      </c>
      <c r="G505" s="191"/>
      <c r="H505" s="191"/>
      <c r="I505" s="194"/>
      <c r="J505" s="206">
        <f>BK505</f>
        <v>0</v>
      </c>
      <c r="K505" s="191"/>
      <c r="L505" s="196"/>
      <c r="M505" s="197"/>
      <c r="N505" s="198"/>
      <c r="O505" s="198"/>
      <c r="P505" s="199">
        <f>SUM(P506:P507)</f>
        <v>0</v>
      </c>
      <c r="Q505" s="198"/>
      <c r="R505" s="199">
        <f>SUM(R506:R507)</f>
        <v>0</v>
      </c>
      <c r="S505" s="198"/>
      <c r="T505" s="200">
        <f>SUM(T506:T507)</f>
        <v>0</v>
      </c>
      <c r="AR505" s="201" t="s">
        <v>25</v>
      </c>
      <c r="AT505" s="202" t="s">
        <v>84</v>
      </c>
      <c r="AU505" s="202" t="s">
        <v>25</v>
      </c>
      <c r="AY505" s="201" t="s">
        <v>199</v>
      </c>
      <c r="BK505" s="203">
        <f>SUM(BK506:BK507)</f>
        <v>0</v>
      </c>
    </row>
    <row r="506" spans="2:65" s="1" customFormat="1" ht="22.5" customHeight="1">
      <c r="B506" s="43"/>
      <c r="C506" s="207" t="s">
        <v>408</v>
      </c>
      <c r="D506" s="207" t="s">
        <v>202</v>
      </c>
      <c r="E506" s="208" t="s">
        <v>1482</v>
      </c>
      <c r="F506" s="209" t="s">
        <v>1483</v>
      </c>
      <c r="G506" s="210" t="s">
        <v>256</v>
      </c>
      <c r="H506" s="211">
        <v>11.571999999999999</v>
      </c>
      <c r="I506" s="212"/>
      <c r="J506" s="213">
        <f>ROUND(I506*H506,2)</f>
        <v>0</v>
      </c>
      <c r="K506" s="209" t="s">
        <v>206</v>
      </c>
      <c r="L506" s="63"/>
      <c r="M506" s="214" t="s">
        <v>50</v>
      </c>
      <c r="N506" s="215" t="s">
        <v>56</v>
      </c>
      <c r="O506" s="44"/>
      <c r="P506" s="216">
        <f>O506*H506</f>
        <v>0</v>
      </c>
      <c r="Q506" s="216">
        <v>0</v>
      </c>
      <c r="R506" s="216">
        <f>Q506*H506</f>
        <v>0</v>
      </c>
      <c r="S506" s="216">
        <v>0</v>
      </c>
      <c r="T506" s="217">
        <f>S506*H506</f>
        <v>0</v>
      </c>
      <c r="AR506" s="25" t="s">
        <v>105</v>
      </c>
      <c r="AT506" s="25" t="s">
        <v>202</v>
      </c>
      <c r="AU506" s="25" t="s">
        <v>93</v>
      </c>
      <c r="AY506" s="25" t="s">
        <v>199</v>
      </c>
      <c r="BE506" s="218">
        <f>IF(N506="základní",J506,0)</f>
        <v>0</v>
      </c>
      <c r="BF506" s="218">
        <f>IF(N506="snížená",J506,0)</f>
        <v>0</v>
      </c>
      <c r="BG506" s="218">
        <f>IF(N506="zákl. přenesená",J506,0)</f>
        <v>0</v>
      </c>
      <c r="BH506" s="218">
        <f>IF(N506="sníž. přenesená",J506,0)</f>
        <v>0</v>
      </c>
      <c r="BI506" s="218">
        <f>IF(N506="nulová",J506,0)</f>
        <v>0</v>
      </c>
      <c r="BJ506" s="25" t="s">
        <v>25</v>
      </c>
      <c r="BK506" s="218">
        <f>ROUND(I506*H506,2)</f>
        <v>0</v>
      </c>
      <c r="BL506" s="25" t="s">
        <v>105</v>
      </c>
      <c r="BM506" s="25" t="s">
        <v>1484</v>
      </c>
    </row>
    <row r="507" spans="2:65" s="1" customFormat="1" ht="13.5">
      <c r="B507" s="43"/>
      <c r="C507" s="65"/>
      <c r="D507" s="219" t="s">
        <v>208</v>
      </c>
      <c r="E507" s="65"/>
      <c r="F507" s="220" t="s">
        <v>1485</v>
      </c>
      <c r="G507" s="65"/>
      <c r="H507" s="65"/>
      <c r="I507" s="175"/>
      <c r="J507" s="65"/>
      <c r="K507" s="65"/>
      <c r="L507" s="63"/>
      <c r="M507" s="289"/>
      <c r="N507" s="290"/>
      <c r="O507" s="290"/>
      <c r="P507" s="290"/>
      <c r="Q507" s="290"/>
      <c r="R507" s="290"/>
      <c r="S507" s="290"/>
      <c r="T507" s="291"/>
      <c r="AT507" s="25" t="s">
        <v>208</v>
      </c>
      <c r="AU507" s="25" t="s">
        <v>93</v>
      </c>
    </row>
    <row r="508" spans="2:65" s="1" customFormat="1" ht="6.95" customHeight="1">
      <c r="B508" s="58"/>
      <c r="C508" s="59"/>
      <c r="D508" s="59"/>
      <c r="E508" s="59"/>
      <c r="F508" s="59"/>
      <c r="G508" s="59"/>
      <c r="H508" s="59"/>
      <c r="I508" s="151"/>
      <c r="J508" s="59"/>
      <c r="K508" s="59"/>
      <c r="L508" s="63"/>
    </row>
  </sheetData>
  <sheetProtection password="CC35" sheet="1" objects="1" scenarios="1" formatCells="0" formatColumns="0" formatRows="0" sort="0" autoFilter="0"/>
  <autoFilter ref="C94:K507"/>
  <mergeCells count="15">
    <mergeCell ref="E85:H85"/>
    <mergeCell ref="E83:H83"/>
    <mergeCell ref="E87:H87"/>
    <mergeCell ref="G1:H1"/>
    <mergeCell ref="L2:V2"/>
    <mergeCell ref="E49:H49"/>
    <mergeCell ref="E53:H53"/>
    <mergeCell ref="E51:H51"/>
    <mergeCell ref="E55:H55"/>
    <mergeCell ref="E81:H81"/>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132</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166</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1486</v>
      </c>
      <c r="F11" s="415"/>
      <c r="G11" s="415"/>
      <c r="H11" s="415"/>
      <c r="I11" s="129"/>
      <c r="J11" s="44"/>
      <c r="K11" s="47"/>
    </row>
    <row r="12" spans="1:70" s="1" customFormat="1">
      <c r="B12" s="43"/>
      <c r="C12" s="44"/>
      <c r="D12" s="38" t="s">
        <v>169</v>
      </c>
      <c r="E12" s="44"/>
      <c r="F12" s="44"/>
      <c r="G12" s="44"/>
      <c r="H12" s="44"/>
      <c r="I12" s="129"/>
      <c r="J12" s="44"/>
      <c r="K12" s="47"/>
    </row>
    <row r="13" spans="1:70" s="1" customFormat="1" ht="36.950000000000003" customHeight="1">
      <c r="B13" s="43"/>
      <c r="C13" s="44"/>
      <c r="D13" s="44"/>
      <c r="E13" s="416" t="s">
        <v>1487</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101</v>
      </c>
      <c r="G15" s="44"/>
      <c r="H15" s="44"/>
      <c r="I15" s="130" t="s">
        <v>23</v>
      </c>
      <c r="J15" s="36" t="s">
        <v>1488</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44"/>
      <c r="E17" s="44"/>
      <c r="F17" s="44"/>
      <c r="G17" s="44"/>
      <c r="H17" s="44"/>
      <c r="I17" s="132" t="s">
        <v>33</v>
      </c>
      <c r="J17" s="40" t="s">
        <v>34</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ROUND(J94,2)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ROUND(SUM(BE94:BE217), 2)</f>
        <v>0</v>
      </c>
      <c r="G34" s="44"/>
      <c r="H34" s="44"/>
      <c r="I34" s="143">
        <v>0.21</v>
      </c>
      <c r="J34" s="142">
        <f>ROUND(ROUND((SUM(BE94:BE217)), 2)*I34, 2)</f>
        <v>0</v>
      </c>
      <c r="K34" s="47"/>
    </row>
    <row r="35" spans="2:11" s="1" customFormat="1" ht="14.45" customHeight="1">
      <c r="B35" s="43"/>
      <c r="C35" s="44"/>
      <c r="D35" s="44"/>
      <c r="E35" s="51" t="s">
        <v>57</v>
      </c>
      <c r="F35" s="142">
        <f>ROUND(SUM(BF94:BF217), 2)</f>
        <v>0</v>
      </c>
      <c r="G35" s="44"/>
      <c r="H35" s="44"/>
      <c r="I35" s="143">
        <v>0.15</v>
      </c>
      <c r="J35" s="142">
        <f>ROUND(ROUND((SUM(BF94:BF217)), 2)*I35, 2)</f>
        <v>0</v>
      </c>
      <c r="K35" s="47"/>
    </row>
    <row r="36" spans="2:11" s="1" customFormat="1" ht="14.45" hidden="1" customHeight="1">
      <c r="B36" s="43"/>
      <c r="C36" s="44"/>
      <c r="D36" s="44"/>
      <c r="E36" s="51" t="s">
        <v>58</v>
      </c>
      <c r="F36" s="142">
        <f>ROUND(SUM(BG94:BG217), 2)</f>
        <v>0</v>
      </c>
      <c r="G36" s="44"/>
      <c r="H36" s="44"/>
      <c r="I36" s="143">
        <v>0.21</v>
      </c>
      <c r="J36" s="142">
        <v>0</v>
      </c>
      <c r="K36" s="47"/>
    </row>
    <row r="37" spans="2:11" s="1" customFormat="1" ht="14.45" hidden="1" customHeight="1">
      <c r="B37" s="43"/>
      <c r="C37" s="44"/>
      <c r="D37" s="44"/>
      <c r="E37" s="51" t="s">
        <v>59</v>
      </c>
      <c r="F37" s="142">
        <f>ROUND(SUM(BH94:BH217), 2)</f>
        <v>0</v>
      </c>
      <c r="G37" s="44"/>
      <c r="H37" s="44"/>
      <c r="I37" s="143">
        <v>0.15</v>
      </c>
      <c r="J37" s="142">
        <v>0</v>
      </c>
      <c r="K37" s="47"/>
    </row>
    <row r="38" spans="2:11" s="1" customFormat="1" ht="14.45" hidden="1" customHeight="1">
      <c r="B38" s="43"/>
      <c r="C38" s="44"/>
      <c r="D38" s="44"/>
      <c r="E38" s="51" t="s">
        <v>60</v>
      </c>
      <c r="F38" s="142">
        <f>ROUND(SUM(BI94:BI217),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166</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1486</v>
      </c>
      <c r="F53" s="415"/>
      <c r="G53" s="415"/>
      <c r="H53" s="415"/>
      <c r="I53" s="129"/>
      <c r="J53" s="44"/>
      <c r="K53" s="47"/>
    </row>
    <row r="54" spans="2:47" s="1" customFormat="1" ht="14.45" customHeight="1">
      <c r="B54" s="43"/>
      <c r="C54" s="38" t="s">
        <v>169</v>
      </c>
      <c r="D54" s="44"/>
      <c r="E54" s="44"/>
      <c r="F54" s="44"/>
      <c r="G54" s="44"/>
      <c r="H54" s="44"/>
      <c r="I54" s="129"/>
      <c r="J54" s="44"/>
      <c r="K54" s="47"/>
    </row>
    <row r="55" spans="2:47" s="1" customFormat="1" ht="23.25" customHeight="1">
      <c r="B55" s="43"/>
      <c r="C55" s="44"/>
      <c r="D55" s="44"/>
      <c r="E55" s="416" t="str">
        <f>E13</f>
        <v>9-1 - Stojany na kola-soupis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J94</f>
        <v>0</v>
      </c>
      <c r="K64" s="47"/>
      <c r="AU64" s="25" t="s">
        <v>175</v>
      </c>
    </row>
    <row r="65" spans="2:12" s="8" customFormat="1" ht="24.95" customHeight="1">
      <c r="B65" s="161"/>
      <c r="C65" s="162"/>
      <c r="D65" s="163" t="s">
        <v>176</v>
      </c>
      <c r="E65" s="164"/>
      <c r="F65" s="164"/>
      <c r="G65" s="164"/>
      <c r="H65" s="164"/>
      <c r="I65" s="165"/>
      <c r="J65" s="166">
        <f>J95</f>
        <v>0</v>
      </c>
      <c r="K65" s="167"/>
    </row>
    <row r="66" spans="2:12" s="9" customFormat="1" ht="19.899999999999999" customHeight="1">
      <c r="B66" s="168"/>
      <c r="C66" s="169"/>
      <c r="D66" s="170" t="s">
        <v>847</v>
      </c>
      <c r="E66" s="171"/>
      <c r="F66" s="171"/>
      <c r="G66" s="171"/>
      <c r="H66" s="171"/>
      <c r="I66" s="172"/>
      <c r="J66" s="173">
        <f>J96</f>
        <v>0</v>
      </c>
      <c r="K66" s="174"/>
    </row>
    <row r="67" spans="2:12" s="9" customFormat="1" ht="19.899999999999999" customHeight="1">
      <c r="B67" s="168"/>
      <c r="C67" s="169"/>
      <c r="D67" s="170" t="s">
        <v>178</v>
      </c>
      <c r="E67" s="171"/>
      <c r="F67" s="171"/>
      <c r="G67" s="171"/>
      <c r="H67" s="171"/>
      <c r="I67" s="172"/>
      <c r="J67" s="173">
        <f>J117</f>
        <v>0</v>
      </c>
      <c r="K67" s="174"/>
    </row>
    <row r="68" spans="2:12" s="9" customFormat="1" ht="19.899999999999999" customHeight="1">
      <c r="B68" s="168"/>
      <c r="C68" s="169"/>
      <c r="D68" s="170" t="s">
        <v>848</v>
      </c>
      <c r="E68" s="171"/>
      <c r="F68" s="171"/>
      <c r="G68" s="171"/>
      <c r="H68" s="171"/>
      <c r="I68" s="172"/>
      <c r="J68" s="173">
        <f>J122</f>
        <v>0</v>
      </c>
      <c r="K68" s="174"/>
    </row>
    <row r="69" spans="2:12" s="9" customFormat="1" ht="19.899999999999999" customHeight="1">
      <c r="B69" s="168"/>
      <c r="C69" s="169"/>
      <c r="D69" s="170" t="s">
        <v>181</v>
      </c>
      <c r="E69" s="171"/>
      <c r="F69" s="171"/>
      <c r="G69" s="171"/>
      <c r="H69" s="171"/>
      <c r="I69" s="172"/>
      <c r="J69" s="173">
        <f>J149</f>
        <v>0</v>
      </c>
      <c r="K69" s="174"/>
    </row>
    <row r="70" spans="2:12" s="9" customFormat="1" ht="19.899999999999999" customHeight="1">
      <c r="B70" s="168"/>
      <c r="C70" s="169"/>
      <c r="D70" s="170" t="s">
        <v>849</v>
      </c>
      <c r="E70" s="171"/>
      <c r="F70" s="171"/>
      <c r="G70" s="171"/>
      <c r="H70" s="171"/>
      <c r="I70" s="172"/>
      <c r="J70" s="173">
        <f>J170</f>
        <v>0</v>
      </c>
      <c r="K70" s="174"/>
    </row>
    <row r="71" spans="2:12" s="1" customFormat="1" ht="21.75" customHeight="1">
      <c r="B71" s="43"/>
      <c r="C71" s="44"/>
      <c r="D71" s="44"/>
      <c r="E71" s="44"/>
      <c r="F71" s="44"/>
      <c r="G71" s="44"/>
      <c r="H71" s="44"/>
      <c r="I71" s="129"/>
      <c r="J71" s="44"/>
      <c r="K71" s="47"/>
    </row>
    <row r="72" spans="2:12" s="1" customFormat="1" ht="6.95" customHeight="1">
      <c r="B72" s="58"/>
      <c r="C72" s="59"/>
      <c r="D72" s="59"/>
      <c r="E72" s="59"/>
      <c r="F72" s="59"/>
      <c r="G72" s="59"/>
      <c r="H72" s="59"/>
      <c r="I72" s="151"/>
      <c r="J72" s="59"/>
      <c r="K72" s="60"/>
    </row>
    <row r="76" spans="2:12" s="1" customFormat="1" ht="6.95" customHeight="1">
      <c r="B76" s="61"/>
      <c r="C76" s="62"/>
      <c r="D76" s="62"/>
      <c r="E76" s="62"/>
      <c r="F76" s="62"/>
      <c r="G76" s="62"/>
      <c r="H76" s="62"/>
      <c r="I76" s="154"/>
      <c r="J76" s="62"/>
      <c r="K76" s="62"/>
      <c r="L76" s="63"/>
    </row>
    <row r="77" spans="2:12" s="1" customFormat="1" ht="36.950000000000003" customHeight="1">
      <c r="B77" s="43"/>
      <c r="C77" s="64" t="s">
        <v>183</v>
      </c>
      <c r="D77" s="65"/>
      <c r="E77" s="65"/>
      <c r="F77" s="65"/>
      <c r="G77" s="65"/>
      <c r="H77" s="65"/>
      <c r="I77" s="175"/>
      <c r="J77" s="65"/>
      <c r="K77" s="65"/>
      <c r="L77" s="63"/>
    </row>
    <row r="78" spans="2:12" s="1" customFormat="1" ht="6.95" customHeight="1">
      <c r="B78" s="43"/>
      <c r="C78" s="65"/>
      <c r="D78" s="65"/>
      <c r="E78" s="65"/>
      <c r="F78" s="65"/>
      <c r="G78" s="65"/>
      <c r="H78" s="65"/>
      <c r="I78" s="175"/>
      <c r="J78" s="65"/>
      <c r="K78" s="65"/>
      <c r="L78" s="63"/>
    </row>
    <row r="79" spans="2:12" s="1" customFormat="1" ht="14.45" customHeight="1">
      <c r="B79" s="43"/>
      <c r="C79" s="67" t="s">
        <v>18</v>
      </c>
      <c r="D79" s="65"/>
      <c r="E79" s="65"/>
      <c r="F79" s="65"/>
      <c r="G79" s="65"/>
      <c r="H79" s="65"/>
      <c r="I79" s="175"/>
      <c r="J79" s="65"/>
      <c r="K79" s="65"/>
      <c r="L79" s="63"/>
    </row>
    <row r="80" spans="2:12" s="1" customFormat="1" ht="22.5" customHeight="1">
      <c r="B80" s="43"/>
      <c r="C80" s="65"/>
      <c r="D80" s="65"/>
      <c r="E80" s="417" t="str">
        <f>E7</f>
        <v>Bezbariérové úpravy komunikací olomouc - trasa M</v>
      </c>
      <c r="F80" s="418"/>
      <c r="G80" s="418"/>
      <c r="H80" s="418"/>
      <c r="I80" s="175"/>
      <c r="J80" s="65"/>
      <c r="K80" s="65"/>
      <c r="L80" s="63"/>
    </row>
    <row r="81" spans="2:63">
      <c r="B81" s="29"/>
      <c r="C81" s="67" t="s">
        <v>165</v>
      </c>
      <c r="D81" s="176"/>
      <c r="E81" s="176"/>
      <c r="F81" s="176"/>
      <c r="G81" s="176"/>
      <c r="H81" s="176"/>
      <c r="J81" s="176"/>
      <c r="K81" s="176"/>
      <c r="L81" s="177"/>
    </row>
    <row r="82" spans="2:63" ht="22.5" customHeight="1">
      <c r="B82" s="29"/>
      <c r="C82" s="176"/>
      <c r="D82" s="176"/>
      <c r="E82" s="417" t="s">
        <v>166</v>
      </c>
      <c r="F82" s="421"/>
      <c r="G82" s="421"/>
      <c r="H82" s="421"/>
      <c r="J82" s="176"/>
      <c r="K82" s="176"/>
      <c r="L82" s="177"/>
    </row>
    <row r="83" spans="2:63">
      <c r="B83" s="29"/>
      <c r="C83" s="67" t="s">
        <v>167</v>
      </c>
      <c r="D83" s="176"/>
      <c r="E83" s="176"/>
      <c r="F83" s="176"/>
      <c r="G83" s="176"/>
      <c r="H83" s="176"/>
      <c r="J83" s="176"/>
      <c r="K83" s="176"/>
      <c r="L83" s="177"/>
    </row>
    <row r="84" spans="2:63" s="1" customFormat="1" ht="22.5" customHeight="1">
      <c r="B84" s="43"/>
      <c r="C84" s="65"/>
      <c r="D84" s="65"/>
      <c r="E84" s="419" t="s">
        <v>1486</v>
      </c>
      <c r="F84" s="420"/>
      <c r="G84" s="420"/>
      <c r="H84" s="420"/>
      <c r="I84" s="175"/>
      <c r="J84" s="65"/>
      <c r="K84" s="65"/>
      <c r="L84" s="63"/>
    </row>
    <row r="85" spans="2:63" s="1" customFormat="1" ht="14.45" customHeight="1">
      <c r="B85" s="43"/>
      <c r="C85" s="67" t="s">
        <v>169</v>
      </c>
      <c r="D85" s="65"/>
      <c r="E85" s="65"/>
      <c r="F85" s="65"/>
      <c r="G85" s="65"/>
      <c r="H85" s="65"/>
      <c r="I85" s="175"/>
      <c r="J85" s="65"/>
      <c r="K85" s="65"/>
      <c r="L85" s="63"/>
    </row>
    <row r="86" spans="2:63" s="1" customFormat="1" ht="23.25" customHeight="1">
      <c r="B86" s="43"/>
      <c r="C86" s="65"/>
      <c r="D86" s="65"/>
      <c r="E86" s="388" t="str">
        <f>E13</f>
        <v>9-1 - Stojany na kola-soupis prací</v>
      </c>
      <c r="F86" s="420"/>
      <c r="G86" s="420"/>
      <c r="H86" s="420"/>
      <c r="I86" s="175"/>
      <c r="J86" s="65"/>
      <c r="K86" s="65"/>
      <c r="L86" s="63"/>
    </row>
    <row r="87" spans="2:63" s="1" customFormat="1" ht="6.95" customHeight="1">
      <c r="B87" s="43"/>
      <c r="C87" s="65"/>
      <c r="D87" s="65"/>
      <c r="E87" s="65"/>
      <c r="F87" s="65"/>
      <c r="G87" s="65"/>
      <c r="H87" s="65"/>
      <c r="I87" s="175"/>
      <c r="J87" s="65"/>
      <c r="K87" s="65"/>
      <c r="L87" s="63"/>
    </row>
    <row r="88" spans="2:63" s="1" customFormat="1" ht="18" customHeight="1">
      <c r="B88" s="43"/>
      <c r="C88" s="67" t="s">
        <v>26</v>
      </c>
      <c r="D88" s="65"/>
      <c r="E88" s="65"/>
      <c r="F88" s="178" t="str">
        <f>F16</f>
        <v>Olomouc</v>
      </c>
      <c r="G88" s="65"/>
      <c r="H88" s="65"/>
      <c r="I88" s="179" t="s">
        <v>28</v>
      </c>
      <c r="J88" s="75" t="str">
        <f>IF(J16="","",J16)</f>
        <v>22.2.2017</v>
      </c>
      <c r="K88" s="65"/>
      <c r="L88" s="63"/>
    </row>
    <row r="89" spans="2:63" s="1" customFormat="1" ht="6.95" customHeight="1">
      <c r="B89" s="43"/>
      <c r="C89" s="65"/>
      <c r="D89" s="65"/>
      <c r="E89" s="65"/>
      <c r="F89" s="65"/>
      <c r="G89" s="65"/>
      <c r="H89" s="65"/>
      <c r="I89" s="175"/>
      <c r="J89" s="65"/>
      <c r="K89" s="65"/>
      <c r="L89" s="63"/>
    </row>
    <row r="90" spans="2:63" s="1" customFormat="1">
      <c r="B90" s="43"/>
      <c r="C90" s="67" t="s">
        <v>36</v>
      </c>
      <c r="D90" s="65"/>
      <c r="E90" s="65"/>
      <c r="F90" s="178" t="str">
        <f>E19</f>
        <v>Statutární město Olomouc</v>
      </c>
      <c r="G90" s="65"/>
      <c r="H90" s="65"/>
      <c r="I90" s="179" t="s">
        <v>44</v>
      </c>
      <c r="J90" s="178" t="str">
        <f>E25</f>
        <v>ing.Petr Doležel</v>
      </c>
      <c r="K90" s="65"/>
      <c r="L90" s="63"/>
    </row>
    <row r="91" spans="2:63" s="1" customFormat="1" ht="14.45" customHeight="1">
      <c r="B91" s="43"/>
      <c r="C91" s="67" t="s">
        <v>42</v>
      </c>
      <c r="D91" s="65"/>
      <c r="E91" s="65"/>
      <c r="F91" s="178" t="str">
        <f>IF(E22="","",E22)</f>
        <v/>
      </c>
      <c r="G91" s="65"/>
      <c r="H91" s="65"/>
      <c r="I91" s="175"/>
      <c r="J91" s="65"/>
      <c r="K91" s="65"/>
      <c r="L91" s="63"/>
    </row>
    <row r="92" spans="2:63" s="1" customFormat="1" ht="10.35" customHeight="1">
      <c r="B92" s="43"/>
      <c r="C92" s="65"/>
      <c r="D92" s="65"/>
      <c r="E92" s="65"/>
      <c r="F92" s="65"/>
      <c r="G92" s="65"/>
      <c r="H92" s="65"/>
      <c r="I92" s="175"/>
      <c r="J92" s="65"/>
      <c r="K92" s="65"/>
      <c r="L92" s="63"/>
    </row>
    <row r="93" spans="2:63" s="10" customFormat="1" ht="29.25" customHeight="1">
      <c r="B93" s="180"/>
      <c r="C93" s="181" t="s">
        <v>184</v>
      </c>
      <c r="D93" s="182" t="s">
        <v>70</v>
      </c>
      <c r="E93" s="182" t="s">
        <v>66</v>
      </c>
      <c r="F93" s="182" t="s">
        <v>185</v>
      </c>
      <c r="G93" s="182" t="s">
        <v>186</v>
      </c>
      <c r="H93" s="182" t="s">
        <v>187</v>
      </c>
      <c r="I93" s="183" t="s">
        <v>188</v>
      </c>
      <c r="J93" s="182" t="s">
        <v>173</v>
      </c>
      <c r="K93" s="184" t="s">
        <v>189</v>
      </c>
      <c r="L93" s="185"/>
      <c r="M93" s="83" t="s">
        <v>190</v>
      </c>
      <c r="N93" s="84" t="s">
        <v>55</v>
      </c>
      <c r="O93" s="84" t="s">
        <v>191</v>
      </c>
      <c r="P93" s="84" t="s">
        <v>192</v>
      </c>
      <c r="Q93" s="84" t="s">
        <v>193</v>
      </c>
      <c r="R93" s="84" t="s">
        <v>194</v>
      </c>
      <c r="S93" s="84" t="s">
        <v>195</v>
      </c>
      <c r="T93" s="85" t="s">
        <v>196</v>
      </c>
    </row>
    <row r="94" spans="2:63" s="1" customFormat="1" ht="29.25" customHeight="1">
      <c r="B94" s="43"/>
      <c r="C94" s="89" t="s">
        <v>174</v>
      </c>
      <c r="D94" s="65"/>
      <c r="E94" s="65"/>
      <c r="F94" s="65"/>
      <c r="G94" s="65"/>
      <c r="H94" s="65"/>
      <c r="I94" s="175"/>
      <c r="J94" s="186">
        <f>BK94</f>
        <v>0</v>
      </c>
      <c r="K94" s="65"/>
      <c r="L94" s="63"/>
      <c r="M94" s="86"/>
      <c r="N94" s="87"/>
      <c r="O94" s="87"/>
      <c r="P94" s="187">
        <f>P95</f>
        <v>0</v>
      </c>
      <c r="Q94" s="87"/>
      <c r="R94" s="187">
        <f>R95</f>
        <v>8.7167804199999992</v>
      </c>
      <c r="S94" s="87"/>
      <c r="T94" s="188">
        <f>T95</f>
        <v>4.8900000000000006</v>
      </c>
      <c r="AT94" s="25" t="s">
        <v>84</v>
      </c>
      <c r="AU94" s="25" t="s">
        <v>175</v>
      </c>
      <c r="BK94" s="189">
        <f>BK95</f>
        <v>0</v>
      </c>
    </row>
    <row r="95" spans="2:63" s="11" customFormat="1" ht="37.35" customHeight="1">
      <c r="B95" s="190"/>
      <c r="C95" s="191"/>
      <c r="D95" s="192" t="s">
        <v>84</v>
      </c>
      <c r="E95" s="193" t="s">
        <v>197</v>
      </c>
      <c r="F95" s="193" t="s">
        <v>198</v>
      </c>
      <c r="G95" s="191"/>
      <c r="H95" s="191"/>
      <c r="I95" s="194"/>
      <c r="J95" s="195">
        <f>BK95</f>
        <v>0</v>
      </c>
      <c r="K95" s="191"/>
      <c r="L95" s="196"/>
      <c r="M95" s="197"/>
      <c r="N95" s="198"/>
      <c r="O95" s="198"/>
      <c r="P95" s="199">
        <f>P96+P117+P122+P149+P170</f>
        <v>0</v>
      </c>
      <c r="Q95" s="198"/>
      <c r="R95" s="199">
        <f>R96+R117+R122+R149+R170</f>
        <v>8.7167804199999992</v>
      </c>
      <c r="S95" s="198"/>
      <c r="T95" s="200">
        <f>T96+T117+T122+T149+T170</f>
        <v>4.8900000000000006</v>
      </c>
      <c r="AR95" s="201" t="s">
        <v>25</v>
      </c>
      <c r="AT95" s="202" t="s">
        <v>84</v>
      </c>
      <c r="AU95" s="202" t="s">
        <v>85</v>
      </c>
      <c r="AY95" s="201" t="s">
        <v>199</v>
      </c>
      <c r="BK95" s="203">
        <f>BK96+BK117+BK122+BK149+BK170</f>
        <v>0</v>
      </c>
    </row>
    <row r="96" spans="2:63" s="11" customFormat="1" ht="19.899999999999999" customHeight="1">
      <c r="B96" s="190"/>
      <c r="C96" s="191"/>
      <c r="D96" s="204" t="s">
        <v>84</v>
      </c>
      <c r="E96" s="205" t="s">
        <v>200</v>
      </c>
      <c r="F96" s="205" t="s">
        <v>850</v>
      </c>
      <c r="G96" s="191"/>
      <c r="H96" s="191"/>
      <c r="I96" s="194"/>
      <c r="J96" s="206">
        <f>BK96</f>
        <v>0</v>
      </c>
      <c r="K96" s="191"/>
      <c r="L96" s="196"/>
      <c r="M96" s="197"/>
      <c r="N96" s="198"/>
      <c r="O96" s="198"/>
      <c r="P96" s="199">
        <f>SUM(P97:P116)</f>
        <v>0</v>
      </c>
      <c r="Q96" s="198"/>
      <c r="R96" s="199">
        <f>SUM(R97:R116)</f>
        <v>0</v>
      </c>
      <c r="S96" s="198"/>
      <c r="T96" s="200">
        <f>SUM(T97:T116)</f>
        <v>0</v>
      </c>
      <c r="AR96" s="201" t="s">
        <v>25</v>
      </c>
      <c r="AT96" s="202" t="s">
        <v>84</v>
      </c>
      <c r="AU96" s="202" t="s">
        <v>25</v>
      </c>
      <c r="AY96" s="201" t="s">
        <v>199</v>
      </c>
      <c r="BK96" s="203">
        <f>SUM(BK97:BK116)</f>
        <v>0</v>
      </c>
    </row>
    <row r="97" spans="2:65" s="1" customFormat="1" ht="22.5" customHeight="1">
      <c r="B97" s="43"/>
      <c r="C97" s="207" t="s">
        <v>25</v>
      </c>
      <c r="D97" s="207" t="s">
        <v>202</v>
      </c>
      <c r="E97" s="208" t="s">
        <v>203</v>
      </c>
      <c r="F97" s="209" t="s">
        <v>204</v>
      </c>
      <c r="G97" s="210" t="s">
        <v>205</v>
      </c>
      <c r="H97" s="211">
        <v>1</v>
      </c>
      <c r="I97" s="212"/>
      <c r="J97" s="213">
        <f>ROUND(I97*H97,2)</f>
        <v>0</v>
      </c>
      <c r="K97" s="209" t="s">
        <v>206</v>
      </c>
      <c r="L97" s="63"/>
      <c r="M97" s="214" t="s">
        <v>50</v>
      </c>
      <c r="N97" s="215" t="s">
        <v>56</v>
      </c>
      <c r="O97" s="44"/>
      <c r="P97" s="216">
        <f>O97*H97</f>
        <v>0</v>
      </c>
      <c r="Q97" s="216">
        <v>0</v>
      </c>
      <c r="R97" s="216">
        <f>Q97*H97</f>
        <v>0</v>
      </c>
      <c r="S97" s="216">
        <v>0</v>
      </c>
      <c r="T97" s="217">
        <f>S97*H97</f>
        <v>0</v>
      </c>
      <c r="AR97" s="25" t="s">
        <v>105</v>
      </c>
      <c r="AT97" s="25" t="s">
        <v>202</v>
      </c>
      <c r="AU97" s="25" t="s">
        <v>93</v>
      </c>
      <c r="AY97" s="25" t="s">
        <v>199</v>
      </c>
      <c r="BE97" s="218">
        <f>IF(N97="základní",J97,0)</f>
        <v>0</v>
      </c>
      <c r="BF97" s="218">
        <f>IF(N97="snížená",J97,0)</f>
        <v>0</v>
      </c>
      <c r="BG97" s="218">
        <f>IF(N97="zákl. přenesená",J97,0)</f>
        <v>0</v>
      </c>
      <c r="BH97" s="218">
        <f>IF(N97="sníž. přenesená",J97,0)</f>
        <v>0</v>
      </c>
      <c r="BI97" s="218">
        <f>IF(N97="nulová",J97,0)</f>
        <v>0</v>
      </c>
      <c r="BJ97" s="25" t="s">
        <v>25</v>
      </c>
      <c r="BK97" s="218">
        <f>ROUND(I97*H97,2)</f>
        <v>0</v>
      </c>
      <c r="BL97" s="25" t="s">
        <v>105</v>
      </c>
      <c r="BM97" s="25" t="s">
        <v>1489</v>
      </c>
    </row>
    <row r="98" spans="2:65" s="1" customFormat="1" ht="27">
      <c r="B98" s="43"/>
      <c r="C98" s="65"/>
      <c r="D98" s="219" t="s">
        <v>208</v>
      </c>
      <c r="E98" s="65"/>
      <c r="F98" s="220" t="s">
        <v>209</v>
      </c>
      <c r="G98" s="65"/>
      <c r="H98" s="65"/>
      <c r="I98" s="175"/>
      <c r="J98" s="65"/>
      <c r="K98" s="65"/>
      <c r="L98" s="63"/>
      <c r="M98" s="221"/>
      <c r="N98" s="44"/>
      <c r="O98" s="44"/>
      <c r="P98" s="44"/>
      <c r="Q98" s="44"/>
      <c r="R98" s="44"/>
      <c r="S98" s="44"/>
      <c r="T98" s="80"/>
      <c r="AT98" s="25" t="s">
        <v>208</v>
      </c>
      <c r="AU98" s="25" t="s">
        <v>93</v>
      </c>
    </row>
    <row r="99" spans="2:65" s="1" customFormat="1" ht="229.5">
      <c r="B99" s="43"/>
      <c r="C99" s="65"/>
      <c r="D99" s="219" t="s">
        <v>210</v>
      </c>
      <c r="E99" s="65"/>
      <c r="F99" s="222" t="s">
        <v>211</v>
      </c>
      <c r="G99" s="65"/>
      <c r="H99" s="65"/>
      <c r="I99" s="175"/>
      <c r="J99" s="65"/>
      <c r="K99" s="65"/>
      <c r="L99" s="63"/>
      <c r="M99" s="221"/>
      <c r="N99" s="44"/>
      <c r="O99" s="44"/>
      <c r="P99" s="44"/>
      <c r="Q99" s="44"/>
      <c r="R99" s="44"/>
      <c r="S99" s="44"/>
      <c r="T99" s="80"/>
      <c r="AT99" s="25" t="s">
        <v>210</v>
      </c>
      <c r="AU99" s="25" t="s">
        <v>93</v>
      </c>
    </row>
    <row r="100" spans="2:65" s="12" customFormat="1" ht="13.5">
      <c r="B100" s="223"/>
      <c r="C100" s="224"/>
      <c r="D100" s="219" t="s">
        <v>212</v>
      </c>
      <c r="E100" s="225" t="s">
        <v>50</v>
      </c>
      <c r="F100" s="226" t="s">
        <v>314</v>
      </c>
      <c r="G100" s="224"/>
      <c r="H100" s="227" t="s">
        <v>50</v>
      </c>
      <c r="I100" s="228"/>
      <c r="J100" s="224"/>
      <c r="K100" s="224"/>
      <c r="L100" s="229"/>
      <c r="M100" s="230"/>
      <c r="N100" s="231"/>
      <c r="O100" s="231"/>
      <c r="P100" s="231"/>
      <c r="Q100" s="231"/>
      <c r="R100" s="231"/>
      <c r="S100" s="231"/>
      <c r="T100" s="232"/>
      <c r="AT100" s="233" t="s">
        <v>212</v>
      </c>
      <c r="AU100" s="233" t="s">
        <v>93</v>
      </c>
      <c r="AV100" s="12" t="s">
        <v>25</v>
      </c>
      <c r="AW100" s="12" t="s">
        <v>48</v>
      </c>
      <c r="AX100" s="12" t="s">
        <v>85</v>
      </c>
      <c r="AY100" s="233" t="s">
        <v>199</v>
      </c>
    </row>
    <row r="101" spans="2:65" s="13" customFormat="1" ht="13.5">
      <c r="B101" s="234"/>
      <c r="C101" s="235"/>
      <c r="D101" s="236" t="s">
        <v>212</v>
      </c>
      <c r="E101" s="237" t="s">
        <v>50</v>
      </c>
      <c r="F101" s="238" t="s">
        <v>1490</v>
      </c>
      <c r="G101" s="235"/>
      <c r="H101" s="239">
        <v>1</v>
      </c>
      <c r="I101" s="240"/>
      <c r="J101" s="235"/>
      <c r="K101" s="235"/>
      <c r="L101" s="241"/>
      <c r="M101" s="242"/>
      <c r="N101" s="243"/>
      <c r="O101" s="243"/>
      <c r="P101" s="243"/>
      <c r="Q101" s="243"/>
      <c r="R101" s="243"/>
      <c r="S101" s="243"/>
      <c r="T101" s="244"/>
      <c r="AT101" s="245" t="s">
        <v>212</v>
      </c>
      <c r="AU101" s="245" t="s">
        <v>93</v>
      </c>
      <c r="AV101" s="13" t="s">
        <v>93</v>
      </c>
      <c r="AW101" s="13" t="s">
        <v>48</v>
      </c>
      <c r="AX101" s="13" t="s">
        <v>85</v>
      </c>
      <c r="AY101" s="245" t="s">
        <v>199</v>
      </c>
    </row>
    <row r="102" spans="2:65" s="1" customFormat="1" ht="22.5" customHeight="1">
      <c r="B102" s="43"/>
      <c r="C102" s="207" t="s">
        <v>93</v>
      </c>
      <c r="D102" s="207" t="s">
        <v>202</v>
      </c>
      <c r="E102" s="208" t="s">
        <v>215</v>
      </c>
      <c r="F102" s="209" t="s">
        <v>216</v>
      </c>
      <c r="G102" s="210" t="s">
        <v>205</v>
      </c>
      <c r="H102" s="211">
        <v>3</v>
      </c>
      <c r="I102" s="212"/>
      <c r="J102" s="213">
        <f>ROUND(I102*H102,2)</f>
        <v>0</v>
      </c>
      <c r="K102" s="209" t="s">
        <v>206</v>
      </c>
      <c r="L102" s="63"/>
      <c r="M102" s="214" t="s">
        <v>50</v>
      </c>
      <c r="N102" s="215" t="s">
        <v>56</v>
      </c>
      <c r="O102" s="44"/>
      <c r="P102" s="216">
        <f>O102*H102</f>
        <v>0</v>
      </c>
      <c r="Q102" s="216">
        <v>0</v>
      </c>
      <c r="R102" s="216">
        <f>Q102*H102</f>
        <v>0</v>
      </c>
      <c r="S102" s="216">
        <v>0</v>
      </c>
      <c r="T102" s="217">
        <f>S102*H102</f>
        <v>0</v>
      </c>
      <c r="AR102" s="25" t="s">
        <v>105</v>
      </c>
      <c r="AT102" s="25" t="s">
        <v>202</v>
      </c>
      <c r="AU102" s="25" t="s">
        <v>93</v>
      </c>
      <c r="AY102" s="25" t="s">
        <v>199</v>
      </c>
      <c r="BE102" s="218">
        <f>IF(N102="základní",J102,0)</f>
        <v>0</v>
      </c>
      <c r="BF102" s="218">
        <f>IF(N102="snížená",J102,0)</f>
        <v>0</v>
      </c>
      <c r="BG102" s="218">
        <f>IF(N102="zákl. přenesená",J102,0)</f>
        <v>0</v>
      </c>
      <c r="BH102" s="218">
        <f>IF(N102="sníž. přenesená",J102,0)</f>
        <v>0</v>
      </c>
      <c r="BI102" s="218">
        <f>IF(N102="nulová",J102,0)</f>
        <v>0</v>
      </c>
      <c r="BJ102" s="25" t="s">
        <v>25</v>
      </c>
      <c r="BK102" s="218">
        <f>ROUND(I102*H102,2)</f>
        <v>0</v>
      </c>
      <c r="BL102" s="25" t="s">
        <v>105</v>
      </c>
      <c r="BM102" s="25" t="s">
        <v>1491</v>
      </c>
    </row>
    <row r="103" spans="2:65" s="1" customFormat="1" ht="27">
      <c r="B103" s="43"/>
      <c r="C103" s="65"/>
      <c r="D103" s="219" t="s">
        <v>208</v>
      </c>
      <c r="E103" s="65"/>
      <c r="F103" s="220" t="s">
        <v>218</v>
      </c>
      <c r="G103" s="65"/>
      <c r="H103" s="65"/>
      <c r="I103" s="175"/>
      <c r="J103" s="65"/>
      <c r="K103" s="65"/>
      <c r="L103" s="63"/>
      <c r="M103" s="221"/>
      <c r="N103" s="44"/>
      <c r="O103" s="44"/>
      <c r="P103" s="44"/>
      <c r="Q103" s="44"/>
      <c r="R103" s="44"/>
      <c r="S103" s="44"/>
      <c r="T103" s="80"/>
      <c r="AT103" s="25" t="s">
        <v>208</v>
      </c>
      <c r="AU103" s="25" t="s">
        <v>93</v>
      </c>
    </row>
    <row r="104" spans="2:65" s="1" customFormat="1" ht="270">
      <c r="B104" s="43"/>
      <c r="C104" s="65"/>
      <c r="D104" s="219" t="s">
        <v>210</v>
      </c>
      <c r="E104" s="65"/>
      <c r="F104" s="222" t="s">
        <v>219</v>
      </c>
      <c r="G104" s="65"/>
      <c r="H104" s="65"/>
      <c r="I104" s="175"/>
      <c r="J104" s="65"/>
      <c r="K104" s="65"/>
      <c r="L104" s="63"/>
      <c r="M104" s="221"/>
      <c r="N104" s="44"/>
      <c r="O104" s="44"/>
      <c r="P104" s="44"/>
      <c r="Q104" s="44"/>
      <c r="R104" s="44"/>
      <c r="S104" s="44"/>
      <c r="T104" s="80"/>
      <c r="AT104" s="25" t="s">
        <v>210</v>
      </c>
      <c r="AU104" s="25" t="s">
        <v>93</v>
      </c>
    </row>
    <row r="105" spans="2:65" s="12" customFormat="1" ht="13.5">
      <c r="B105" s="223"/>
      <c r="C105" s="224"/>
      <c r="D105" s="219" t="s">
        <v>212</v>
      </c>
      <c r="E105" s="225" t="s">
        <v>50</v>
      </c>
      <c r="F105" s="226" t="s">
        <v>638</v>
      </c>
      <c r="G105" s="224"/>
      <c r="H105" s="227" t="s">
        <v>50</v>
      </c>
      <c r="I105" s="228"/>
      <c r="J105" s="224"/>
      <c r="K105" s="224"/>
      <c r="L105" s="229"/>
      <c r="M105" s="230"/>
      <c r="N105" s="231"/>
      <c r="O105" s="231"/>
      <c r="P105" s="231"/>
      <c r="Q105" s="231"/>
      <c r="R105" s="231"/>
      <c r="S105" s="231"/>
      <c r="T105" s="232"/>
      <c r="AT105" s="233" t="s">
        <v>212</v>
      </c>
      <c r="AU105" s="233" t="s">
        <v>93</v>
      </c>
      <c r="AV105" s="12" t="s">
        <v>25</v>
      </c>
      <c r="AW105" s="12" t="s">
        <v>48</v>
      </c>
      <c r="AX105" s="12" t="s">
        <v>85</v>
      </c>
      <c r="AY105" s="233" t="s">
        <v>199</v>
      </c>
    </row>
    <row r="106" spans="2:65" s="13" customFormat="1" ht="13.5">
      <c r="B106" s="234"/>
      <c r="C106" s="235"/>
      <c r="D106" s="236" t="s">
        <v>212</v>
      </c>
      <c r="E106" s="237" t="s">
        <v>50</v>
      </c>
      <c r="F106" s="238" t="s">
        <v>99</v>
      </c>
      <c r="G106" s="235"/>
      <c r="H106" s="239">
        <v>3</v>
      </c>
      <c r="I106" s="240"/>
      <c r="J106" s="235"/>
      <c r="K106" s="235"/>
      <c r="L106" s="241"/>
      <c r="M106" s="242"/>
      <c r="N106" s="243"/>
      <c r="O106" s="243"/>
      <c r="P106" s="243"/>
      <c r="Q106" s="243"/>
      <c r="R106" s="243"/>
      <c r="S106" s="243"/>
      <c r="T106" s="244"/>
      <c r="AT106" s="245" t="s">
        <v>212</v>
      </c>
      <c r="AU106" s="245" t="s">
        <v>93</v>
      </c>
      <c r="AV106" s="13" t="s">
        <v>93</v>
      </c>
      <c r="AW106" s="13" t="s">
        <v>48</v>
      </c>
      <c r="AX106" s="13" t="s">
        <v>85</v>
      </c>
      <c r="AY106" s="245" t="s">
        <v>199</v>
      </c>
    </row>
    <row r="107" spans="2:65" s="1" customFormat="1" ht="22.5" customHeight="1">
      <c r="B107" s="43"/>
      <c r="C107" s="207" t="s">
        <v>99</v>
      </c>
      <c r="D107" s="207" t="s">
        <v>202</v>
      </c>
      <c r="E107" s="208" t="s">
        <v>222</v>
      </c>
      <c r="F107" s="209" t="s">
        <v>223</v>
      </c>
      <c r="G107" s="210" t="s">
        <v>205</v>
      </c>
      <c r="H107" s="211">
        <v>3</v>
      </c>
      <c r="I107" s="212"/>
      <c r="J107" s="213">
        <f>ROUND(I107*H107,2)</f>
        <v>0</v>
      </c>
      <c r="K107" s="209" t="s">
        <v>206</v>
      </c>
      <c r="L107" s="63"/>
      <c r="M107" s="214" t="s">
        <v>50</v>
      </c>
      <c r="N107" s="215" t="s">
        <v>56</v>
      </c>
      <c r="O107" s="44"/>
      <c r="P107" s="216">
        <f>O107*H107</f>
        <v>0</v>
      </c>
      <c r="Q107" s="216">
        <v>0</v>
      </c>
      <c r="R107" s="216">
        <f>Q107*H107</f>
        <v>0</v>
      </c>
      <c r="S107" s="216">
        <v>0</v>
      </c>
      <c r="T107" s="217">
        <f>S107*H107</f>
        <v>0</v>
      </c>
      <c r="AR107" s="25" t="s">
        <v>105</v>
      </c>
      <c r="AT107" s="25" t="s">
        <v>202</v>
      </c>
      <c r="AU107" s="25" t="s">
        <v>93</v>
      </c>
      <c r="AY107" s="25" t="s">
        <v>199</v>
      </c>
      <c r="BE107" s="218">
        <f>IF(N107="základní",J107,0)</f>
        <v>0</v>
      </c>
      <c r="BF107" s="218">
        <f>IF(N107="snížená",J107,0)</f>
        <v>0</v>
      </c>
      <c r="BG107" s="218">
        <f>IF(N107="zákl. přenesená",J107,0)</f>
        <v>0</v>
      </c>
      <c r="BH107" s="218">
        <f>IF(N107="sníž. přenesená",J107,0)</f>
        <v>0</v>
      </c>
      <c r="BI107" s="218">
        <f>IF(N107="nulová",J107,0)</f>
        <v>0</v>
      </c>
      <c r="BJ107" s="25" t="s">
        <v>25</v>
      </c>
      <c r="BK107" s="218">
        <f>ROUND(I107*H107,2)</f>
        <v>0</v>
      </c>
      <c r="BL107" s="25" t="s">
        <v>105</v>
      </c>
      <c r="BM107" s="25" t="s">
        <v>1492</v>
      </c>
    </row>
    <row r="108" spans="2:65" s="1" customFormat="1" ht="40.5">
      <c r="B108" s="43"/>
      <c r="C108" s="65"/>
      <c r="D108" s="219" t="s">
        <v>208</v>
      </c>
      <c r="E108" s="65"/>
      <c r="F108" s="220" t="s">
        <v>225</v>
      </c>
      <c r="G108" s="65"/>
      <c r="H108" s="65"/>
      <c r="I108" s="175"/>
      <c r="J108" s="65"/>
      <c r="K108" s="65"/>
      <c r="L108" s="63"/>
      <c r="M108" s="221"/>
      <c r="N108" s="44"/>
      <c r="O108" s="44"/>
      <c r="P108" s="44"/>
      <c r="Q108" s="44"/>
      <c r="R108" s="44"/>
      <c r="S108" s="44"/>
      <c r="T108" s="80"/>
      <c r="AT108" s="25" t="s">
        <v>208</v>
      </c>
      <c r="AU108" s="25" t="s">
        <v>93</v>
      </c>
    </row>
    <row r="109" spans="2:65" s="1" customFormat="1" ht="189">
      <c r="B109" s="43"/>
      <c r="C109" s="65"/>
      <c r="D109" s="219" t="s">
        <v>210</v>
      </c>
      <c r="E109" s="65"/>
      <c r="F109" s="222" t="s">
        <v>226</v>
      </c>
      <c r="G109" s="65"/>
      <c r="H109" s="65"/>
      <c r="I109" s="175"/>
      <c r="J109" s="65"/>
      <c r="K109" s="65"/>
      <c r="L109" s="63"/>
      <c r="M109" s="221"/>
      <c r="N109" s="44"/>
      <c r="O109" s="44"/>
      <c r="P109" s="44"/>
      <c r="Q109" s="44"/>
      <c r="R109" s="44"/>
      <c r="S109" s="44"/>
      <c r="T109" s="80"/>
      <c r="AT109" s="25" t="s">
        <v>210</v>
      </c>
      <c r="AU109" s="25" t="s">
        <v>93</v>
      </c>
    </row>
    <row r="110" spans="2:65" s="12" customFormat="1" ht="13.5">
      <c r="B110" s="223"/>
      <c r="C110" s="224"/>
      <c r="D110" s="219" t="s">
        <v>212</v>
      </c>
      <c r="E110" s="225" t="s">
        <v>50</v>
      </c>
      <c r="F110" s="226" t="s">
        <v>638</v>
      </c>
      <c r="G110" s="224"/>
      <c r="H110" s="227" t="s">
        <v>50</v>
      </c>
      <c r="I110" s="228"/>
      <c r="J110" s="224"/>
      <c r="K110" s="224"/>
      <c r="L110" s="229"/>
      <c r="M110" s="230"/>
      <c r="N110" s="231"/>
      <c r="O110" s="231"/>
      <c r="P110" s="231"/>
      <c r="Q110" s="231"/>
      <c r="R110" s="231"/>
      <c r="S110" s="231"/>
      <c r="T110" s="232"/>
      <c r="AT110" s="233" t="s">
        <v>212</v>
      </c>
      <c r="AU110" s="233" t="s">
        <v>93</v>
      </c>
      <c r="AV110" s="12" t="s">
        <v>25</v>
      </c>
      <c r="AW110" s="12" t="s">
        <v>48</v>
      </c>
      <c r="AX110" s="12" t="s">
        <v>85</v>
      </c>
      <c r="AY110" s="233" t="s">
        <v>199</v>
      </c>
    </row>
    <row r="111" spans="2:65" s="13" customFormat="1" ht="13.5">
      <c r="B111" s="234"/>
      <c r="C111" s="235"/>
      <c r="D111" s="236" t="s">
        <v>212</v>
      </c>
      <c r="E111" s="237" t="s">
        <v>50</v>
      </c>
      <c r="F111" s="238" t="s">
        <v>99</v>
      </c>
      <c r="G111" s="235"/>
      <c r="H111" s="239">
        <v>3</v>
      </c>
      <c r="I111" s="240"/>
      <c r="J111" s="235"/>
      <c r="K111" s="235"/>
      <c r="L111" s="241"/>
      <c r="M111" s="242"/>
      <c r="N111" s="243"/>
      <c r="O111" s="243"/>
      <c r="P111" s="243"/>
      <c r="Q111" s="243"/>
      <c r="R111" s="243"/>
      <c r="S111" s="243"/>
      <c r="T111" s="244"/>
      <c r="AT111" s="245" t="s">
        <v>212</v>
      </c>
      <c r="AU111" s="245" t="s">
        <v>93</v>
      </c>
      <c r="AV111" s="13" t="s">
        <v>93</v>
      </c>
      <c r="AW111" s="13" t="s">
        <v>48</v>
      </c>
      <c r="AX111" s="13" t="s">
        <v>85</v>
      </c>
      <c r="AY111" s="245" t="s">
        <v>199</v>
      </c>
    </row>
    <row r="112" spans="2:65" s="1" customFormat="1" ht="22.5" customHeight="1">
      <c r="B112" s="43"/>
      <c r="C112" s="207" t="s">
        <v>105</v>
      </c>
      <c r="D112" s="207" t="s">
        <v>202</v>
      </c>
      <c r="E112" s="208" t="s">
        <v>261</v>
      </c>
      <c r="F112" s="209" t="s">
        <v>262</v>
      </c>
      <c r="G112" s="210" t="s">
        <v>263</v>
      </c>
      <c r="H112" s="211">
        <v>23</v>
      </c>
      <c r="I112" s="212"/>
      <c r="J112" s="213">
        <f>ROUND(I112*H112,2)</f>
        <v>0</v>
      </c>
      <c r="K112" s="209" t="s">
        <v>206</v>
      </c>
      <c r="L112" s="63"/>
      <c r="M112" s="214" t="s">
        <v>50</v>
      </c>
      <c r="N112" s="215" t="s">
        <v>56</v>
      </c>
      <c r="O112" s="44"/>
      <c r="P112" s="216">
        <f>O112*H112</f>
        <v>0</v>
      </c>
      <c r="Q112" s="216">
        <v>0</v>
      </c>
      <c r="R112" s="216">
        <f>Q112*H112</f>
        <v>0</v>
      </c>
      <c r="S112" s="216">
        <v>0</v>
      </c>
      <c r="T112" s="217">
        <f>S112*H112</f>
        <v>0</v>
      </c>
      <c r="AR112" s="25" t="s">
        <v>105</v>
      </c>
      <c r="AT112" s="25" t="s">
        <v>202</v>
      </c>
      <c r="AU112" s="25" t="s">
        <v>93</v>
      </c>
      <c r="AY112" s="25" t="s">
        <v>199</v>
      </c>
      <c r="BE112" s="218">
        <f>IF(N112="základní",J112,0)</f>
        <v>0</v>
      </c>
      <c r="BF112" s="218">
        <f>IF(N112="snížená",J112,0)</f>
        <v>0</v>
      </c>
      <c r="BG112" s="218">
        <f>IF(N112="zákl. přenesená",J112,0)</f>
        <v>0</v>
      </c>
      <c r="BH112" s="218">
        <f>IF(N112="sníž. přenesená",J112,0)</f>
        <v>0</v>
      </c>
      <c r="BI112" s="218">
        <f>IF(N112="nulová",J112,0)</f>
        <v>0</v>
      </c>
      <c r="BJ112" s="25" t="s">
        <v>25</v>
      </c>
      <c r="BK112" s="218">
        <f>ROUND(I112*H112,2)</f>
        <v>0</v>
      </c>
      <c r="BL112" s="25" t="s">
        <v>105</v>
      </c>
      <c r="BM112" s="25" t="s">
        <v>1493</v>
      </c>
    </row>
    <row r="113" spans="2:65" s="1" customFormat="1" ht="13.5">
      <c r="B113" s="43"/>
      <c r="C113" s="65"/>
      <c r="D113" s="219" t="s">
        <v>208</v>
      </c>
      <c r="E113" s="65"/>
      <c r="F113" s="220" t="s">
        <v>265</v>
      </c>
      <c r="G113" s="65"/>
      <c r="H113" s="65"/>
      <c r="I113" s="175"/>
      <c r="J113" s="65"/>
      <c r="K113" s="65"/>
      <c r="L113" s="63"/>
      <c r="M113" s="221"/>
      <c r="N113" s="44"/>
      <c r="O113" s="44"/>
      <c r="P113" s="44"/>
      <c r="Q113" s="44"/>
      <c r="R113" s="44"/>
      <c r="S113" s="44"/>
      <c r="T113" s="80"/>
      <c r="AT113" s="25" t="s">
        <v>208</v>
      </c>
      <c r="AU113" s="25" t="s">
        <v>93</v>
      </c>
    </row>
    <row r="114" spans="2:65" s="1" customFormat="1" ht="175.5">
      <c r="B114" s="43"/>
      <c r="C114" s="65"/>
      <c r="D114" s="219" t="s">
        <v>210</v>
      </c>
      <c r="E114" s="65"/>
      <c r="F114" s="222" t="s">
        <v>266</v>
      </c>
      <c r="G114" s="65"/>
      <c r="H114" s="65"/>
      <c r="I114" s="175"/>
      <c r="J114" s="65"/>
      <c r="K114" s="65"/>
      <c r="L114" s="63"/>
      <c r="M114" s="221"/>
      <c r="N114" s="44"/>
      <c r="O114" s="44"/>
      <c r="P114" s="44"/>
      <c r="Q114" s="44"/>
      <c r="R114" s="44"/>
      <c r="S114" s="44"/>
      <c r="T114" s="80"/>
      <c r="AT114" s="25" t="s">
        <v>210</v>
      </c>
      <c r="AU114" s="25" t="s">
        <v>93</v>
      </c>
    </row>
    <row r="115" spans="2:65" s="12" customFormat="1" ht="13.5">
      <c r="B115" s="223"/>
      <c r="C115" s="224"/>
      <c r="D115" s="219" t="s">
        <v>212</v>
      </c>
      <c r="E115" s="225" t="s">
        <v>50</v>
      </c>
      <c r="F115" s="226" t="s">
        <v>666</v>
      </c>
      <c r="G115" s="224"/>
      <c r="H115" s="227" t="s">
        <v>50</v>
      </c>
      <c r="I115" s="228"/>
      <c r="J115" s="224"/>
      <c r="K115" s="224"/>
      <c r="L115" s="229"/>
      <c r="M115" s="230"/>
      <c r="N115" s="231"/>
      <c r="O115" s="231"/>
      <c r="P115" s="231"/>
      <c r="Q115" s="231"/>
      <c r="R115" s="231"/>
      <c r="S115" s="231"/>
      <c r="T115" s="232"/>
      <c r="AT115" s="233" t="s">
        <v>212</v>
      </c>
      <c r="AU115" s="233" t="s">
        <v>93</v>
      </c>
      <c r="AV115" s="12" t="s">
        <v>25</v>
      </c>
      <c r="AW115" s="12" t="s">
        <v>48</v>
      </c>
      <c r="AX115" s="12" t="s">
        <v>85</v>
      </c>
      <c r="AY115" s="233" t="s">
        <v>199</v>
      </c>
    </row>
    <row r="116" spans="2:65" s="13" customFormat="1" ht="13.5">
      <c r="B116" s="234"/>
      <c r="C116" s="235"/>
      <c r="D116" s="219" t="s">
        <v>212</v>
      </c>
      <c r="E116" s="246" t="s">
        <v>50</v>
      </c>
      <c r="F116" s="247" t="s">
        <v>366</v>
      </c>
      <c r="G116" s="235"/>
      <c r="H116" s="248">
        <v>23</v>
      </c>
      <c r="I116" s="240"/>
      <c r="J116" s="235"/>
      <c r="K116" s="235"/>
      <c r="L116" s="241"/>
      <c r="M116" s="242"/>
      <c r="N116" s="243"/>
      <c r="O116" s="243"/>
      <c r="P116" s="243"/>
      <c r="Q116" s="243"/>
      <c r="R116" s="243"/>
      <c r="S116" s="243"/>
      <c r="T116" s="244"/>
      <c r="AT116" s="245" t="s">
        <v>212</v>
      </c>
      <c r="AU116" s="245" t="s">
        <v>93</v>
      </c>
      <c r="AV116" s="13" t="s">
        <v>93</v>
      </c>
      <c r="AW116" s="13" t="s">
        <v>48</v>
      </c>
      <c r="AX116" s="13" t="s">
        <v>85</v>
      </c>
      <c r="AY116" s="245" t="s">
        <v>199</v>
      </c>
    </row>
    <row r="117" spans="2:65" s="11" customFormat="1" ht="29.85" customHeight="1">
      <c r="B117" s="190"/>
      <c r="C117" s="191"/>
      <c r="D117" s="204" t="s">
        <v>84</v>
      </c>
      <c r="E117" s="205" t="s">
        <v>269</v>
      </c>
      <c r="F117" s="205" t="s">
        <v>270</v>
      </c>
      <c r="G117" s="191"/>
      <c r="H117" s="191"/>
      <c r="I117" s="194"/>
      <c r="J117" s="206">
        <f>BK117</f>
        <v>0</v>
      </c>
      <c r="K117" s="191"/>
      <c r="L117" s="196"/>
      <c r="M117" s="197"/>
      <c r="N117" s="198"/>
      <c r="O117" s="198"/>
      <c r="P117" s="199">
        <f>SUM(P118:P121)</f>
        <v>0</v>
      </c>
      <c r="Q117" s="198"/>
      <c r="R117" s="199">
        <f>SUM(R118:R121)</f>
        <v>0</v>
      </c>
      <c r="S117" s="198"/>
      <c r="T117" s="200">
        <f>SUM(T118:T121)</f>
        <v>0</v>
      </c>
      <c r="AR117" s="201" t="s">
        <v>25</v>
      </c>
      <c r="AT117" s="202" t="s">
        <v>84</v>
      </c>
      <c r="AU117" s="202" t="s">
        <v>25</v>
      </c>
      <c r="AY117" s="201" t="s">
        <v>199</v>
      </c>
      <c r="BK117" s="203">
        <f>SUM(BK118:BK121)</f>
        <v>0</v>
      </c>
    </row>
    <row r="118" spans="2:65" s="1" customFormat="1" ht="22.5" customHeight="1">
      <c r="B118" s="43"/>
      <c r="C118" s="207" t="s">
        <v>141</v>
      </c>
      <c r="D118" s="207" t="s">
        <v>202</v>
      </c>
      <c r="E118" s="208" t="s">
        <v>279</v>
      </c>
      <c r="F118" s="209" t="s">
        <v>280</v>
      </c>
      <c r="G118" s="210" t="s">
        <v>263</v>
      </c>
      <c r="H118" s="211">
        <v>23</v>
      </c>
      <c r="I118" s="212"/>
      <c r="J118" s="213">
        <f>ROUND(I118*H118,2)</f>
        <v>0</v>
      </c>
      <c r="K118" s="209" t="s">
        <v>206</v>
      </c>
      <c r="L118" s="63"/>
      <c r="M118" s="214" t="s">
        <v>50</v>
      </c>
      <c r="N118" s="215" t="s">
        <v>56</v>
      </c>
      <c r="O118" s="44"/>
      <c r="P118" s="216">
        <f>O118*H118</f>
        <v>0</v>
      </c>
      <c r="Q118" s="216">
        <v>0</v>
      </c>
      <c r="R118" s="216">
        <f>Q118*H118</f>
        <v>0</v>
      </c>
      <c r="S118" s="216">
        <v>0</v>
      </c>
      <c r="T118" s="217">
        <f>S118*H118</f>
        <v>0</v>
      </c>
      <c r="AR118" s="25" t="s">
        <v>105</v>
      </c>
      <c r="AT118" s="25" t="s">
        <v>202</v>
      </c>
      <c r="AU118" s="25" t="s">
        <v>93</v>
      </c>
      <c r="AY118" s="25" t="s">
        <v>199</v>
      </c>
      <c r="BE118" s="218">
        <f>IF(N118="základní",J118,0)</f>
        <v>0</v>
      </c>
      <c r="BF118" s="218">
        <f>IF(N118="snížená",J118,0)</f>
        <v>0</v>
      </c>
      <c r="BG118" s="218">
        <f>IF(N118="zákl. přenesená",J118,0)</f>
        <v>0</v>
      </c>
      <c r="BH118" s="218">
        <f>IF(N118="sníž. přenesená",J118,0)</f>
        <v>0</v>
      </c>
      <c r="BI118" s="218">
        <f>IF(N118="nulová",J118,0)</f>
        <v>0</v>
      </c>
      <c r="BJ118" s="25" t="s">
        <v>25</v>
      </c>
      <c r="BK118" s="218">
        <f>ROUND(I118*H118,2)</f>
        <v>0</v>
      </c>
      <c r="BL118" s="25" t="s">
        <v>105</v>
      </c>
      <c r="BM118" s="25" t="s">
        <v>1494</v>
      </c>
    </row>
    <row r="119" spans="2:65" s="1" customFormat="1" ht="13.5">
      <c r="B119" s="43"/>
      <c r="C119" s="65"/>
      <c r="D119" s="219" t="s">
        <v>208</v>
      </c>
      <c r="E119" s="65"/>
      <c r="F119" s="220" t="s">
        <v>282</v>
      </c>
      <c r="G119" s="65"/>
      <c r="H119" s="65"/>
      <c r="I119" s="175"/>
      <c r="J119" s="65"/>
      <c r="K119" s="65"/>
      <c r="L119" s="63"/>
      <c r="M119" s="221"/>
      <c r="N119" s="44"/>
      <c r="O119" s="44"/>
      <c r="P119" s="44"/>
      <c r="Q119" s="44"/>
      <c r="R119" s="44"/>
      <c r="S119" s="44"/>
      <c r="T119" s="80"/>
      <c r="AT119" s="25" t="s">
        <v>208</v>
      </c>
      <c r="AU119" s="25" t="s">
        <v>93</v>
      </c>
    </row>
    <row r="120" spans="2:65" s="12" customFormat="1" ht="13.5">
      <c r="B120" s="223"/>
      <c r="C120" s="224"/>
      <c r="D120" s="219" t="s">
        <v>212</v>
      </c>
      <c r="E120" s="225" t="s">
        <v>50</v>
      </c>
      <c r="F120" s="226" t="s">
        <v>739</v>
      </c>
      <c r="G120" s="224"/>
      <c r="H120" s="227" t="s">
        <v>50</v>
      </c>
      <c r="I120" s="228"/>
      <c r="J120" s="224"/>
      <c r="K120" s="224"/>
      <c r="L120" s="229"/>
      <c r="M120" s="230"/>
      <c r="N120" s="231"/>
      <c r="O120" s="231"/>
      <c r="P120" s="231"/>
      <c r="Q120" s="231"/>
      <c r="R120" s="231"/>
      <c r="S120" s="231"/>
      <c r="T120" s="232"/>
      <c r="AT120" s="233" t="s">
        <v>212</v>
      </c>
      <c r="AU120" s="233" t="s">
        <v>93</v>
      </c>
      <c r="AV120" s="12" t="s">
        <v>25</v>
      </c>
      <c r="AW120" s="12" t="s">
        <v>48</v>
      </c>
      <c r="AX120" s="12" t="s">
        <v>85</v>
      </c>
      <c r="AY120" s="233" t="s">
        <v>199</v>
      </c>
    </row>
    <row r="121" spans="2:65" s="13" customFormat="1" ht="13.5">
      <c r="B121" s="234"/>
      <c r="C121" s="235"/>
      <c r="D121" s="219" t="s">
        <v>212</v>
      </c>
      <c r="E121" s="246" t="s">
        <v>50</v>
      </c>
      <c r="F121" s="247" t="s">
        <v>366</v>
      </c>
      <c r="G121" s="235"/>
      <c r="H121" s="248">
        <v>23</v>
      </c>
      <c r="I121" s="240"/>
      <c r="J121" s="235"/>
      <c r="K121" s="235"/>
      <c r="L121" s="241"/>
      <c r="M121" s="242"/>
      <c r="N121" s="243"/>
      <c r="O121" s="243"/>
      <c r="P121" s="243"/>
      <c r="Q121" s="243"/>
      <c r="R121" s="243"/>
      <c r="S121" s="243"/>
      <c r="T121" s="244"/>
      <c r="AT121" s="245" t="s">
        <v>212</v>
      </c>
      <c r="AU121" s="245" t="s">
        <v>93</v>
      </c>
      <c r="AV121" s="13" t="s">
        <v>93</v>
      </c>
      <c r="AW121" s="13" t="s">
        <v>48</v>
      </c>
      <c r="AX121" s="13" t="s">
        <v>85</v>
      </c>
      <c r="AY121" s="245" t="s">
        <v>199</v>
      </c>
    </row>
    <row r="122" spans="2:65" s="11" customFormat="1" ht="29.85" customHeight="1">
      <c r="B122" s="190"/>
      <c r="C122" s="191"/>
      <c r="D122" s="204" t="s">
        <v>84</v>
      </c>
      <c r="E122" s="205" t="s">
        <v>859</v>
      </c>
      <c r="F122" s="205" t="s">
        <v>860</v>
      </c>
      <c r="G122" s="191"/>
      <c r="H122" s="191"/>
      <c r="I122" s="194"/>
      <c r="J122" s="206">
        <f>BK122</f>
        <v>0</v>
      </c>
      <c r="K122" s="191"/>
      <c r="L122" s="196"/>
      <c r="M122" s="197"/>
      <c r="N122" s="198"/>
      <c r="O122" s="198"/>
      <c r="P122" s="199">
        <f>SUM(P123:P148)</f>
        <v>0</v>
      </c>
      <c r="Q122" s="198"/>
      <c r="R122" s="199">
        <f>SUM(R123:R148)</f>
        <v>7.9838039999999992</v>
      </c>
      <c r="S122" s="198"/>
      <c r="T122" s="200">
        <f>SUM(T123:T148)</f>
        <v>0</v>
      </c>
      <c r="AR122" s="201" t="s">
        <v>25</v>
      </c>
      <c r="AT122" s="202" t="s">
        <v>84</v>
      </c>
      <c r="AU122" s="202" t="s">
        <v>25</v>
      </c>
      <c r="AY122" s="201" t="s">
        <v>199</v>
      </c>
      <c r="BK122" s="203">
        <f>SUM(BK123:BK148)</f>
        <v>0</v>
      </c>
    </row>
    <row r="123" spans="2:65" s="1" customFormat="1" ht="31.5" customHeight="1">
      <c r="B123" s="43"/>
      <c r="C123" s="207" t="s">
        <v>117</v>
      </c>
      <c r="D123" s="207" t="s">
        <v>202</v>
      </c>
      <c r="E123" s="208" t="s">
        <v>325</v>
      </c>
      <c r="F123" s="209" t="s">
        <v>326</v>
      </c>
      <c r="G123" s="210" t="s">
        <v>263</v>
      </c>
      <c r="H123" s="211">
        <v>16</v>
      </c>
      <c r="I123" s="212"/>
      <c r="J123" s="213">
        <f>ROUND(I123*H123,2)</f>
        <v>0</v>
      </c>
      <c r="K123" s="209" t="s">
        <v>206</v>
      </c>
      <c r="L123" s="63"/>
      <c r="M123" s="214" t="s">
        <v>50</v>
      </c>
      <c r="N123" s="215" t="s">
        <v>56</v>
      </c>
      <c r="O123" s="44"/>
      <c r="P123" s="216">
        <f>O123*H123</f>
        <v>0</v>
      </c>
      <c r="Q123" s="216">
        <v>0.10100000000000001</v>
      </c>
      <c r="R123" s="216">
        <f>Q123*H123</f>
        <v>1.6160000000000001</v>
      </c>
      <c r="S123" s="216">
        <v>0</v>
      </c>
      <c r="T123" s="217">
        <f>S123*H123</f>
        <v>0</v>
      </c>
      <c r="AR123" s="25" t="s">
        <v>105</v>
      </c>
      <c r="AT123" s="25" t="s">
        <v>202</v>
      </c>
      <c r="AU123" s="25" t="s">
        <v>93</v>
      </c>
      <c r="AY123" s="25" t="s">
        <v>199</v>
      </c>
      <c r="BE123" s="218">
        <f>IF(N123="základní",J123,0)</f>
        <v>0</v>
      </c>
      <c r="BF123" s="218">
        <f>IF(N123="snížená",J123,0)</f>
        <v>0</v>
      </c>
      <c r="BG123" s="218">
        <f>IF(N123="zákl. přenesená",J123,0)</f>
        <v>0</v>
      </c>
      <c r="BH123" s="218">
        <f>IF(N123="sníž. přenesená",J123,0)</f>
        <v>0</v>
      </c>
      <c r="BI123" s="218">
        <f>IF(N123="nulová",J123,0)</f>
        <v>0</v>
      </c>
      <c r="BJ123" s="25" t="s">
        <v>25</v>
      </c>
      <c r="BK123" s="218">
        <f>ROUND(I123*H123,2)</f>
        <v>0</v>
      </c>
      <c r="BL123" s="25" t="s">
        <v>105</v>
      </c>
      <c r="BM123" s="25" t="s">
        <v>1495</v>
      </c>
    </row>
    <row r="124" spans="2:65" s="1" customFormat="1" ht="40.5">
      <c r="B124" s="43"/>
      <c r="C124" s="65"/>
      <c r="D124" s="219" t="s">
        <v>208</v>
      </c>
      <c r="E124" s="65"/>
      <c r="F124" s="220" t="s">
        <v>328</v>
      </c>
      <c r="G124" s="65"/>
      <c r="H124" s="65"/>
      <c r="I124" s="175"/>
      <c r="J124" s="65"/>
      <c r="K124" s="65"/>
      <c r="L124" s="63"/>
      <c r="M124" s="221"/>
      <c r="N124" s="44"/>
      <c r="O124" s="44"/>
      <c r="P124" s="44"/>
      <c r="Q124" s="44"/>
      <c r="R124" s="44"/>
      <c r="S124" s="44"/>
      <c r="T124" s="80"/>
      <c r="AT124" s="25" t="s">
        <v>208</v>
      </c>
      <c r="AU124" s="25" t="s">
        <v>93</v>
      </c>
    </row>
    <row r="125" spans="2:65" s="1" customFormat="1" ht="81">
      <c r="B125" s="43"/>
      <c r="C125" s="65"/>
      <c r="D125" s="219" t="s">
        <v>210</v>
      </c>
      <c r="E125" s="65"/>
      <c r="F125" s="222" t="s">
        <v>329</v>
      </c>
      <c r="G125" s="65"/>
      <c r="H125" s="65"/>
      <c r="I125" s="175"/>
      <c r="J125" s="65"/>
      <c r="K125" s="65"/>
      <c r="L125" s="63"/>
      <c r="M125" s="221"/>
      <c r="N125" s="44"/>
      <c r="O125" s="44"/>
      <c r="P125" s="44"/>
      <c r="Q125" s="44"/>
      <c r="R125" s="44"/>
      <c r="S125" s="44"/>
      <c r="T125" s="80"/>
      <c r="AT125" s="25" t="s">
        <v>210</v>
      </c>
      <c r="AU125" s="25" t="s">
        <v>93</v>
      </c>
    </row>
    <row r="126" spans="2:65" s="12" customFormat="1" ht="13.5">
      <c r="B126" s="223"/>
      <c r="C126" s="224"/>
      <c r="D126" s="219" t="s">
        <v>212</v>
      </c>
      <c r="E126" s="225" t="s">
        <v>50</v>
      </c>
      <c r="F126" s="226" t="s">
        <v>1496</v>
      </c>
      <c r="G126" s="224"/>
      <c r="H126" s="227" t="s">
        <v>50</v>
      </c>
      <c r="I126" s="228"/>
      <c r="J126" s="224"/>
      <c r="K126" s="224"/>
      <c r="L126" s="229"/>
      <c r="M126" s="230"/>
      <c r="N126" s="231"/>
      <c r="O126" s="231"/>
      <c r="P126" s="231"/>
      <c r="Q126" s="231"/>
      <c r="R126" s="231"/>
      <c r="S126" s="231"/>
      <c r="T126" s="232"/>
      <c r="AT126" s="233" t="s">
        <v>212</v>
      </c>
      <c r="AU126" s="233" t="s">
        <v>93</v>
      </c>
      <c r="AV126" s="12" t="s">
        <v>25</v>
      </c>
      <c r="AW126" s="12" t="s">
        <v>48</v>
      </c>
      <c r="AX126" s="12" t="s">
        <v>85</v>
      </c>
      <c r="AY126" s="233" t="s">
        <v>199</v>
      </c>
    </row>
    <row r="127" spans="2:65" s="13" customFormat="1" ht="13.5">
      <c r="B127" s="234"/>
      <c r="C127" s="235"/>
      <c r="D127" s="236" t="s">
        <v>212</v>
      </c>
      <c r="E127" s="237" t="s">
        <v>50</v>
      </c>
      <c r="F127" s="238" t="s">
        <v>316</v>
      </c>
      <c r="G127" s="235"/>
      <c r="H127" s="239">
        <v>16</v>
      </c>
      <c r="I127" s="240"/>
      <c r="J127" s="235"/>
      <c r="K127" s="235"/>
      <c r="L127" s="241"/>
      <c r="M127" s="242"/>
      <c r="N127" s="243"/>
      <c r="O127" s="243"/>
      <c r="P127" s="243"/>
      <c r="Q127" s="243"/>
      <c r="R127" s="243"/>
      <c r="S127" s="243"/>
      <c r="T127" s="244"/>
      <c r="AT127" s="245" t="s">
        <v>212</v>
      </c>
      <c r="AU127" s="245" t="s">
        <v>93</v>
      </c>
      <c r="AV127" s="13" t="s">
        <v>93</v>
      </c>
      <c r="AW127" s="13" t="s">
        <v>48</v>
      </c>
      <c r="AX127" s="13" t="s">
        <v>85</v>
      </c>
      <c r="AY127" s="245" t="s">
        <v>199</v>
      </c>
    </row>
    <row r="128" spans="2:65" s="1" customFormat="1" ht="22.5" customHeight="1">
      <c r="B128" s="43"/>
      <c r="C128" s="249" t="s">
        <v>148</v>
      </c>
      <c r="D128" s="249" t="s">
        <v>334</v>
      </c>
      <c r="E128" s="250" t="s">
        <v>347</v>
      </c>
      <c r="F128" s="251" t="s">
        <v>348</v>
      </c>
      <c r="G128" s="252" t="s">
        <v>263</v>
      </c>
      <c r="H128" s="253">
        <v>16.16</v>
      </c>
      <c r="I128" s="254"/>
      <c r="J128" s="255">
        <f>ROUND(I128*H128,2)</f>
        <v>0</v>
      </c>
      <c r="K128" s="251" t="s">
        <v>50</v>
      </c>
      <c r="L128" s="256"/>
      <c r="M128" s="257" t="s">
        <v>50</v>
      </c>
      <c r="N128" s="258" t="s">
        <v>56</v>
      </c>
      <c r="O128" s="44"/>
      <c r="P128" s="216">
        <f>O128*H128</f>
        <v>0</v>
      </c>
      <c r="Q128" s="216">
        <v>0.12</v>
      </c>
      <c r="R128" s="216">
        <f>Q128*H128</f>
        <v>1.9392</v>
      </c>
      <c r="S128" s="216">
        <v>0</v>
      </c>
      <c r="T128" s="217">
        <f>S128*H128</f>
        <v>0</v>
      </c>
      <c r="AR128" s="25" t="s">
        <v>247</v>
      </c>
      <c r="AT128" s="25" t="s">
        <v>334</v>
      </c>
      <c r="AU128" s="25" t="s">
        <v>93</v>
      </c>
      <c r="AY128" s="25" t="s">
        <v>199</v>
      </c>
      <c r="BE128" s="218">
        <f>IF(N128="základní",J128,0)</f>
        <v>0</v>
      </c>
      <c r="BF128" s="218">
        <f>IF(N128="snížená",J128,0)</f>
        <v>0</v>
      </c>
      <c r="BG128" s="218">
        <f>IF(N128="zákl. přenesená",J128,0)</f>
        <v>0</v>
      </c>
      <c r="BH128" s="218">
        <f>IF(N128="sníž. přenesená",J128,0)</f>
        <v>0</v>
      </c>
      <c r="BI128" s="218">
        <f>IF(N128="nulová",J128,0)</f>
        <v>0</v>
      </c>
      <c r="BJ128" s="25" t="s">
        <v>25</v>
      </c>
      <c r="BK128" s="218">
        <f>ROUND(I128*H128,2)</f>
        <v>0</v>
      </c>
      <c r="BL128" s="25" t="s">
        <v>105</v>
      </c>
      <c r="BM128" s="25" t="s">
        <v>1497</v>
      </c>
    </row>
    <row r="129" spans="2:65" s="1" customFormat="1" ht="13.5">
      <c r="B129" s="43"/>
      <c r="C129" s="65"/>
      <c r="D129" s="219" t="s">
        <v>208</v>
      </c>
      <c r="E129" s="65"/>
      <c r="F129" s="220" t="s">
        <v>348</v>
      </c>
      <c r="G129" s="65"/>
      <c r="H129" s="65"/>
      <c r="I129" s="175"/>
      <c r="J129" s="65"/>
      <c r="K129" s="65"/>
      <c r="L129" s="63"/>
      <c r="M129" s="221"/>
      <c r="N129" s="44"/>
      <c r="O129" s="44"/>
      <c r="P129" s="44"/>
      <c r="Q129" s="44"/>
      <c r="R129" s="44"/>
      <c r="S129" s="44"/>
      <c r="T129" s="80"/>
      <c r="AT129" s="25" t="s">
        <v>208</v>
      </c>
      <c r="AU129" s="25" t="s">
        <v>93</v>
      </c>
    </row>
    <row r="130" spans="2:65" s="12" customFormat="1" ht="13.5">
      <c r="B130" s="223"/>
      <c r="C130" s="224"/>
      <c r="D130" s="219" t="s">
        <v>212</v>
      </c>
      <c r="E130" s="225" t="s">
        <v>50</v>
      </c>
      <c r="F130" s="226" t="s">
        <v>1496</v>
      </c>
      <c r="G130" s="224"/>
      <c r="H130" s="227" t="s">
        <v>50</v>
      </c>
      <c r="I130" s="228"/>
      <c r="J130" s="224"/>
      <c r="K130" s="224"/>
      <c r="L130" s="229"/>
      <c r="M130" s="230"/>
      <c r="N130" s="231"/>
      <c r="O130" s="231"/>
      <c r="P130" s="231"/>
      <c r="Q130" s="231"/>
      <c r="R130" s="231"/>
      <c r="S130" s="231"/>
      <c r="T130" s="232"/>
      <c r="AT130" s="233" t="s">
        <v>212</v>
      </c>
      <c r="AU130" s="233" t="s">
        <v>93</v>
      </c>
      <c r="AV130" s="12" t="s">
        <v>25</v>
      </c>
      <c r="AW130" s="12" t="s">
        <v>48</v>
      </c>
      <c r="AX130" s="12" t="s">
        <v>85</v>
      </c>
      <c r="AY130" s="233" t="s">
        <v>199</v>
      </c>
    </row>
    <row r="131" spans="2:65" s="13" customFormat="1" ht="13.5">
      <c r="B131" s="234"/>
      <c r="C131" s="235"/>
      <c r="D131" s="219" t="s">
        <v>212</v>
      </c>
      <c r="E131" s="246" t="s">
        <v>50</v>
      </c>
      <c r="F131" s="247" t="s">
        <v>1033</v>
      </c>
      <c r="G131" s="235"/>
      <c r="H131" s="248">
        <v>16.16</v>
      </c>
      <c r="I131" s="240"/>
      <c r="J131" s="235"/>
      <c r="K131" s="235"/>
      <c r="L131" s="241"/>
      <c r="M131" s="242"/>
      <c r="N131" s="243"/>
      <c r="O131" s="243"/>
      <c r="P131" s="243"/>
      <c r="Q131" s="243"/>
      <c r="R131" s="243"/>
      <c r="S131" s="243"/>
      <c r="T131" s="244"/>
      <c r="AT131" s="245" t="s">
        <v>212</v>
      </c>
      <c r="AU131" s="245" t="s">
        <v>93</v>
      </c>
      <c r="AV131" s="13" t="s">
        <v>93</v>
      </c>
      <c r="AW131" s="13" t="s">
        <v>48</v>
      </c>
      <c r="AX131" s="13" t="s">
        <v>85</v>
      </c>
      <c r="AY131" s="245" t="s">
        <v>199</v>
      </c>
    </row>
    <row r="132" spans="2:65" s="12" customFormat="1" ht="27">
      <c r="B132" s="223"/>
      <c r="C132" s="224"/>
      <c r="D132" s="236" t="s">
        <v>212</v>
      </c>
      <c r="E132" s="259" t="s">
        <v>50</v>
      </c>
      <c r="F132" s="260" t="s">
        <v>1292</v>
      </c>
      <c r="G132" s="224"/>
      <c r="H132" s="261" t="s">
        <v>50</v>
      </c>
      <c r="I132" s="228"/>
      <c r="J132" s="224"/>
      <c r="K132" s="224"/>
      <c r="L132" s="229"/>
      <c r="M132" s="230"/>
      <c r="N132" s="231"/>
      <c r="O132" s="231"/>
      <c r="P132" s="231"/>
      <c r="Q132" s="231"/>
      <c r="R132" s="231"/>
      <c r="S132" s="231"/>
      <c r="T132" s="232"/>
      <c r="AT132" s="233" t="s">
        <v>212</v>
      </c>
      <c r="AU132" s="233" t="s">
        <v>93</v>
      </c>
      <c r="AV132" s="12" t="s">
        <v>25</v>
      </c>
      <c r="AW132" s="12" t="s">
        <v>48</v>
      </c>
      <c r="AX132" s="12" t="s">
        <v>85</v>
      </c>
      <c r="AY132" s="233" t="s">
        <v>199</v>
      </c>
    </row>
    <row r="133" spans="2:65" s="1" customFormat="1" ht="31.5" customHeight="1">
      <c r="B133" s="43"/>
      <c r="C133" s="207" t="s">
        <v>247</v>
      </c>
      <c r="D133" s="207" t="s">
        <v>202</v>
      </c>
      <c r="E133" s="208" t="s">
        <v>447</v>
      </c>
      <c r="F133" s="209" t="s">
        <v>448</v>
      </c>
      <c r="G133" s="210" t="s">
        <v>310</v>
      </c>
      <c r="H133" s="211">
        <v>20</v>
      </c>
      <c r="I133" s="212"/>
      <c r="J133" s="213">
        <f>ROUND(I133*H133,2)</f>
        <v>0</v>
      </c>
      <c r="K133" s="209" t="s">
        <v>206</v>
      </c>
      <c r="L133" s="63"/>
      <c r="M133" s="214" t="s">
        <v>50</v>
      </c>
      <c r="N133" s="215" t="s">
        <v>56</v>
      </c>
      <c r="O133" s="44"/>
      <c r="P133" s="216">
        <f>O133*H133</f>
        <v>0</v>
      </c>
      <c r="Q133" s="216">
        <v>0.1295</v>
      </c>
      <c r="R133" s="216">
        <f>Q133*H133</f>
        <v>2.59</v>
      </c>
      <c r="S133" s="216">
        <v>0</v>
      </c>
      <c r="T133" s="217">
        <f>S133*H133</f>
        <v>0</v>
      </c>
      <c r="AR133" s="25" t="s">
        <v>105</v>
      </c>
      <c r="AT133" s="25" t="s">
        <v>202</v>
      </c>
      <c r="AU133" s="25" t="s">
        <v>93</v>
      </c>
      <c r="AY133" s="25" t="s">
        <v>199</v>
      </c>
      <c r="BE133" s="218">
        <f>IF(N133="základní",J133,0)</f>
        <v>0</v>
      </c>
      <c r="BF133" s="218">
        <f>IF(N133="snížená",J133,0)</f>
        <v>0</v>
      </c>
      <c r="BG133" s="218">
        <f>IF(N133="zákl. přenesená",J133,0)</f>
        <v>0</v>
      </c>
      <c r="BH133" s="218">
        <f>IF(N133="sníž. přenesená",J133,0)</f>
        <v>0</v>
      </c>
      <c r="BI133" s="218">
        <f>IF(N133="nulová",J133,0)</f>
        <v>0</v>
      </c>
      <c r="BJ133" s="25" t="s">
        <v>25</v>
      </c>
      <c r="BK133" s="218">
        <f>ROUND(I133*H133,2)</f>
        <v>0</v>
      </c>
      <c r="BL133" s="25" t="s">
        <v>105</v>
      </c>
      <c r="BM133" s="25" t="s">
        <v>1498</v>
      </c>
    </row>
    <row r="134" spans="2:65" s="1" customFormat="1" ht="40.5">
      <c r="B134" s="43"/>
      <c r="C134" s="65"/>
      <c r="D134" s="219" t="s">
        <v>208</v>
      </c>
      <c r="E134" s="65"/>
      <c r="F134" s="220" t="s">
        <v>450</v>
      </c>
      <c r="G134" s="65"/>
      <c r="H134" s="65"/>
      <c r="I134" s="175"/>
      <c r="J134" s="65"/>
      <c r="K134" s="65"/>
      <c r="L134" s="63"/>
      <c r="M134" s="221"/>
      <c r="N134" s="44"/>
      <c r="O134" s="44"/>
      <c r="P134" s="44"/>
      <c r="Q134" s="44"/>
      <c r="R134" s="44"/>
      <c r="S134" s="44"/>
      <c r="T134" s="80"/>
      <c r="AT134" s="25" t="s">
        <v>208</v>
      </c>
      <c r="AU134" s="25" t="s">
        <v>93</v>
      </c>
    </row>
    <row r="135" spans="2:65" s="1" customFormat="1" ht="94.5">
      <c r="B135" s="43"/>
      <c r="C135" s="65"/>
      <c r="D135" s="219" t="s">
        <v>210</v>
      </c>
      <c r="E135" s="65"/>
      <c r="F135" s="222" t="s">
        <v>451</v>
      </c>
      <c r="G135" s="65"/>
      <c r="H135" s="65"/>
      <c r="I135" s="175"/>
      <c r="J135" s="65"/>
      <c r="K135" s="65"/>
      <c r="L135" s="63"/>
      <c r="M135" s="221"/>
      <c r="N135" s="44"/>
      <c r="O135" s="44"/>
      <c r="P135" s="44"/>
      <c r="Q135" s="44"/>
      <c r="R135" s="44"/>
      <c r="S135" s="44"/>
      <c r="T135" s="80"/>
      <c r="AT135" s="25" t="s">
        <v>210</v>
      </c>
      <c r="AU135" s="25" t="s">
        <v>93</v>
      </c>
    </row>
    <row r="136" spans="2:65" s="12" customFormat="1" ht="13.5">
      <c r="B136" s="223"/>
      <c r="C136" s="224"/>
      <c r="D136" s="219" t="s">
        <v>212</v>
      </c>
      <c r="E136" s="225" t="s">
        <v>50</v>
      </c>
      <c r="F136" s="226" t="s">
        <v>721</v>
      </c>
      <c r="G136" s="224"/>
      <c r="H136" s="227" t="s">
        <v>50</v>
      </c>
      <c r="I136" s="228"/>
      <c r="J136" s="224"/>
      <c r="K136" s="224"/>
      <c r="L136" s="229"/>
      <c r="M136" s="230"/>
      <c r="N136" s="231"/>
      <c r="O136" s="231"/>
      <c r="P136" s="231"/>
      <c r="Q136" s="231"/>
      <c r="R136" s="231"/>
      <c r="S136" s="231"/>
      <c r="T136" s="232"/>
      <c r="AT136" s="233" t="s">
        <v>212</v>
      </c>
      <c r="AU136" s="233" t="s">
        <v>93</v>
      </c>
      <c r="AV136" s="12" t="s">
        <v>25</v>
      </c>
      <c r="AW136" s="12" t="s">
        <v>48</v>
      </c>
      <c r="AX136" s="12" t="s">
        <v>85</v>
      </c>
      <c r="AY136" s="233" t="s">
        <v>199</v>
      </c>
    </row>
    <row r="137" spans="2:65" s="13" customFormat="1" ht="13.5">
      <c r="B137" s="234"/>
      <c r="C137" s="235"/>
      <c r="D137" s="236" t="s">
        <v>212</v>
      </c>
      <c r="E137" s="237" t="s">
        <v>50</v>
      </c>
      <c r="F137" s="238" t="s">
        <v>346</v>
      </c>
      <c r="G137" s="235"/>
      <c r="H137" s="239">
        <v>20</v>
      </c>
      <c r="I137" s="240"/>
      <c r="J137" s="235"/>
      <c r="K137" s="235"/>
      <c r="L137" s="241"/>
      <c r="M137" s="242"/>
      <c r="N137" s="243"/>
      <c r="O137" s="243"/>
      <c r="P137" s="243"/>
      <c r="Q137" s="243"/>
      <c r="R137" s="243"/>
      <c r="S137" s="243"/>
      <c r="T137" s="244"/>
      <c r="AT137" s="245" t="s">
        <v>212</v>
      </c>
      <c r="AU137" s="245" t="s">
        <v>93</v>
      </c>
      <c r="AV137" s="13" t="s">
        <v>93</v>
      </c>
      <c r="AW137" s="13" t="s">
        <v>48</v>
      </c>
      <c r="AX137" s="13" t="s">
        <v>85</v>
      </c>
      <c r="AY137" s="245" t="s">
        <v>199</v>
      </c>
    </row>
    <row r="138" spans="2:65" s="1" customFormat="1" ht="22.5" customHeight="1">
      <c r="B138" s="43"/>
      <c r="C138" s="249" t="s">
        <v>127</v>
      </c>
      <c r="D138" s="249" t="s">
        <v>334</v>
      </c>
      <c r="E138" s="250" t="s">
        <v>457</v>
      </c>
      <c r="F138" s="251" t="s">
        <v>916</v>
      </c>
      <c r="G138" s="252" t="s">
        <v>418</v>
      </c>
      <c r="H138" s="253">
        <v>20.2</v>
      </c>
      <c r="I138" s="254"/>
      <c r="J138" s="255">
        <f>ROUND(I138*H138,2)</f>
        <v>0</v>
      </c>
      <c r="K138" s="251" t="s">
        <v>50</v>
      </c>
      <c r="L138" s="256"/>
      <c r="M138" s="257" t="s">
        <v>50</v>
      </c>
      <c r="N138" s="258" t="s">
        <v>56</v>
      </c>
      <c r="O138" s="44"/>
      <c r="P138" s="216">
        <f>O138*H138</f>
        <v>0</v>
      </c>
      <c r="Q138" s="216">
        <v>2.4E-2</v>
      </c>
      <c r="R138" s="216">
        <f>Q138*H138</f>
        <v>0.48480000000000001</v>
      </c>
      <c r="S138" s="216">
        <v>0</v>
      </c>
      <c r="T138" s="217">
        <f>S138*H138</f>
        <v>0</v>
      </c>
      <c r="AR138" s="25" t="s">
        <v>247</v>
      </c>
      <c r="AT138" s="25" t="s">
        <v>334</v>
      </c>
      <c r="AU138" s="25" t="s">
        <v>93</v>
      </c>
      <c r="AY138" s="25" t="s">
        <v>199</v>
      </c>
      <c r="BE138" s="218">
        <f>IF(N138="základní",J138,0)</f>
        <v>0</v>
      </c>
      <c r="BF138" s="218">
        <f>IF(N138="snížená",J138,0)</f>
        <v>0</v>
      </c>
      <c r="BG138" s="218">
        <f>IF(N138="zákl. přenesená",J138,0)</f>
        <v>0</v>
      </c>
      <c r="BH138" s="218">
        <f>IF(N138="sníž. přenesená",J138,0)</f>
        <v>0</v>
      </c>
      <c r="BI138" s="218">
        <f>IF(N138="nulová",J138,0)</f>
        <v>0</v>
      </c>
      <c r="BJ138" s="25" t="s">
        <v>25</v>
      </c>
      <c r="BK138" s="218">
        <f>ROUND(I138*H138,2)</f>
        <v>0</v>
      </c>
      <c r="BL138" s="25" t="s">
        <v>105</v>
      </c>
      <c r="BM138" s="25" t="s">
        <v>1499</v>
      </c>
    </row>
    <row r="139" spans="2:65" s="1" customFormat="1" ht="13.5">
      <c r="B139" s="43"/>
      <c r="C139" s="65"/>
      <c r="D139" s="219" t="s">
        <v>208</v>
      </c>
      <c r="E139" s="65"/>
      <c r="F139" s="220" t="s">
        <v>918</v>
      </c>
      <c r="G139" s="65"/>
      <c r="H139" s="65"/>
      <c r="I139" s="175"/>
      <c r="J139" s="65"/>
      <c r="K139" s="65"/>
      <c r="L139" s="63"/>
      <c r="M139" s="221"/>
      <c r="N139" s="44"/>
      <c r="O139" s="44"/>
      <c r="P139" s="44"/>
      <c r="Q139" s="44"/>
      <c r="R139" s="44"/>
      <c r="S139" s="44"/>
      <c r="T139" s="80"/>
      <c r="AT139" s="25" t="s">
        <v>208</v>
      </c>
      <c r="AU139" s="25" t="s">
        <v>93</v>
      </c>
    </row>
    <row r="140" spans="2:65" s="12" customFormat="1" ht="13.5">
      <c r="B140" s="223"/>
      <c r="C140" s="224"/>
      <c r="D140" s="219" t="s">
        <v>212</v>
      </c>
      <c r="E140" s="225" t="s">
        <v>50</v>
      </c>
      <c r="F140" s="226" t="s">
        <v>1500</v>
      </c>
      <c r="G140" s="224"/>
      <c r="H140" s="227" t="s">
        <v>50</v>
      </c>
      <c r="I140" s="228"/>
      <c r="J140" s="224"/>
      <c r="K140" s="224"/>
      <c r="L140" s="229"/>
      <c r="M140" s="230"/>
      <c r="N140" s="231"/>
      <c r="O140" s="231"/>
      <c r="P140" s="231"/>
      <c r="Q140" s="231"/>
      <c r="R140" s="231"/>
      <c r="S140" s="231"/>
      <c r="T140" s="232"/>
      <c r="AT140" s="233" t="s">
        <v>212</v>
      </c>
      <c r="AU140" s="233" t="s">
        <v>93</v>
      </c>
      <c r="AV140" s="12" t="s">
        <v>25</v>
      </c>
      <c r="AW140" s="12" t="s">
        <v>48</v>
      </c>
      <c r="AX140" s="12" t="s">
        <v>85</v>
      </c>
      <c r="AY140" s="233" t="s">
        <v>199</v>
      </c>
    </row>
    <row r="141" spans="2:65" s="13" customFormat="1" ht="13.5">
      <c r="B141" s="234"/>
      <c r="C141" s="235"/>
      <c r="D141" s="219" t="s">
        <v>212</v>
      </c>
      <c r="E141" s="246" t="s">
        <v>50</v>
      </c>
      <c r="F141" s="247" t="s">
        <v>433</v>
      </c>
      <c r="G141" s="235"/>
      <c r="H141" s="248">
        <v>20.2</v>
      </c>
      <c r="I141" s="240"/>
      <c r="J141" s="235"/>
      <c r="K141" s="235"/>
      <c r="L141" s="241"/>
      <c r="M141" s="242"/>
      <c r="N141" s="243"/>
      <c r="O141" s="243"/>
      <c r="P141" s="243"/>
      <c r="Q141" s="243"/>
      <c r="R141" s="243"/>
      <c r="S141" s="243"/>
      <c r="T141" s="244"/>
      <c r="AT141" s="245" t="s">
        <v>212</v>
      </c>
      <c r="AU141" s="245" t="s">
        <v>93</v>
      </c>
      <c r="AV141" s="13" t="s">
        <v>93</v>
      </c>
      <c r="AW141" s="13" t="s">
        <v>48</v>
      </c>
      <c r="AX141" s="13" t="s">
        <v>85</v>
      </c>
      <c r="AY141" s="245" t="s">
        <v>199</v>
      </c>
    </row>
    <row r="142" spans="2:65" s="12" customFormat="1" ht="27">
      <c r="B142" s="223"/>
      <c r="C142" s="224"/>
      <c r="D142" s="236" t="s">
        <v>212</v>
      </c>
      <c r="E142" s="259" t="s">
        <v>50</v>
      </c>
      <c r="F142" s="260" t="s">
        <v>1292</v>
      </c>
      <c r="G142" s="224"/>
      <c r="H142" s="261" t="s">
        <v>50</v>
      </c>
      <c r="I142" s="228"/>
      <c r="J142" s="224"/>
      <c r="K142" s="224"/>
      <c r="L142" s="229"/>
      <c r="M142" s="230"/>
      <c r="N142" s="231"/>
      <c r="O142" s="231"/>
      <c r="P142" s="231"/>
      <c r="Q142" s="231"/>
      <c r="R142" s="231"/>
      <c r="S142" s="231"/>
      <c r="T142" s="232"/>
      <c r="AT142" s="233" t="s">
        <v>212</v>
      </c>
      <c r="AU142" s="233" t="s">
        <v>93</v>
      </c>
      <c r="AV142" s="12" t="s">
        <v>25</v>
      </c>
      <c r="AW142" s="12" t="s">
        <v>48</v>
      </c>
      <c r="AX142" s="12" t="s">
        <v>85</v>
      </c>
      <c r="AY142" s="233" t="s">
        <v>199</v>
      </c>
    </row>
    <row r="143" spans="2:65" s="1" customFormat="1" ht="22.5" customHeight="1">
      <c r="B143" s="43"/>
      <c r="C143" s="207" t="s">
        <v>30</v>
      </c>
      <c r="D143" s="207" t="s">
        <v>202</v>
      </c>
      <c r="E143" s="208" t="s">
        <v>475</v>
      </c>
      <c r="F143" s="209" t="s">
        <v>476</v>
      </c>
      <c r="G143" s="210" t="s">
        <v>205</v>
      </c>
      <c r="H143" s="211">
        <v>0.6</v>
      </c>
      <c r="I143" s="212"/>
      <c r="J143" s="213">
        <f>ROUND(I143*H143,2)</f>
        <v>0</v>
      </c>
      <c r="K143" s="209" t="s">
        <v>206</v>
      </c>
      <c r="L143" s="63"/>
      <c r="M143" s="214" t="s">
        <v>50</v>
      </c>
      <c r="N143" s="215" t="s">
        <v>56</v>
      </c>
      <c r="O143" s="44"/>
      <c r="P143" s="216">
        <f>O143*H143</f>
        <v>0</v>
      </c>
      <c r="Q143" s="216">
        <v>2.2563399999999998</v>
      </c>
      <c r="R143" s="216">
        <f>Q143*H143</f>
        <v>1.3538039999999998</v>
      </c>
      <c r="S143" s="216">
        <v>0</v>
      </c>
      <c r="T143" s="217">
        <f>S143*H143</f>
        <v>0</v>
      </c>
      <c r="AR143" s="25" t="s">
        <v>105</v>
      </c>
      <c r="AT143" s="25" t="s">
        <v>202</v>
      </c>
      <c r="AU143" s="25" t="s">
        <v>93</v>
      </c>
      <c r="AY143" s="25" t="s">
        <v>199</v>
      </c>
      <c r="BE143" s="218">
        <f>IF(N143="základní",J143,0)</f>
        <v>0</v>
      </c>
      <c r="BF143" s="218">
        <f>IF(N143="snížená",J143,0)</f>
        <v>0</v>
      </c>
      <c r="BG143" s="218">
        <f>IF(N143="zákl. přenesená",J143,0)</f>
        <v>0</v>
      </c>
      <c r="BH143" s="218">
        <f>IF(N143="sníž. přenesená",J143,0)</f>
        <v>0</v>
      </c>
      <c r="BI143" s="218">
        <f>IF(N143="nulová",J143,0)</f>
        <v>0</v>
      </c>
      <c r="BJ143" s="25" t="s">
        <v>25</v>
      </c>
      <c r="BK143" s="218">
        <f>ROUND(I143*H143,2)</f>
        <v>0</v>
      </c>
      <c r="BL143" s="25" t="s">
        <v>105</v>
      </c>
      <c r="BM143" s="25" t="s">
        <v>1501</v>
      </c>
    </row>
    <row r="144" spans="2:65" s="1" customFormat="1" ht="13.5">
      <c r="B144" s="43"/>
      <c r="C144" s="65"/>
      <c r="D144" s="219" t="s">
        <v>208</v>
      </c>
      <c r="E144" s="65"/>
      <c r="F144" s="220" t="s">
        <v>478</v>
      </c>
      <c r="G144" s="65"/>
      <c r="H144" s="65"/>
      <c r="I144" s="175"/>
      <c r="J144" s="65"/>
      <c r="K144" s="65"/>
      <c r="L144" s="63"/>
      <c r="M144" s="221"/>
      <c r="N144" s="44"/>
      <c r="O144" s="44"/>
      <c r="P144" s="44"/>
      <c r="Q144" s="44"/>
      <c r="R144" s="44"/>
      <c r="S144" s="44"/>
      <c r="T144" s="80"/>
      <c r="AT144" s="25" t="s">
        <v>208</v>
      </c>
      <c r="AU144" s="25" t="s">
        <v>93</v>
      </c>
    </row>
    <row r="145" spans="2:65" s="12" customFormat="1" ht="13.5">
      <c r="B145" s="223"/>
      <c r="C145" s="224"/>
      <c r="D145" s="219" t="s">
        <v>212</v>
      </c>
      <c r="E145" s="225" t="s">
        <v>50</v>
      </c>
      <c r="F145" s="226" t="s">
        <v>721</v>
      </c>
      <c r="G145" s="224"/>
      <c r="H145" s="227" t="s">
        <v>50</v>
      </c>
      <c r="I145" s="228"/>
      <c r="J145" s="224"/>
      <c r="K145" s="224"/>
      <c r="L145" s="229"/>
      <c r="M145" s="230"/>
      <c r="N145" s="231"/>
      <c r="O145" s="231"/>
      <c r="P145" s="231"/>
      <c r="Q145" s="231"/>
      <c r="R145" s="231"/>
      <c r="S145" s="231"/>
      <c r="T145" s="232"/>
      <c r="AT145" s="233" t="s">
        <v>212</v>
      </c>
      <c r="AU145" s="233" t="s">
        <v>93</v>
      </c>
      <c r="AV145" s="12" t="s">
        <v>25</v>
      </c>
      <c r="AW145" s="12" t="s">
        <v>48</v>
      </c>
      <c r="AX145" s="12" t="s">
        <v>85</v>
      </c>
      <c r="AY145" s="233" t="s">
        <v>199</v>
      </c>
    </row>
    <row r="146" spans="2:65" s="13" customFormat="1" ht="13.5">
      <c r="B146" s="234"/>
      <c r="C146" s="235"/>
      <c r="D146" s="236" t="s">
        <v>212</v>
      </c>
      <c r="E146" s="237" t="s">
        <v>50</v>
      </c>
      <c r="F146" s="238" t="s">
        <v>1502</v>
      </c>
      <c r="G146" s="235"/>
      <c r="H146" s="239">
        <v>0.6</v>
      </c>
      <c r="I146" s="240"/>
      <c r="J146" s="235"/>
      <c r="K146" s="235"/>
      <c r="L146" s="241"/>
      <c r="M146" s="242"/>
      <c r="N146" s="243"/>
      <c r="O146" s="243"/>
      <c r="P146" s="243"/>
      <c r="Q146" s="243"/>
      <c r="R146" s="243"/>
      <c r="S146" s="243"/>
      <c r="T146" s="244"/>
      <c r="AT146" s="245" t="s">
        <v>212</v>
      </c>
      <c r="AU146" s="245" t="s">
        <v>93</v>
      </c>
      <c r="AV146" s="13" t="s">
        <v>93</v>
      </c>
      <c r="AW146" s="13" t="s">
        <v>48</v>
      </c>
      <c r="AX146" s="13" t="s">
        <v>85</v>
      </c>
      <c r="AY146" s="245" t="s">
        <v>199</v>
      </c>
    </row>
    <row r="147" spans="2:65" s="1" customFormat="1" ht="22.5" customHeight="1">
      <c r="B147" s="43"/>
      <c r="C147" s="207" t="s">
        <v>271</v>
      </c>
      <c r="D147" s="207" t="s">
        <v>202</v>
      </c>
      <c r="E147" s="208" t="s">
        <v>495</v>
      </c>
      <c r="F147" s="209" t="s">
        <v>496</v>
      </c>
      <c r="G147" s="210" t="s">
        <v>256</v>
      </c>
      <c r="H147" s="211">
        <v>7.984</v>
      </c>
      <c r="I147" s="212"/>
      <c r="J147" s="213">
        <f>ROUND(I147*H147,2)</f>
        <v>0</v>
      </c>
      <c r="K147" s="209" t="s">
        <v>206</v>
      </c>
      <c r="L147" s="63"/>
      <c r="M147" s="214" t="s">
        <v>50</v>
      </c>
      <c r="N147" s="215" t="s">
        <v>56</v>
      </c>
      <c r="O147" s="44"/>
      <c r="P147" s="216">
        <f>O147*H147</f>
        <v>0</v>
      </c>
      <c r="Q147" s="216">
        <v>0</v>
      </c>
      <c r="R147" s="216">
        <f>Q147*H147</f>
        <v>0</v>
      </c>
      <c r="S147" s="216">
        <v>0</v>
      </c>
      <c r="T147" s="217">
        <f>S147*H147</f>
        <v>0</v>
      </c>
      <c r="AR147" s="25" t="s">
        <v>105</v>
      </c>
      <c r="AT147" s="25" t="s">
        <v>202</v>
      </c>
      <c r="AU147" s="25" t="s">
        <v>93</v>
      </c>
      <c r="AY147" s="25" t="s">
        <v>199</v>
      </c>
      <c r="BE147" s="218">
        <f>IF(N147="základní",J147,0)</f>
        <v>0</v>
      </c>
      <c r="BF147" s="218">
        <f>IF(N147="snížená",J147,0)</f>
        <v>0</v>
      </c>
      <c r="BG147" s="218">
        <f>IF(N147="zákl. přenesená",J147,0)</f>
        <v>0</v>
      </c>
      <c r="BH147" s="218">
        <f>IF(N147="sníž. přenesená",J147,0)</f>
        <v>0</v>
      </c>
      <c r="BI147" s="218">
        <f>IF(N147="nulová",J147,0)</f>
        <v>0</v>
      </c>
      <c r="BJ147" s="25" t="s">
        <v>25</v>
      </c>
      <c r="BK147" s="218">
        <f>ROUND(I147*H147,2)</f>
        <v>0</v>
      </c>
      <c r="BL147" s="25" t="s">
        <v>105</v>
      </c>
      <c r="BM147" s="25" t="s">
        <v>1503</v>
      </c>
    </row>
    <row r="148" spans="2:65" s="1" customFormat="1" ht="27">
      <c r="B148" s="43"/>
      <c r="C148" s="65"/>
      <c r="D148" s="219" t="s">
        <v>208</v>
      </c>
      <c r="E148" s="65"/>
      <c r="F148" s="220" t="s">
        <v>498</v>
      </c>
      <c r="G148" s="65"/>
      <c r="H148" s="65"/>
      <c r="I148" s="175"/>
      <c r="J148" s="65"/>
      <c r="K148" s="65"/>
      <c r="L148" s="63"/>
      <c r="M148" s="221"/>
      <c r="N148" s="44"/>
      <c r="O148" s="44"/>
      <c r="P148" s="44"/>
      <c r="Q148" s="44"/>
      <c r="R148" s="44"/>
      <c r="S148" s="44"/>
      <c r="T148" s="80"/>
      <c r="AT148" s="25" t="s">
        <v>208</v>
      </c>
      <c r="AU148" s="25" t="s">
        <v>93</v>
      </c>
    </row>
    <row r="149" spans="2:65" s="11" customFormat="1" ht="29.85" customHeight="1">
      <c r="B149" s="190"/>
      <c r="C149" s="191"/>
      <c r="D149" s="204" t="s">
        <v>84</v>
      </c>
      <c r="E149" s="205" t="s">
        <v>532</v>
      </c>
      <c r="F149" s="205" t="s">
        <v>533</v>
      </c>
      <c r="G149" s="191"/>
      <c r="H149" s="191"/>
      <c r="I149" s="194"/>
      <c r="J149" s="206">
        <f>BK149</f>
        <v>0</v>
      </c>
      <c r="K149" s="191"/>
      <c r="L149" s="196"/>
      <c r="M149" s="197"/>
      <c r="N149" s="198"/>
      <c r="O149" s="198"/>
      <c r="P149" s="199">
        <f>SUM(P150:P169)</f>
        <v>0</v>
      </c>
      <c r="Q149" s="198"/>
      <c r="R149" s="199">
        <f>SUM(R150:R169)</f>
        <v>0.73297641999999985</v>
      </c>
      <c r="S149" s="198"/>
      <c r="T149" s="200">
        <f>SUM(T150:T169)</f>
        <v>0</v>
      </c>
      <c r="AR149" s="201" t="s">
        <v>25</v>
      </c>
      <c r="AT149" s="202" t="s">
        <v>84</v>
      </c>
      <c r="AU149" s="202" t="s">
        <v>25</v>
      </c>
      <c r="AY149" s="201" t="s">
        <v>199</v>
      </c>
      <c r="BK149" s="203">
        <f>SUM(BK150:BK169)</f>
        <v>0</v>
      </c>
    </row>
    <row r="150" spans="2:65" s="1" customFormat="1" ht="22.5" customHeight="1">
      <c r="B150" s="43"/>
      <c r="C150" s="207" t="s">
        <v>278</v>
      </c>
      <c r="D150" s="207" t="s">
        <v>202</v>
      </c>
      <c r="E150" s="208" t="s">
        <v>588</v>
      </c>
      <c r="F150" s="209" t="s">
        <v>589</v>
      </c>
      <c r="G150" s="210" t="s">
        <v>205</v>
      </c>
      <c r="H150" s="211">
        <v>0.32</v>
      </c>
      <c r="I150" s="212"/>
      <c r="J150" s="213">
        <f>ROUND(I150*H150,2)</f>
        <v>0</v>
      </c>
      <c r="K150" s="209" t="s">
        <v>206</v>
      </c>
      <c r="L150" s="63"/>
      <c r="M150" s="214" t="s">
        <v>50</v>
      </c>
      <c r="N150" s="215" t="s">
        <v>56</v>
      </c>
      <c r="O150" s="44"/>
      <c r="P150" s="216">
        <f>O150*H150</f>
        <v>0</v>
      </c>
      <c r="Q150" s="216">
        <v>2.2563399999999998</v>
      </c>
      <c r="R150" s="216">
        <f>Q150*H150</f>
        <v>0.72202879999999992</v>
      </c>
      <c r="S150" s="216">
        <v>0</v>
      </c>
      <c r="T150" s="217">
        <f>S150*H150</f>
        <v>0</v>
      </c>
      <c r="AR150" s="25" t="s">
        <v>105</v>
      </c>
      <c r="AT150" s="25" t="s">
        <v>202</v>
      </c>
      <c r="AU150" s="25" t="s">
        <v>93</v>
      </c>
      <c r="AY150" s="25" t="s">
        <v>199</v>
      </c>
      <c r="BE150" s="218">
        <f>IF(N150="základní",J150,0)</f>
        <v>0</v>
      </c>
      <c r="BF150" s="218">
        <f>IF(N150="snížená",J150,0)</f>
        <v>0</v>
      </c>
      <c r="BG150" s="218">
        <f>IF(N150="zákl. přenesená",J150,0)</f>
        <v>0</v>
      </c>
      <c r="BH150" s="218">
        <f>IF(N150="sníž. přenesená",J150,0)</f>
        <v>0</v>
      </c>
      <c r="BI150" s="218">
        <f>IF(N150="nulová",J150,0)</f>
        <v>0</v>
      </c>
      <c r="BJ150" s="25" t="s">
        <v>25</v>
      </c>
      <c r="BK150" s="218">
        <f>ROUND(I150*H150,2)</f>
        <v>0</v>
      </c>
      <c r="BL150" s="25" t="s">
        <v>105</v>
      </c>
      <c r="BM150" s="25" t="s">
        <v>1504</v>
      </c>
    </row>
    <row r="151" spans="2:65" s="1" customFormat="1" ht="13.5">
      <c r="B151" s="43"/>
      <c r="C151" s="65"/>
      <c r="D151" s="219" t="s">
        <v>208</v>
      </c>
      <c r="E151" s="65"/>
      <c r="F151" s="220" t="s">
        <v>591</v>
      </c>
      <c r="G151" s="65"/>
      <c r="H151" s="65"/>
      <c r="I151" s="175"/>
      <c r="J151" s="65"/>
      <c r="K151" s="65"/>
      <c r="L151" s="63"/>
      <c r="M151" s="221"/>
      <c r="N151" s="44"/>
      <c r="O151" s="44"/>
      <c r="P151" s="44"/>
      <c r="Q151" s="44"/>
      <c r="R151" s="44"/>
      <c r="S151" s="44"/>
      <c r="T151" s="80"/>
      <c r="AT151" s="25" t="s">
        <v>208</v>
      </c>
      <c r="AU151" s="25" t="s">
        <v>93</v>
      </c>
    </row>
    <row r="152" spans="2:65" s="1" customFormat="1" ht="81">
      <c r="B152" s="43"/>
      <c r="C152" s="65"/>
      <c r="D152" s="219" t="s">
        <v>210</v>
      </c>
      <c r="E152" s="65"/>
      <c r="F152" s="222" t="s">
        <v>592</v>
      </c>
      <c r="G152" s="65"/>
      <c r="H152" s="65"/>
      <c r="I152" s="175"/>
      <c r="J152" s="65"/>
      <c r="K152" s="65"/>
      <c r="L152" s="63"/>
      <c r="M152" s="221"/>
      <c r="N152" s="44"/>
      <c r="O152" s="44"/>
      <c r="P152" s="44"/>
      <c r="Q152" s="44"/>
      <c r="R152" s="44"/>
      <c r="S152" s="44"/>
      <c r="T152" s="80"/>
      <c r="AT152" s="25" t="s">
        <v>210</v>
      </c>
      <c r="AU152" s="25" t="s">
        <v>93</v>
      </c>
    </row>
    <row r="153" spans="2:65" s="12" customFormat="1" ht="13.5">
      <c r="B153" s="223"/>
      <c r="C153" s="224"/>
      <c r="D153" s="219" t="s">
        <v>212</v>
      </c>
      <c r="E153" s="225" t="s">
        <v>50</v>
      </c>
      <c r="F153" s="226" t="s">
        <v>733</v>
      </c>
      <c r="G153" s="224"/>
      <c r="H153" s="227" t="s">
        <v>50</v>
      </c>
      <c r="I153" s="228"/>
      <c r="J153" s="224"/>
      <c r="K153" s="224"/>
      <c r="L153" s="229"/>
      <c r="M153" s="230"/>
      <c r="N153" s="231"/>
      <c r="O153" s="231"/>
      <c r="P153" s="231"/>
      <c r="Q153" s="231"/>
      <c r="R153" s="231"/>
      <c r="S153" s="231"/>
      <c r="T153" s="232"/>
      <c r="AT153" s="233" t="s">
        <v>212</v>
      </c>
      <c r="AU153" s="233" t="s">
        <v>93</v>
      </c>
      <c r="AV153" s="12" t="s">
        <v>25</v>
      </c>
      <c r="AW153" s="12" t="s">
        <v>48</v>
      </c>
      <c r="AX153" s="12" t="s">
        <v>85</v>
      </c>
      <c r="AY153" s="233" t="s">
        <v>199</v>
      </c>
    </row>
    <row r="154" spans="2:65" s="13" customFormat="1" ht="13.5">
      <c r="B154" s="234"/>
      <c r="C154" s="235"/>
      <c r="D154" s="236" t="s">
        <v>212</v>
      </c>
      <c r="E154" s="237" t="s">
        <v>50</v>
      </c>
      <c r="F154" s="238" t="s">
        <v>1505</v>
      </c>
      <c r="G154" s="235"/>
      <c r="H154" s="239">
        <v>0.32</v>
      </c>
      <c r="I154" s="240"/>
      <c r="J154" s="235"/>
      <c r="K154" s="235"/>
      <c r="L154" s="241"/>
      <c r="M154" s="242"/>
      <c r="N154" s="243"/>
      <c r="O154" s="243"/>
      <c r="P154" s="243"/>
      <c r="Q154" s="243"/>
      <c r="R154" s="243"/>
      <c r="S154" s="243"/>
      <c r="T154" s="244"/>
      <c r="AT154" s="245" t="s">
        <v>212</v>
      </c>
      <c r="AU154" s="245" t="s">
        <v>93</v>
      </c>
      <c r="AV154" s="13" t="s">
        <v>93</v>
      </c>
      <c r="AW154" s="13" t="s">
        <v>48</v>
      </c>
      <c r="AX154" s="13" t="s">
        <v>85</v>
      </c>
      <c r="AY154" s="245" t="s">
        <v>199</v>
      </c>
    </row>
    <row r="155" spans="2:65" s="1" customFormat="1" ht="22.5" customHeight="1">
      <c r="B155" s="43"/>
      <c r="C155" s="207" t="s">
        <v>291</v>
      </c>
      <c r="D155" s="207" t="s">
        <v>202</v>
      </c>
      <c r="E155" s="208" t="s">
        <v>1506</v>
      </c>
      <c r="F155" s="209" t="s">
        <v>1507</v>
      </c>
      <c r="G155" s="210" t="s">
        <v>1216</v>
      </c>
      <c r="H155" s="211">
        <v>81.918999999999997</v>
      </c>
      <c r="I155" s="212"/>
      <c r="J155" s="213">
        <f>ROUND(I155*H155,2)</f>
        <v>0</v>
      </c>
      <c r="K155" s="209" t="s">
        <v>50</v>
      </c>
      <c r="L155" s="63"/>
      <c r="M155" s="214" t="s">
        <v>50</v>
      </c>
      <c r="N155" s="215" t="s">
        <v>56</v>
      </c>
      <c r="O155" s="44"/>
      <c r="P155" s="216">
        <f>O155*H155</f>
        <v>0</v>
      </c>
      <c r="Q155" s="216">
        <v>5.0000000000000002E-5</v>
      </c>
      <c r="R155" s="216">
        <f>Q155*H155</f>
        <v>4.0959500000000001E-3</v>
      </c>
      <c r="S155" s="216">
        <v>0</v>
      </c>
      <c r="T155" s="217">
        <f>S155*H155</f>
        <v>0</v>
      </c>
      <c r="AR155" s="25" t="s">
        <v>105</v>
      </c>
      <c r="AT155" s="25" t="s">
        <v>202</v>
      </c>
      <c r="AU155" s="25" t="s">
        <v>93</v>
      </c>
      <c r="AY155" s="25" t="s">
        <v>199</v>
      </c>
      <c r="BE155" s="218">
        <f>IF(N155="základní",J155,0)</f>
        <v>0</v>
      </c>
      <c r="BF155" s="218">
        <f>IF(N155="snížená",J155,0)</f>
        <v>0</v>
      </c>
      <c r="BG155" s="218">
        <f>IF(N155="zákl. přenesená",J155,0)</f>
        <v>0</v>
      </c>
      <c r="BH155" s="218">
        <f>IF(N155="sníž. přenesená",J155,0)</f>
        <v>0</v>
      </c>
      <c r="BI155" s="218">
        <f>IF(N155="nulová",J155,0)</f>
        <v>0</v>
      </c>
      <c r="BJ155" s="25" t="s">
        <v>25</v>
      </c>
      <c r="BK155" s="218">
        <f>ROUND(I155*H155,2)</f>
        <v>0</v>
      </c>
      <c r="BL155" s="25" t="s">
        <v>105</v>
      </c>
      <c r="BM155" s="25" t="s">
        <v>1508</v>
      </c>
    </row>
    <row r="156" spans="2:65" s="1" customFormat="1" ht="13.5">
      <c r="B156" s="43"/>
      <c r="C156" s="65"/>
      <c r="D156" s="219" t="s">
        <v>208</v>
      </c>
      <c r="E156" s="65"/>
      <c r="F156" s="220" t="s">
        <v>1507</v>
      </c>
      <c r="G156" s="65"/>
      <c r="H156" s="65"/>
      <c r="I156" s="175"/>
      <c r="J156" s="65"/>
      <c r="K156" s="65"/>
      <c r="L156" s="63"/>
      <c r="M156" s="221"/>
      <c r="N156" s="44"/>
      <c r="O156" s="44"/>
      <c r="P156" s="44"/>
      <c r="Q156" s="44"/>
      <c r="R156" s="44"/>
      <c r="S156" s="44"/>
      <c r="T156" s="80"/>
      <c r="AT156" s="25" t="s">
        <v>208</v>
      </c>
      <c r="AU156" s="25" t="s">
        <v>93</v>
      </c>
    </row>
    <row r="157" spans="2:65" s="12" customFormat="1" ht="13.5">
      <c r="B157" s="223"/>
      <c r="C157" s="224"/>
      <c r="D157" s="219" t="s">
        <v>212</v>
      </c>
      <c r="E157" s="225" t="s">
        <v>50</v>
      </c>
      <c r="F157" s="226" t="s">
        <v>1509</v>
      </c>
      <c r="G157" s="224"/>
      <c r="H157" s="227" t="s">
        <v>50</v>
      </c>
      <c r="I157" s="228"/>
      <c r="J157" s="224"/>
      <c r="K157" s="224"/>
      <c r="L157" s="229"/>
      <c r="M157" s="230"/>
      <c r="N157" s="231"/>
      <c r="O157" s="231"/>
      <c r="P157" s="231"/>
      <c r="Q157" s="231"/>
      <c r="R157" s="231"/>
      <c r="S157" s="231"/>
      <c r="T157" s="232"/>
      <c r="AT157" s="233" t="s">
        <v>212</v>
      </c>
      <c r="AU157" s="233" t="s">
        <v>93</v>
      </c>
      <c r="AV157" s="12" t="s">
        <v>25</v>
      </c>
      <c r="AW157" s="12" t="s">
        <v>48</v>
      </c>
      <c r="AX157" s="12" t="s">
        <v>85</v>
      </c>
      <c r="AY157" s="233" t="s">
        <v>199</v>
      </c>
    </row>
    <row r="158" spans="2:65" s="13" customFormat="1" ht="13.5">
      <c r="B158" s="234"/>
      <c r="C158" s="235"/>
      <c r="D158" s="219" t="s">
        <v>212</v>
      </c>
      <c r="E158" s="246" t="s">
        <v>50</v>
      </c>
      <c r="F158" s="247" t="s">
        <v>1510</v>
      </c>
      <c r="G158" s="235"/>
      <c r="H158" s="248">
        <v>81.918999999999997</v>
      </c>
      <c r="I158" s="240"/>
      <c r="J158" s="235"/>
      <c r="K158" s="235"/>
      <c r="L158" s="241"/>
      <c r="M158" s="242"/>
      <c r="N158" s="243"/>
      <c r="O158" s="243"/>
      <c r="P158" s="243"/>
      <c r="Q158" s="243"/>
      <c r="R158" s="243"/>
      <c r="S158" s="243"/>
      <c r="T158" s="244"/>
      <c r="AT158" s="245" t="s">
        <v>212</v>
      </c>
      <c r="AU158" s="245" t="s">
        <v>93</v>
      </c>
      <c r="AV158" s="13" t="s">
        <v>93</v>
      </c>
      <c r="AW158" s="13" t="s">
        <v>48</v>
      </c>
      <c r="AX158" s="13" t="s">
        <v>85</v>
      </c>
      <c r="AY158" s="245" t="s">
        <v>199</v>
      </c>
    </row>
    <row r="159" spans="2:65" s="12" customFormat="1" ht="27">
      <c r="B159" s="223"/>
      <c r="C159" s="224"/>
      <c r="D159" s="236" t="s">
        <v>212</v>
      </c>
      <c r="E159" s="259" t="s">
        <v>50</v>
      </c>
      <c r="F159" s="260" t="s">
        <v>493</v>
      </c>
      <c r="G159" s="224"/>
      <c r="H159" s="261" t="s">
        <v>50</v>
      </c>
      <c r="I159" s="228"/>
      <c r="J159" s="224"/>
      <c r="K159" s="224"/>
      <c r="L159" s="229"/>
      <c r="M159" s="230"/>
      <c r="N159" s="231"/>
      <c r="O159" s="231"/>
      <c r="P159" s="231"/>
      <c r="Q159" s="231"/>
      <c r="R159" s="231"/>
      <c r="S159" s="231"/>
      <c r="T159" s="232"/>
      <c r="AT159" s="233" t="s">
        <v>212</v>
      </c>
      <c r="AU159" s="233" t="s">
        <v>93</v>
      </c>
      <c r="AV159" s="12" t="s">
        <v>25</v>
      </c>
      <c r="AW159" s="12" t="s">
        <v>48</v>
      </c>
      <c r="AX159" s="12" t="s">
        <v>85</v>
      </c>
      <c r="AY159" s="233" t="s">
        <v>199</v>
      </c>
    </row>
    <row r="160" spans="2:65" s="1" customFormat="1" ht="22.5" customHeight="1">
      <c r="B160" s="43"/>
      <c r="C160" s="249" t="s">
        <v>300</v>
      </c>
      <c r="D160" s="249" t="s">
        <v>334</v>
      </c>
      <c r="E160" s="250" t="s">
        <v>1511</v>
      </c>
      <c r="F160" s="251" t="s">
        <v>1512</v>
      </c>
      <c r="G160" s="252" t="s">
        <v>310</v>
      </c>
      <c r="H160" s="253">
        <v>29.04</v>
      </c>
      <c r="I160" s="254"/>
      <c r="J160" s="255">
        <f>ROUND(I160*H160,2)</f>
        <v>0</v>
      </c>
      <c r="K160" s="251" t="s">
        <v>50</v>
      </c>
      <c r="L160" s="256"/>
      <c r="M160" s="257" t="s">
        <v>50</v>
      </c>
      <c r="N160" s="258" t="s">
        <v>56</v>
      </c>
      <c r="O160" s="44"/>
      <c r="P160" s="216">
        <f>O160*H160</f>
        <v>0</v>
      </c>
      <c r="Q160" s="216">
        <v>0</v>
      </c>
      <c r="R160" s="216">
        <f>Q160*H160</f>
        <v>0</v>
      </c>
      <c r="S160" s="216">
        <v>0</v>
      </c>
      <c r="T160" s="217">
        <f>S160*H160</f>
        <v>0</v>
      </c>
      <c r="AR160" s="25" t="s">
        <v>247</v>
      </c>
      <c r="AT160" s="25" t="s">
        <v>334</v>
      </c>
      <c r="AU160" s="25" t="s">
        <v>93</v>
      </c>
      <c r="AY160" s="25" t="s">
        <v>199</v>
      </c>
      <c r="BE160" s="218">
        <f>IF(N160="základní",J160,0)</f>
        <v>0</v>
      </c>
      <c r="BF160" s="218">
        <f>IF(N160="snížená",J160,0)</f>
        <v>0</v>
      </c>
      <c r="BG160" s="218">
        <f>IF(N160="zákl. přenesená",J160,0)</f>
        <v>0</v>
      </c>
      <c r="BH160" s="218">
        <f>IF(N160="sníž. přenesená",J160,0)</f>
        <v>0</v>
      </c>
      <c r="BI160" s="218">
        <f>IF(N160="nulová",J160,0)</f>
        <v>0</v>
      </c>
      <c r="BJ160" s="25" t="s">
        <v>25</v>
      </c>
      <c r="BK160" s="218">
        <f>ROUND(I160*H160,2)</f>
        <v>0</v>
      </c>
      <c r="BL160" s="25" t="s">
        <v>105</v>
      </c>
      <c r="BM160" s="25" t="s">
        <v>1513</v>
      </c>
    </row>
    <row r="161" spans="2:65" s="1" customFormat="1" ht="40.5">
      <c r="B161" s="43"/>
      <c r="C161" s="65"/>
      <c r="D161" s="219" t="s">
        <v>208</v>
      </c>
      <c r="E161" s="65"/>
      <c r="F161" s="220" t="s">
        <v>1514</v>
      </c>
      <c r="G161" s="65"/>
      <c r="H161" s="65"/>
      <c r="I161" s="175"/>
      <c r="J161" s="65"/>
      <c r="K161" s="65"/>
      <c r="L161" s="63"/>
      <c r="M161" s="221"/>
      <c r="N161" s="44"/>
      <c r="O161" s="44"/>
      <c r="P161" s="44"/>
      <c r="Q161" s="44"/>
      <c r="R161" s="44"/>
      <c r="S161" s="44"/>
      <c r="T161" s="80"/>
      <c r="AT161" s="25" t="s">
        <v>208</v>
      </c>
      <c r="AU161" s="25" t="s">
        <v>93</v>
      </c>
    </row>
    <row r="162" spans="2:65" s="1" customFormat="1" ht="27">
      <c r="B162" s="43"/>
      <c r="C162" s="65"/>
      <c r="D162" s="219" t="s">
        <v>561</v>
      </c>
      <c r="E162" s="65"/>
      <c r="F162" s="222" t="s">
        <v>1515</v>
      </c>
      <c r="G162" s="65"/>
      <c r="H162" s="65"/>
      <c r="I162" s="175"/>
      <c r="J162" s="65"/>
      <c r="K162" s="65"/>
      <c r="L162" s="63"/>
      <c r="M162" s="221"/>
      <c r="N162" s="44"/>
      <c r="O162" s="44"/>
      <c r="P162" s="44"/>
      <c r="Q162" s="44"/>
      <c r="R162" s="44"/>
      <c r="S162" s="44"/>
      <c r="T162" s="80"/>
      <c r="AT162" s="25" t="s">
        <v>561</v>
      </c>
      <c r="AU162" s="25" t="s">
        <v>93</v>
      </c>
    </row>
    <row r="163" spans="2:65" s="12" customFormat="1" ht="13.5">
      <c r="B163" s="223"/>
      <c r="C163" s="224"/>
      <c r="D163" s="219" t="s">
        <v>212</v>
      </c>
      <c r="E163" s="225" t="s">
        <v>50</v>
      </c>
      <c r="F163" s="226" t="s">
        <v>673</v>
      </c>
      <c r="G163" s="224"/>
      <c r="H163" s="227" t="s">
        <v>50</v>
      </c>
      <c r="I163" s="228"/>
      <c r="J163" s="224"/>
      <c r="K163" s="224"/>
      <c r="L163" s="229"/>
      <c r="M163" s="230"/>
      <c r="N163" s="231"/>
      <c r="O163" s="231"/>
      <c r="P163" s="231"/>
      <c r="Q163" s="231"/>
      <c r="R163" s="231"/>
      <c r="S163" s="231"/>
      <c r="T163" s="232"/>
      <c r="AT163" s="233" t="s">
        <v>212</v>
      </c>
      <c r="AU163" s="233" t="s">
        <v>93</v>
      </c>
      <c r="AV163" s="12" t="s">
        <v>25</v>
      </c>
      <c r="AW163" s="12" t="s">
        <v>48</v>
      </c>
      <c r="AX163" s="12" t="s">
        <v>85</v>
      </c>
      <c r="AY163" s="233" t="s">
        <v>199</v>
      </c>
    </row>
    <row r="164" spans="2:65" s="13" customFormat="1" ht="13.5">
      <c r="B164" s="234"/>
      <c r="C164" s="235"/>
      <c r="D164" s="219" t="s">
        <v>212</v>
      </c>
      <c r="E164" s="246" t="s">
        <v>50</v>
      </c>
      <c r="F164" s="247" t="s">
        <v>1516</v>
      </c>
      <c r="G164" s="235"/>
      <c r="H164" s="248">
        <v>29.04</v>
      </c>
      <c r="I164" s="240"/>
      <c r="J164" s="235"/>
      <c r="K164" s="235"/>
      <c r="L164" s="241"/>
      <c r="M164" s="242"/>
      <c r="N164" s="243"/>
      <c r="O164" s="243"/>
      <c r="P164" s="243"/>
      <c r="Q164" s="243"/>
      <c r="R164" s="243"/>
      <c r="S164" s="243"/>
      <c r="T164" s="244"/>
      <c r="AT164" s="245" t="s">
        <v>212</v>
      </c>
      <c r="AU164" s="245" t="s">
        <v>93</v>
      </c>
      <c r="AV164" s="13" t="s">
        <v>93</v>
      </c>
      <c r="AW164" s="13" t="s">
        <v>48</v>
      </c>
      <c r="AX164" s="13" t="s">
        <v>25</v>
      </c>
      <c r="AY164" s="245" t="s">
        <v>199</v>
      </c>
    </row>
    <row r="165" spans="2:65" s="12" customFormat="1" ht="27">
      <c r="B165" s="223"/>
      <c r="C165" s="224"/>
      <c r="D165" s="236" t="s">
        <v>212</v>
      </c>
      <c r="E165" s="259" t="s">
        <v>50</v>
      </c>
      <c r="F165" s="260" t="s">
        <v>1292</v>
      </c>
      <c r="G165" s="224"/>
      <c r="H165" s="261" t="s">
        <v>50</v>
      </c>
      <c r="I165" s="228"/>
      <c r="J165" s="224"/>
      <c r="K165" s="224"/>
      <c r="L165" s="229"/>
      <c r="M165" s="230"/>
      <c r="N165" s="231"/>
      <c r="O165" s="231"/>
      <c r="P165" s="231"/>
      <c r="Q165" s="231"/>
      <c r="R165" s="231"/>
      <c r="S165" s="231"/>
      <c r="T165" s="232"/>
      <c r="AT165" s="233" t="s">
        <v>212</v>
      </c>
      <c r="AU165" s="233" t="s">
        <v>93</v>
      </c>
      <c r="AV165" s="12" t="s">
        <v>25</v>
      </c>
      <c r="AW165" s="12" t="s">
        <v>48</v>
      </c>
      <c r="AX165" s="12" t="s">
        <v>85</v>
      </c>
      <c r="AY165" s="233" t="s">
        <v>199</v>
      </c>
    </row>
    <row r="166" spans="2:65" s="1" customFormat="1" ht="22.5" customHeight="1">
      <c r="B166" s="43"/>
      <c r="C166" s="207" t="s">
        <v>10</v>
      </c>
      <c r="D166" s="207" t="s">
        <v>202</v>
      </c>
      <c r="E166" s="208" t="s">
        <v>1517</v>
      </c>
      <c r="F166" s="209" t="s">
        <v>1518</v>
      </c>
      <c r="G166" s="210" t="s">
        <v>263</v>
      </c>
      <c r="H166" s="211">
        <v>4.6609999999999996</v>
      </c>
      <c r="I166" s="212"/>
      <c r="J166" s="213">
        <f>ROUND(I166*H166,2)</f>
        <v>0</v>
      </c>
      <c r="K166" s="209" t="s">
        <v>206</v>
      </c>
      <c r="L166" s="63"/>
      <c r="M166" s="214" t="s">
        <v>50</v>
      </c>
      <c r="N166" s="215" t="s">
        <v>56</v>
      </c>
      <c r="O166" s="44"/>
      <c r="P166" s="216">
        <f>O166*H166</f>
        <v>0</v>
      </c>
      <c r="Q166" s="216">
        <v>1.47E-3</v>
      </c>
      <c r="R166" s="216">
        <f>Q166*H166</f>
        <v>6.8516699999999989E-3</v>
      </c>
      <c r="S166" s="216">
        <v>0</v>
      </c>
      <c r="T166" s="217">
        <f>S166*H166</f>
        <v>0</v>
      </c>
      <c r="AR166" s="25" t="s">
        <v>105</v>
      </c>
      <c r="AT166" s="25" t="s">
        <v>202</v>
      </c>
      <c r="AU166" s="25" t="s">
        <v>93</v>
      </c>
      <c r="AY166" s="25" t="s">
        <v>199</v>
      </c>
      <c r="BE166" s="218">
        <f>IF(N166="základní",J166,0)</f>
        <v>0</v>
      </c>
      <c r="BF166" s="218">
        <f>IF(N166="snížená",J166,0)</f>
        <v>0</v>
      </c>
      <c r="BG166" s="218">
        <f>IF(N166="zákl. přenesená",J166,0)</f>
        <v>0</v>
      </c>
      <c r="BH166" s="218">
        <f>IF(N166="sníž. přenesená",J166,0)</f>
        <v>0</v>
      </c>
      <c r="BI166" s="218">
        <f>IF(N166="nulová",J166,0)</f>
        <v>0</v>
      </c>
      <c r="BJ166" s="25" t="s">
        <v>25</v>
      </c>
      <c r="BK166" s="218">
        <f>ROUND(I166*H166,2)</f>
        <v>0</v>
      </c>
      <c r="BL166" s="25" t="s">
        <v>105</v>
      </c>
      <c r="BM166" s="25" t="s">
        <v>1519</v>
      </c>
    </row>
    <row r="167" spans="2:65" s="1" customFormat="1" ht="27">
      <c r="B167" s="43"/>
      <c r="C167" s="65"/>
      <c r="D167" s="219" t="s">
        <v>208</v>
      </c>
      <c r="E167" s="65"/>
      <c r="F167" s="220" t="s">
        <v>1520</v>
      </c>
      <c r="G167" s="65"/>
      <c r="H167" s="65"/>
      <c r="I167" s="175"/>
      <c r="J167" s="65"/>
      <c r="K167" s="65"/>
      <c r="L167" s="63"/>
      <c r="M167" s="221"/>
      <c r="N167" s="44"/>
      <c r="O167" s="44"/>
      <c r="P167" s="44"/>
      <c r="Q167" s="44"/>
      <c r="R167" s="44"/>
      <c r="S167" s="44"/>
      <c r="T167" s="80"/>
      <c r="AT167" s="25" t="s">
        <v>208</v>
      </c>
      <c r="AU167" s="25" t="s">
        <v>93</v>
      </c>
    </row>
    <row r="168" spans="2:65" s="12" customFormat="1" ht="13.5">
      <c r="B168" s="223"/>
      <c r="C168" s="224"/>
      <c r="D168" s="219" t="s">
        <v>212</v>
      </c>
      <c r="E168" s="225" t="s">
        <v>50</v>
      </c>
      <c r="F168" s="226" t="s">
        <v>1509</v>
      </c>
      <c r="G168" s="224"/>
      <c r="H168" s="227" t="s">
        <v>50</v>
      </c>
      <c r="I168" s="228"/>
      <c r="J168" s="224"/>
      <c r="K168" s="224"/>
      <c r="L168" s="229"/>
      <c r="M168" s="230"/>
      <c r="N168" s="231"/>
      <c r="O168" s="231"/>
      <c r="P168" s="231"/>
      <c r="Q168" s="231"/>
      <c r="R168" s="231"/>
      <c r="S168" s="231"/>
      <c r="T168" s="232"/>
      <c r="AT168" s="233" t="s">
        <v>212</v>
      </c>
      <c r="AU168" s="233" t="s">
        <v>93</v>
      </c>
      <c r="AV168" s="12" t="s">
        <v>25</v>
      </c>
      <c r="AW168" s="12" t="s">
        <v>48</v>
      </c>
      <c r="AX168" s="12" t="s">
        <v>85</v>
      </c>
      <c r="AY168" s="233" t="s">
        <v>199</v>
      </c>
    </row>
    <row r="169" spans="2:65" s="13" customFormat="1" ht="13.5">
      <c r="B169" s="234"/>
      <c r="C169" s="235"/>
      <c r="D169" s="219" t="s">
        <v>212</v>
      </c>
      <c r="E169" s="246" t="s">
        <v>50</v>
      </c>
      <c r="F169" s="247" t="s">
        <v>1521</v>
      </c>
      <c r="G169" s="235"/>
      <c r="H169" s="248">
        <v>4.6609999999999996</v>
      </c>
      <c r="I169" s="240"/>
      <c r="J169" s="235"/>
      <c r="K169" s="235"/>
      <c r="L169" s="241"/>
      <c r="M169" s="242"/>
      <c r="N169" s="243"/>
      <c r="O169" s="243"/>
      <c r="P169" s="243"/>
      <c r="Q169" s="243"/>
      <c r="R169" s="243"/>
      <c r="S169" s="243"/>
      <c r="T169" s="244"/>
      <c r="AT169" s="245" t="s">
        <v>212</v>
      </c>
      <c r="AU169" s="245" t="s">
        <v>93</v>
      </c>
      <c r="AV169" s="13" t="s">
        <v>93</v>
      </c>
      <c r="AW169" s="13" t="s">
        <v>48</v>
      </c>
      <c r="AX169" s="13" t="s">
        <v>85</v>
      </c>
      <c r="AY169" s="245" t="s">
        <v>199</v>
      </c>
    </row>
    <row r="170" spans="2:65" s="11" customFormat="1" ht="29.85" customHeight="1">
      <c r="B170" s="190"/>
      <c r="C170" s="191"/>
      <c r="D170" s="204" t="s">
        <v>84</v>
      </c>
      <c r="E170" s="205" t="s">
        <v>606</v>
      </c>
      <c r="F170" s="205" t="s">
        <v>936</v>
      </c>
      <c r="G170" s="191"/>
      <c r="H170" s="191"/>
      <c r="I170" s="194"/>
      <c r="J170" s="206">
        <f>BK170</f>
        <v>0</v>
      </c>
      <c r="K170" s="191"/>
      <c r="L170" s="196"/>
      <c r="M170" s="197"/>
      <c r="N170" s="198"/>
      <c r="O170" s="198"/>
      <c r="P170" s="199">
        <f>SUM(P171:P217)</f>
        <v>0</v>
      </c>
      <c r="Q170" s="198"/>
      <c r="R170" s="199">
        <f>SUM(R171:R217)</f>
        <v>0</v>
      </c>
      <c r="S170" s="198"/>
      <c r="T170" s="200">
        <f>SUM(T171:T217)</f>
        <v>4.8900000000000006</v>
      </c>
      <c r="AR170" s="201" t="s">
        <v>25</v>
      </c>
      <c r="AT170" s="202" t="s">
        <v>84</v>
      </c>
      <c r="AU170" s="202" t="s">
        <v>25</v>
      </c>
      <c r="AY170" s="201" t="s">
        <v>199</v>
      </c>
      <c r="BK170" s="203">
        <f>SUM(BK171:BK217)</f>
        <v>0</v>
      </c>
    </row>
    <row r="171" spans="2:65" s="1" customFormat="1" ht="22.5" customHeight="1">
      <c r="B171" s="43"/>
      <c r="C171" s="207" t="s">
        <v>316</v>
      </c>
      <c r="D171" s="207" t="s">
        <v>202</v>
      </c>
      <c r="E171" s="208" t="s">
        <v>1522</v>
      </c>
      <c r="F171" s="209" t="s">
        <v>1523</v>
      </c>
      <c r="G171" s="210" t="s">
        <v>263</v>
      </c>
      <c r="H171" s="211">
        <v>6</v>
      </c>
      <c r="I171" s="212"/>
      <c r="J171" s="213">
        <f>ROUND(I171*H171,2)</f>
        <v>0</v>
      </c>
      <c r="K171" s="209" t="s">
        <v>206</v>
      </c>
      <c r="L171" s="63"/>
      <c r="M171" s="214" t="s">
        <v>50</v>
      </c>
      <c r="N171" s="215" t="s">
        <v>56</v>
      </c>
      <c r="O171" s="44"/>
      <c r="P171" s="216">
        <f>O171*H171</f>
        <v>0</v>
      </c>
      <c r="Q171" s="216">
        <v>0</v>
      </c>
      <c r="R171" s="216">
        <f>Q171*H171</f>
        <v>0</v>
      </c>
      <c r="S171" s="216">
        <v>0.56000000000000005</v>
      </c>
      <c r="T171" s="217">
        <f>S171*H171</f>
        <v>3.3600000000000003</v>
      </c>
      <c r="AR171" s="25" t="s">
        <v>105</v>
      </c>
      <c r="AT171" s="25" t="s">
        <v>202</v>
      </c>
      <c r="AU171" s="25" t="s">
        <v>93</v>
      </c>
      <c r="AY171" s="25" t="s">
        <v>199</v>
      </c>
      <c r="BE171" s="218">
        <f>IF(N171="základní",J171,0)</f>
        <v>0</v>
      </c>
      <c r="BF171" s="218">
        <f>IF(N171="snížená",J171,0)</f>
        <v>0</v>
      </c>
      <c r="BG171" s="218">
        <f>IF(N171="zákl. přenesená",J171,0)</f>
        <v>0</v>
      </c>
      <c r="BH171" s="218">
        <f>IF(N171="sníž. přenesená",J171,0)</f>
        <v>0</v>
      </c>
      <c r="BI171" s="218">
        <f>IF(N171="nulová",J171,0)</f>
        <v>0</v>
      </c>
      <c r="BJ171" s="25" t="s">
        <v>25</v>
      </c>
      <c r="BK171" s="218">
        <f>ROUND(I171*H171,2)</f>
        <v>0</v>
      </c>
      <c r="BL171" s="25" t="s">
        <v>105</v>
      </c>
      <c r="BM171" s="25" t="s">
        <v>1524</v>
      </c>
    </row>
    <row r="172" spans="2:65" s="1" customFormat="1" ht="40.5">
      <c r="B172" s="43"/>
      <c r="C172" s="65"/>
      <c r="D172" s="219" t="s">
        <v>208</v>
      </c>
      <c r="E172" s="65"/>
      <c r="F172" s="220" t="s">
        <v>1525</v>
      </c>
      <c r="G172" s="65"/>
      <c r="H172" s="65"/>
      <c r="I172" s="175"/>
      <c r="J172" s="65"/>
      <c r="K172" s="65"/>
      <c r="L172" s="63"/>
      <c r="M172" s="221"/>
      <c r="N172" s="44"/>
      <c r="O172" s="44"/>
      <c r="P172" s="44"/>
      <c r="Q172" s="44"/>
      <c r="R172" s="44"/>
      <c r="S172" s="44"/>
      <c r="T172" s="80"/>
      <c r="AT172" s="25" t="s">
        <v>208</v>
      </c>
      <c r="AU172" s="25" t="s">
        <v>93</v>
      </c>
    </row>
    <row r="173" spans="2:65" s="1" customFormat="1" ht="256.5">
      <c r="B173" s="43"/>
      <c r="C173" s="65"/>
      <c r="D173" s="219" t="s">
        <v>210</v>
      </c>
      <c r="E173" s="65"/>
      <c r="F173" s="222" t="s">
        <v>652</v>
      </c>
      <c r="G173" s="65"/>
      <c r="H173" s="65"/>
      <c r="I173" s="175"/>
      <c r="J173" s="65"/>
      <c r="K173" s="65"/>
      <c r="L173" s="63"/>
      <c r="M173" s="221"/>
      <c r="N173" s="44"/>
      <c r="O173" s="44"/>
      <c r="P173" s="44"/>
      <c r="Q173" s="44"/>
      <c r="R173" s="44"/>
      <c r="S173" s="44"/>
      <c r="T173" s="80"/>
      <c r="AT173" s="25" t="s">
        <v>210</v>
      </c>
      <c r="AU173" s="25" t="s">
        <v>93</v>
      </c>
    </row>
    <row r="174" spans="2:65" s="12" customFormat="1" ht="13.5">
      <c r="B174" s="223"/>
      <c r="C174" s="224"/>
      <c r="D174" s="219" t="s">
        <v>212</v>
      </c>
      <c r="E174" s="225" t="s">
        <v>50</v>
      </c>
      <c r="F174" s="226" t="s">
        <v>660</v>
      </c>
      <c r="G174" s="224"/>
      <c r="H174" s="227" t="s">
        <v>50</v>
      </c>
      <c r="I174" s="228"/>
      <c r="J174" s="224"/>
      <c r="K174" s="224"/>
      <c r="L174" s="229"/>
      <c r="M174" s="230"/>
      <c r="N174" s="231"/>
      <c r="O174" s="231"/>
      <c r="P174" s="231"/>
      <c r="Q174" s="231"/>
      <c r="R174" s="231"/>
      <c r="S174" s="231"/>
      <c r="T174" s="232"/>
      <c r="AT174" s="233" t="s">
        <v>212</v>
      </c>
      <c r="AU174" s="233" t="s">
        <v>93</v>
      </c>
      <c r="AV174" s="12" t="s">
        <v>25</v>
      </c>
      <c r="AW174" s="12" t="s">
        <v>48</v>
      </c>
      <c r="AX174" s="12" t="s">
        <v>85</v>
      </c>
      <c r="AY174" s="233" t="s">
        <v>199</v>
      </c>
    </row>
    <row r="175" spans="2:65" s="13" customFormat="1" ht="13.5">
      <c r="B175" s="234"/>
      <c r="C175" s="235"/>
      <c r="D175" s="236" t="s">
        <v>212</v>
      </c>
      <c r="E175" s="237" t="s">
        <v>50</v>
      </c>
      <c r="F175" s="238" t="s">
        <v>117</v>
      </c>
      <c r="G175" s="235"/>
      <c r="H175" s="239">
        <v>6</v>
      </c>
      <c r="I175" s="240"/>
      <c r="J175" s="235"/>
      <c r="K175" s="235"/>
      <c r="L175" s="241"/>
      <c r="M175" s="242"/>
      <c r="N175" s="243"/>
      <c r="O175" s="243"/>
      <c r="P175" s="243"/>
      <c r="Q175" s="243"/>
      <c r="R175" s="243"/>
      <c r="S175" s="243"/>
      <c r="T175" s="244"/>
      <c r="AT175" s="245" t="s">
        <v>212</v>
      </c>
      <c r="AU175" s="245" t="s">
        <v>93</v>
      </c>
      <c r="AV175" s="13" t="s">
        <v>93</v>
      </c>
      <c r="AW175" s="13" t="s">
        <v>48</v>
      </c>
      <c r="AX175" s="13" t="s">
        <v>85</v>
      </c>
      <c r="AY175" s="245" t="s">
        <v>199</v>
      </c>
    </row>
    <row r="176" spans="2:65" s="1" customFormat="1" ht="22.5" customHeight="1">
      <c r="B176" s="43"/>
      <c r="C176" s="207" t="s">
        <v>324</v>
      </c>
      <c r="D176" s="207" t="s">
        <v>202</v>
      </c>
      <c r="E176" s="208" t="s">
        <v>682</v>
      </c>
      <c r="F176" s="209" t="s">
        <v>683</v>
      </c>
      <c r="G176" s="210" t="s">
        <v>256</v>
      </c>
      <c r="H176" s="211">
        <v>3.36</v>
      </c>
      <c r="I176" s="212"/>
      <c r="J176" s="213">
        <f>ROUND(I176*H176,2)</f>
        <v>0</v>
      </c>
      <c r="K176" s="209" t="s">
        <v>206</v>
      </c>
      <c r="L176" s="63"/>
      <c r="M176" s="214" t="s">
        <v>50</v>
      </c>
      <c r="N176" s="215" t="s">
        <v>56</v>
      </c>
      <c r="O176" s="44"/>
      <c r="P176" s="216">
        <f>O176*H176</f>
        <v>0</v>
      </c>
      <c r="Q176" s="216">
        <v>0</v>
      </c>
      <c r="R176" s="216">
        <f>Q176*H176</f>
        <v>0</v>
      </c>
      <c r="S176" s="216">
        <v>0</v>
      </c>
      <c r="T176" s="217">
        <f>S176*H176</f>
        <v>0</v>
      </c>
      <c r="AR176" s="25" t="s">
        <v>105</v>
      </c>
      <c r="AT176" s="25" t="s">
        <v>202</v>
      </c>
      <c r="AU176" s="25" t="s">
        <v>93</v>
      </c>
      <c r="AY176" s="25" t="s">
        <v>199</v>
      </c>
      <c r="BE176" s="218">
        <f>IF(N176="základní",J176,0)</f>
        <v>0</v>
      </c>
      <c r="BF176" s="218">
        <f>IF(N176="snížená",J176,0)</f>
        <v>0</v>
      </c>
      <c r="BG176" s="218">
        <f>IF(N176="zákl. přenesená",J176,0)</f>
        <v>0</v>
      </c>
      <c r="BH176" s="218">
        <f>IF(N176="sníž. přenesená",J176,0)</f>
        <v>0</v>
      </c>
      <c r="BI176" s="218">
        <f>IF(N176="nulová",J176,0)</f>
        <v>0</v>
      </c>
      <c r="BJ176" s="25" t="s">
        <v>25</v>
      </c>
      <c r="BK176" s="218">
        <f>ROUND(I176*H176,2)</f>
        <v>0</v>
      </c>
      <c r="BL176" s="25" t="s">
        <v>105</v>
      </c>
      <c r="BM176" s="25" t="s">
        <v>1526</v>
      </c>
    </row>
    <row r="177" spans="2:65" s="1" customFormat="1" ht="27">
      <c r="B177" s="43"/>
      <c r="C177" s="65"/>
      <c r="D177" s="219" t="s">
        <v>208</v>
      </c>
      <c r="E177" s="65"/>
      <c r="F177" s="220" t="s">
        <v>685</v>
      </c>
      <c r="G177" s="65"/>
      <c r="H177" s="65"/>
      <c r="I177" s="175"/>
      <c r="J177" s="65"/>
      <c r="K177" s="65"/>
      <c r="L177" s="63"/>
      <c r="M177" s="221"/>
      <c r="N177" s="44"/>
      <c r="O177" s="44"/>
      <c r="P177" s="44"/>
      <c r="Q177" s="44"/>
      <c r="R177" s="44"/>
      <c r="S177" s="44"/>
      <c r="T177" s="80"/>
      <c r="AT177" s="25" t="s">
        <v>208</v>
      </c>
      <c r="AU177" s="25" t="s">
        <v>93</v>
      </c>
    </row>
    <row r="178" spans="2:65" s="1" customFormat="1" ht="94.5">
      <c r="B178" s="43"/>
      <c r="C178" s="65"/>
      <c r="D178" s="219" t="s">
        <v>210</v>
      </c>
      <c r="E178" s="65"/>
      <c r="F178" s="222" t="s">
        <v>686</v>
      </c>
      <c r="G178" s="65"/>
      <c r="H178" s="65"/>
      <c r="I178" s="175"/>
      <c r="J178" s="65"/>
      <c r="K178" s="65"/>
      <c r="L178" s="63"/>
      <c r="M178" s="221"/>
      <c r="N178" s="44"/>
      <c r="O178" s="44"/>
      <c r="P178" s="44"/>
      <c r="Q178" s="44"/>
      <c r="R178" s="44"/>
      <c r="S178" s="44"/>
      <c r="T178" s="80"/>
      <c r="AT178" s="25" t="s">
        <v>210</v>
      </c>
      <c r="AU178" s="25" t="s">
        <v>93</v>
      </c>
    </row>
    <row r="179" spans="2:65" s="12" customFormat="1" ht="13.5">
      <c r="B179" s="223"/>
      <c r="C179" s="224"/>
      <c r="D179" s="219" t="s">
        <v>212</v>
      </c>
      <c r="E179" s="225" t="s">
        <v>50</v>
      </c>
      <c r="F179" s="226" t="s">
        <v>660</v>
      </c>
      <c r="G179" s="224"/>
      <c r="H179" s="227" t="s">
        <v>50</v>
      </c>
      <c r="I179" s="228"/>
      <c r="J179" s="224"/>
      <c r="K179" s="224"/>
      <c r="L179" s="229"/>
      <c r="M179" s="230"/>
      <c r="N179" s="231"/>
      <c r="O179" s="231"/>
      <c r="P179" s="231"/>
      <c r="Q179" s="231"/>
      <c r="R179" s="231"/>
      <c r="S179" s="231"/>
      <c r="T179" s="232"/>
      <c r="AT179" s="233" t="s">
        <v>212</v>
      </c>
      <c r="AU179" s="233" t="s">
        <v>93</v>
      </c>
      <c r="AV179" s="12" t="s">
        <v>25</v>
      </c>
      <c r="AW179" s="12" t="s">
        <v>48</v>
      </c>
      <c r="AX179" s="12" t="s">
        <v>85</v>
      </c>
      <c r="AY179" s="233" t="s">
        <v>199</v>
      </c>
    </row>
    <row r="180" spans="2:65" s="13" customFormat="1" ht="13.5">
      <c r="B180" s="234"/>
      <c r="C180" s="235"/>
      <c r="D180" s="236" t="s">
        <v>212</v>
      </c>
      <c r="E180" s="237" t="s">
        <v>50</v>
      </c>
      <c r="F180" s="238" t="s">
        <v>1527</v>
      </c>
      <c r="G180" s="235"/>
      <c r="H180" s="239">
        <v>3.36</v>
      </c>
      <c r="I180" s="240"/>
      <c r="J180" s="235"/>
      <c r="K180" s="235"/>
      <c r="L180" s="241"/>
      <c r="M180" s="242"/>
      <c r="N180" s="243"/>
      <c r="O180" s="243"/>
      <c r="P180" s="243"/>
      <c r="Q180" s="243"/>
      <c r="R180" s="243"/>
      <c r="S180" s="243"/>
      <c r="T180" s="244"/>
      <c r="AT180" s="245" t="s">
        <v>212</v>
      </c>
      <c r="AU180" s="245" t="s">
        <v>93</v>
      </c>
      <c r="AV180" s="13" t="s">
        <v>93</v>
      </c>
      <c r="AW180" s="13" t="s">
        <v>48</v>
      </c>
      <c r="AX180" s="13" t="s">
        <v>85</v>
      </c>
      <c r="AY180" s="245" t="s">
        <v>199</v>
      </c>
    </row>
    <row r="181" spans="2:65" s="1" customFormat="1" ht="22.5" customHeight="1">
      <c r="B181" s="43"/>
      <c r="C181" s="207" t="s">
        <v>333</v>
      </c>
      <c r="D181" s="207" t="s">
        <v>202</v>
      </c>
      <c r="E181" s="208" t="s">
        <v>696</v>
      </c>
      <c r="F181" s="209" t="s">
        <v>697</v>
      </c>
      <c r="G181" s="210" t="s">
        <v>256</v>
      </c>
      <c r="H181" s="211">
        <v>10.08</v>
      </c>
      <c r="I181" s="212"/>
      <c r="J181" s="213">
        <f>ROUND(I181*H181,2)</f>
        <v>0</v>
      </c>
      <c r="K181" s="209" t="s">
        <v>206</v>
      </c>
      <c r="L181" s="63"/>
      <c r="M181" s="214" t="s">
        <v>50</v>
      </c>
      <c r="N181" s="215" t="s">
        <v>56</v>
      </c>
      <c r="O181" s="44"/>
      <c r="P181" s="216">
        <f>O181*H181</f>
        <v>0</v>
      </c>
      <c r="Q181" s="216">
        <v>0</v>
      </c>
      <c r="R181" s="216">
        <f>Q181*H181</f>
        <v>0</v>
      </c>
      <c r="S181" s="216">
        <v>0</v>
      </c>
      <c r="T181" s="217">
        <f>S181*H181</f>
        <v>0</v>
      </c>
      <c r="AR181" s="25" t="s">
        <v>105</v>
      </c>
      <c r="AT181" s="25" t="s">
        <v>202</v>
      </c>
      <c r="AU181" s="25" t="s">
        <v>93</v>
      </c>
      <c r="AY181" s="25" t="s">
        <v>199</v>
      </c>
      <c r="BE181" s="218">
        <f>IF(N181="základní",J181,0)</f>
        <v>0</v>
      </c>
      <c r="BF181" s="218">
        <f>IF(N181="snížená",J181,0)</f>
        <v>0</v>
      </c>
      <c r="BG181" s="218">
        <f>IF(N181="zákl. přenesená",J181,0)</f>
        <v>0</v>
      </c>
      <c r="BH181" s="218">
        <f>IF(N181="sníž. přenesená",J181,0)</f>
        <v>0</v>
      </c>
      <c r="BI181" s="218">
        <f>IF(N181="nulová",J181,0)</f>
        <v>0</v>
      </c>
      <c r="BJ181" s="25" t="s">
        <v>25</v>
      </c>
      <c r="BK181" s="218">
        <f>ROUND(I181*H181,2)</f>
        <v>0</v>
      </c>
      <c r="BL181" s="25" t="s">
        <v>105</v>
      </c>
      <c r="BM181" s="25" t="s">
        <v>1528</v>
      </c>
    </row>
    <row r="182" spans="2:65" s="1" customFormat="1" ht="27">
      <c r="B182" s="43"/>
      <c r="C182" s="65"/>
      <c r="D182" s="219" t="s">
        <v>208</v>
      </c>
      <c r="E182" s="65"/>
      <c r="F182" s="220" t="s">
        <v>699</v>
      </c>
      <c r="G182" s="65"/>
      <c r="H182" s="65"/>
      <c r="I182" s="175"/>
      <c r="J182" s="65"/>
      <c r="K182" s="65"/>
      <c r="L182" s="63"/>
      <c r="M182" s="221"/>
      <c r="N182" s="44"/>
      <c r="O182" s="44"/>
      <c r="P182" s="44"/>
      <c r="Q182" s="44"/>
      <c r="R182" s="44"/>
      <c r="S182" s="44"/>
      <c r="T182" s="80"/>
      <c r="AT182" s="25" t="s">
        <v>208</v>
      </c>
      <c r="AU182" s="25" t="s">
        <v>93</v>
      </c>
    </row>
    <row r="183" spans="2:65" s="1" customFormat="1" ht="94.5">
      <c r="B183" s="43"/>
      <c r="C183" s="65"/>
      <c r="D183" s="219" t="s">
        <v>210</v>
      </c>
      <c r="E183" s="65"/>
      <c r="F183" s="222" t="s">
        <v>686</v>
      </c>
      <c r="G183" s="65"/>
      <c r="H183" s="65"/>
      <c r="I183" s="175"/>
      <c r="J183" s="65"/>
      <c r="K183" s="65"/>
      <c r="L183" s="63"/>
      <c r="M183" s="221"/>
      <c r="N183" s="44"/>
      <c r="O183" s="44"/>
      <c r="P183" s="44"/>
      <c r="Q183" s="44"/>
      <c r="R183" s="44"/>
      <c r="S183" s="44"/>
      <c r="T183" s="80"/>
      <c r="AT183" s="25" t="s">
        <v>210</v>
      </c>
      <c r="AU183" s="25" t="s">
        <v>93</v>
      </c>
    </row>
    <row r="184" spans="2:65" s="12" customFormat="1" ht="13.5">
      <c r="B184" s="223"/>
      <c r="C184" s="224"/>
      <c r="D184" s="219" t="s">
        <v>212</v>
      </c>
      <c r="E184" s="225" t="s">
        <v>50</v>
      </c>
      <c r="F184" s="226" t="s">
        <v>700</v>
      </c>
      <c r="G184" s="224"/>
      <c r="H184" s="227" t="s">
        <v>50</v>
      </c>
      <c r="I184" s="228"/>
      <c r="J184" s="224"/>
      <c r="K184" s="224"/>
      <c r="L184" s="229"/>
      <c r="M184" s="230"/>
      <c r="N184" s="231"/>
      <c r="O184" s="231"/>
      <c r="P184" s="231"/>
      <c r="Q184" s="231"/>
      <c r="R184" s="231"/>
      <c r="S184" s="231"/>
      <c r="T184" s="232"/>
      <c r="AT184" s="233" t="s">
        <v>212</v>
      </c>
      <c r="AU184" s="233" t="s">
        <v>93</v>
      </c>
      <c r="AV184" s="12" t="s">
        <v>25</v>
      </c>
      <c r="AW184" s="12" t="s">
        <v>48</v>
      </c>
      <c r="AX184" s="12" t="s">
        <v>85</v>
      </c>
      <c r="AY184" s="233" t="s">
        <v>199</v>
      </c>
    </row>
    <row r="185" spans="2:65" s="12" customFormat="1" ht="13.5">
      <c r="B185" s="223"/>
      <c r="C185" s="224"/>
      <c r="D185" s="219" t="s">
        <v>212</v>
      </c>
      <c r="E185" s="225" t="s">
        <v>50</v>
      </c>
      <c r="F185" s="226" t="s">
        <v>660</v>
      </c>
      <c r="G185" s="224"/>
      <c r="H185" s="227" t="s">
        <v>50</v>
      </c>
      <c r="I185" s="228"/>
      <c r="J185" s="224"/>
      <c r="K185" s="224"/>
      <c r="L185" s="229"/>
      <c r="M185" s="230"/>
      <c r="N185" s="231"/>
      <c r="O185" s="231"/>
      <c r="P185" s="231"/>
      <c r="Q185" s="231"/>
      <c r="R185" s="231"/>
      <c r="S185" s="231"/>
      <c r="T185" s="232"/>
      <c r="AT185" s="233" t="s">
        <v>212</v>
      </c>
      <c r="AU185" s="233" t="s">
        <v>93</v>
      </c>
      <c r="AV185" s="12" t="s">
        <v>25</v>
      </c>
      <c r="AW185" s="12" t="s">
        <v>48</v>
      </c>
      <c r="AX185" s="12" t="s">
        <v>85</v>
      </c>
      <c r="AY185" s="233" t="s">
        <v>199</v>
      </c>
    </row>
    <row r="186" spans="2:65" s="13" customFormat="1" ht="13.5">
      <c r="B186" s="234"/>
      <c r="C186" s="235"/>
      <c r="D186" s="236" t="s">
        <v>212</v>
      </c>
      <c r="E186" s="237" t="s">
        <v>50</v>
      </c>
      <c r="F186" s="238" t="s">
        <v>1529</v>
      </c>
      <c r="G186" s="235"/>
      <c r="H186" s="239">
        <v>10.08</v>
      </c>
      <c r="I186" s="240"/>
      <c r="J186" s="235"/>
      <c r="K186" s="235"/>
      <c r="L186" s="241"/>
      <c r="M186" s="242"/>
      <c r="N186" s="243"/>
      <c r="O186" s="243"/>
      <c r="P186" s="243"/>
      <c r="Q186" s="243"/>
      <c r="R186" s="243"/>
      <c r="S186" s="243"/>
      <c r="T186" s="244"/>
      <c r="AT186" s="245" t="s">
        <v>212</v>
      </c>
      <c r="AU186" s="245" t="s">
        <v>93</v>
      </c>
      <c r="AV186" s="13" t="s">
        <v>93</v>
      </c>
      <c r="AW186" s="13" t="s">
        <v>48</v>
      </c>
      <c r="AX186" s="13" t="s">
        <v>85</v>
      </c>
      <c r="AY186" s="245" t="s">
        <v>199</v>
      </c>
    </row>
    <row r="187" spans="2:65" s="1" customFormat="1" ht="22.5" customHeight="1">
      <c r="B187" s="43"/>
      <c r="C187" s="207" t="s">
        <v>340</v>
      </c>
      <c r="D187" s="207" t="s">
        <v>202</v>
      </c>
      <c r="E187" s="208" t="s">
        <v>716</v>
      </c>
      <c r="F187" s="209" t="s">
        <v>717</v>
      </c>
      <c r="G187" s="210" t="s">
        <v>263</v>
      </c>
      <c r="H187" s="211">
        <v>6</v>
      </c>
      <c r="I187" s="212"/>
      <c r="J187" s="213">
        <f>ROUND(I187*H187,2)</f>
        <v>0</v>
      </c>
      <c r="K187" s="209" t="s">
        <v>206</v>
      </c>
      <c r="L187" s="63"/>
      <c r="M187" s="214" t="s">
        <v>50</v>
      </c>
      <c r="N187" s="215" t="s">
        <v>56</v>
      </c>
      <c r="O187" s="44"/>
      <c r="P187" s="216">
        <f>O187*H187</f>
        <v>0</v>
      </c>
      <c r="Q187" s="216">
        <v>0</v>
      </c>
      <c r="R187" s="216">
        <f>Q187*H187</f>
        <v>0</v>
      </c>
      <c r="S187" s="216">
        <v>0.255</v>
      </c>
      <c r="T187" s="217">
        <f>S187*H187</f>
        <v>1.53</v>
      </c>
      <c r="AR187" s="25" t="s">
        <v>105</v>
      </c>
      <c r="AT187" s="25" t="s">
        <v>202</v>
      </c>
      <c r="AU187" s="25" t="s">
        <v>93</v>
      </c>
      <c r="AY187" s="25" t="s">
        <v>199</v>
      </c>
      <c r="BE187" s="218">
        <f>IF(N187="základní",J187,0)</f>
        <v>0</v>
      </c>
      <c r="BF187" s="218">
        <f>IF(N187="snížená",J187,0)</f>
        <v>0</v>
      </c>
      <c r="BG187" s="218">
        <f>IF(N187="zákl. přenesená",J187,0)</f>
        <v>0</v>
      </c>
      <c r="BH187" s="218">
        <f>IF(N187="sníž. přenesená",J187,0)</f>
        <v>0</v>
      </c>
      <c r="BI187" s="218">
        <f>IF(N187="nulová",J187,0)</f>
        <v>0</v>
      </c>
      <c r="BJ187" s="25" t="s">
        <v>25</v>
      </c>
      <c r="BK187" s="218">
        <f>ROUND(I187*H187,2)</f>
        <v>0</v>
      </c>
      <c r="BL187" s="25" t="s">
        <v>105</v>
      </c>
      <c r="BM187" s="25" t="s">
        <v>1530</v>
      </c>
    </row>
    <row r="188" spans="2:65" s="1" customFormat="1" ht="54">
      <c r="B188" s="43"/>
      <c r="C188" s="65"/>
      <c r="D188" s="219" t="s">
        <v>208</v>
      </c>
      <c r="E188" s="65"/>
      <c r="F188" s="220" t="s">
        <v>719</v>
      </c>
      <c r="G188" s="65"/>
      <c r="H188" s="65"/>
      <c r="I188" s="175"/>
      <c r="J188" s="65"/>
      <c r="K188" s="65"/>
      <c r="L188" s="63"/>
      <c r="M188" s="221"/>
      <c r="N188" s="44"/>
      <c r="O188" s="44"/>
      <c r="P188" s="44"/>
      <c r="Q188" s="44"/>
      <c r="R188" s="44"/>
      <c r="S188" s="44"/>
      <c r="T188" s="80"/>
      <c r="AT188" s="25" t="s">
        <v>208</v>
      </c>
      <c r="AU188" s="25" t="s">
        <v>93</v>
      </c>
    </row>
    <row r="189" spans="2:65" s="1" customFormat="1" ht="175.5">
      <c r="B189" s="43"/>
      <c r="C189" s="65"/>
      <c r="D189" s="219" t="s">
        <v>210</v>
      </c>
      <c r="E189" s="65"/>
      <c r="F189" s="222" t="s">
        <v>720</v>
      </c>
      <c r="G189" s="65"/>
      <c r="H189" s="65"/>
      <c r="I189" s="175"/>
      <c r="J189" s="65"/>
      <c r="K189" s="65"/>
      <c r="L189" s="63"/>
      <c r="M189" s="221"/>
      <c r="N189" s="44"/>
      <c r="O189" s="44"/>
      <c r="P189" s="44"/>
      <c r="Q189" s="44"/>
      <c r="R189" s="44"/>
      <c r="S189" s="44"/>
      <c r="T189" s="80"/>
      <c r="AT189" s="25" t="s">
        <v>210</v>
      </c>
      <c r="AU189" s="25" t="s">
        <v>93</v>
      </c>
    </row>
    <row r="190" spans="2:65" s="12" customFormat="1" ht="13.5">
      <c r="B190" s="223"/>
      <c r="C190" s="224"/>
      <c r="D190" s="219" t="s">
        <v>212</v>
      </c>
      <c r="E190" s="225" t="s">
        <v>50</v>
      </c>
      <c r="F190" s="226" t="s">
        <v>639</v>
      </c>
      <c r="G190" s="224"/>
      <c r="H190" s="227" t="s">
        <v>50</v>
      </c>
      <c r="I190" s="228"/>
      <c r="J190" s="224"/>
      <c r="K190" s="224"/>
      <c r="L190" s="229"/>
      <c r="M190" s="230"/>
      <c r="N190" s="231"/>
      <c r="O190" s="231"/>
      <c r="P190" s="231"/>
      <c r="Q190" s="231"/>
      <c r="R190" s="231"/>
      <c r="S190" s="231"/>
      <c r="T190" s="232"/>
      <c r="AT190" s="233" t="s">
        <v>212</v>
      </c>
      <c r="AU190" s="233" t="s">
        <v>93</v>
      </c>
      <c r="AV190" s="12" t="s">
        <v>25</v>
      </c>
      <c r="AW190" s="12" t="s">
        <v>48</v>
      </c>
      <c r="AX190" s="12" t="s">
        <v>85</v>
      </c>
      <c r="AY190" s="233" t="s">
        <v>199</v>
      </c>
    </row>
    <row r="191" spans="2:65" s="13" customFormat="1" ht="13.5">
      <c r="B191" s="234"/>
      <c r="C191" s="235"/>
      <c r="D191" s="236" t="s">
        <v>212</v>
      </c>
      <c r="E191" s="237" t="s">
        <v>50</v>
      </c>
      <c r="F191" s="238" t="s">
        <v>117</v>
      </c>
      <c r="G191" s="235"/>
      <c r="H191" s="239">
        <v>6</v>
      </c>
      <c r="I191" s="240"/>
      <c r="J191" s="235"/>
      <c r="K191" s="235"/>
      <c r="L191" s="241"/>
      <c r="M191" s="242"/>
      <c r="N191" s="243"/>
      <c r="O191" s="243"/>
      <c r="P191" s="243"/>
      <c r="Q191" s="243"/>
      <c r="R191" s="243"/>
      <c r="S191" s="243"/>
      <c r="T191" s="244"/>
      <c r="AT191" s="245" t="s">
        <v>212</v>
      </c>
      <c r="AU191" s="245" t="s">
        <v>93</v>
      </c>
      <c r="AV191" s="13" t="s">
        <v>93</v>
      </c>
      <c r="AW191" s="13" t="s">
        <v>48</v>
      </c>
      <c r="AX191" s="13" t="s">
        <v>85</v>
      </c>
      <c r="AY191" s="245" t="s">
        <v>199</v>
      </c>
    </row>
    <row r="192" spans="2:65" s="1" customFormat="1" ht="22.5" customHeight="1">
      <c r="B192" s="43"/>
      <c r="C192" s="207" t="s">
        <v>346</v>
      </c>
      <c r="D192" s="207" t="s">
        <v>202</v>
      </c>
      <c r="E192" s="208" t="s">
        <v>820</v>
      </c>
      <c r="F192" s="209" t="s">
        <v>821</v>
      </c>
      <c r="G192" s="210" t="s">
        <v>256</v>
      </c>
      <c r="H192" s="211">
        <v>1.53</v>
      </c>
      <c r="I192" s="212"/>
      <c r="J192" s="213">
        <f>ROUND(I192*H192,2)</f>
        <v>0</v>
      </c>
      <c r="K192" s="209" t="s">
        <v>206</v>
      </c>
      <c r="L192" s="63"/>
      <c r="M192" s="214" t="s">
        <v>50</v>
      </c>
      <c r="N192" s="215" t="s">
        <v>56</v>
      </c>
      <c r="O192" s="44"/>
      <c r="P192" s="216">
        <f>O192*H192</f>
        <v>0</v>
      </c>
      <c r="Q192" s="216">
        <v>0</v>
      </c>
      <c r="R192" s="216">
        <f>Q192*H192</f>
        <v>0</v>
      </c>
      <c r="S192" s="216">
        <v>0</v>
      </c>
      <c r="T192" s="217">
        <f>S192*H192</f>
        <v>0</v>
      </c>
      <c r="AR192" s="25" t="s">
        <v>105</v>
      </c>
      <c r="AT192" s="25" t="s">
        <v>202</v>
      </c>
      <c r="AU192" s="25" t="s">
        <v>93</v>
      </c>
      <c r="AY192" s="25" t="s">
        <v>199</v>
      </c>
      <c r="BE192" s="218">
        <f>IF(N192="základní",J192,0)</f>
        <v>0</v>
      </c>
      <c r="BF192" s="218">
        <f>IF(N192="snížená",J192,0)</f>
        <v>0</v>
      </c>
      <c r="BG192" s="218">
        <f>IF(N192="zákl. přenesená",J192,0)</f>
        <v>0</v>
      </c>
      <c r="BH192" s="218">
        <f>IF(N192="sníž. přenesená",J192,0)</f>
        <v>0</v>
      </c>
      <c r="BI192" s="218">
        <f>IF(N192="nulová",J192,0)</f>
        <v>0</v>
      </c>
      <c r="BJ192" s="25" t="s">
        <v>25</v>
      </c>
      <c r="BK192" s="218">
        <f>ROUND(I192*H192,2)</f>
        <v>0</v>
      </c>
      <c r="BL192" s="25" t="s">
        <v>105</v>
      </c>
      <c r="BM192" s="25" t="s">
        <v>1531</v>
      </c>
    </row>
    <row r="193" spans="2:65" s="1" customFormat="1" ht="27">
      <c r="B193" s="43"/>
      <c r="C193" s="65"/>
      <c r="D193" s="219" t="s">
        <v>208</v>
      </c>
      <c r="E193" s="65"/>
      <c r="F193" s="220" t="s">
        <v>823</v>
      </c>
      <c r="G193" s="65"/>
      <c r="H193" s="65"/>
      <c r="I193" s="175"/>
      <c r="J193" s="65"/>
      <c r="K193" s="65"/>
      <c r="L193" s="63"/>
      <c r="M193" s="221"/>
      <c r="N193" s="44"/>
      <c r="O193" s="44"/>
      <c r="P193" s="44"/>
      <c r="Q193" s="44"/>
      <c r="R193" s="44"/>
      <c r="S193" s="44"/>
      <c r="T193" s="80"/>
      <c r="AT193" s="25" t="s">
        <v>208</v>
      </c>
      <c r="AU193" s="25" t="s">
        <v>93</v>
      </c>
    </row>
    <row r="194" spans="2:65" s="1" customFormat="1" ht="94.5">
      <c r="B194" s="43"/>
      <c r="C194" s="65"/>
      <c r="D194" s="219" t="s">
        <v>210</v>
      </c>
      <c r="E194" s="65"/>
      <c r="F194" s="222" t="s">
        <v>686</v>
      </c>
      <c r="G194" s="65"/>
      <c r="H194" s="65"/>
      <c r="I194" s="175"/>
      <c r="J194" s="65"/>
      <c r="K194" s="65"/>
      <c r="L194" s="63"/>
      <c r="M194" s="221"/>
      <c r="N194" s="44"/>
      <c r="O194" s="44"/>
      <c r="P194" s="44"/>
      <c r="Q194" s="44"/>
      <c r="R194" s="44"/>
      <c r="S194" s="44"/>
      <c r="T194" s="80"/>
      <c r="AT194" s="25" t="s">
        <v>210</v>
      </c>
      <c r="AU194" s="25" t="s">
        <v>93</v>
      </c>
    </row>
    <row r="195" spans="2:65" s="12" customFormat="1" ht="13.5">
      <c r="B195" s="223"/>
      <c r="C195" s="224"/>
      <c r="D195" s="219" t="s">
        <v>212</v>
      </c>
      <c r="E195" s="225" t="s">
        <v>50</v>
      </c>
      <c r="F195" s="226" t="s">
        <v>1532</v>
      </c>
      <c r="G195" s="224"/>
      <c r="H195" s="227" t="s">
        <v>50</v>
      </c>
      <c r="I195" s="228"/>
      <c r="J195" s="224"/>
      <c r="K195" s="224"/>
      <c r="L195" s="229"/>
      <c r="M195" s="230"/>
      <c r="N195" s="231"/>
      <c r="O195" s="231"/>
      <c r="P195" s="231"/>
      <c r="Q195" s="231"/>
      <c r="R195" s="231"/>
      <c r="S195" s="231"/>
      <c r="T195" s="232"/>
      <c r="AT195" s="233" t="s">
        <v>212</v>
      </c>
      <c r="AU195" s="233" t="s">
        <v>93</v>
      </c>
      <c r="AV195" s="12" t="s">
        <v>25</v>
      </c>
      <c r="AW195" s="12" t="s">
        <v>48</v>
      </c>
      <c r="AX195" s="12" t="s">
        <v>85</v>
      </c>
      <c r="AY195" s="233" t="s">
        <v>199</v>
      </c>
    </row>
    <row r="196" spans="2:65" s="13" customFormat="1" ht="13.5">
      <c r="B196" s="234"/>
      <c r="C196" s="235"/>
      <c r="D196" s="236" t="s">
        <v>212</v>
      </c>
      <c r="E196" s="237" t="s">
        <v>50</v>
      </c>
      <c r="F196" s="238" t="s">
        <v>1533</v>
      </c>
      <c r="G196" s="235"/>
      <c r="H196" s="239">
        <v>1.53</v>
      </c>
      <c r="I196" s="240"/>
      <c r="J196" s="235"/>
      <c r="K196" s="235"/>
      <c r="L196" s="241"/>
      <c r="M196" s="242"/>
      <c r="N196" s="243"/>
      <c r="O196" s="243"/>
      <c r="P196" s="243"/>
      <c r="Q196" s="243"/>
      <c r="R196" s="243"/>
      <c r="S196" s="243"/>
      <c r="T196" s="244"/>
      <c r="AT196" s="245" t="s">
        <v>212</v>
      </c>
      <c r="AU196" s="245" t="s">
        <v>93</v>
      </c>
      <c r="AV196" s="13" t="s">
        <v>93</v>
      </c>
      <c r="AW196" s="13" t="s">
        <v>48</v>
      </c>
      <c r="AX196" s="13" t="s">
        <v>85</v>
      </c>
      <c r="AY196" s="245" t="s">
        <v>199</v>
      </c>
    </row>
    <row r="197" spans="2:65" s="1" customFormat="1" ht="22.5" customHeight="1">
      <c r="B197" s="43"/>
      <c r="C197" s="207" t="s">
        <v>9</v>
      </c>
      <c r="D197" s="207" t="s">
        <v>202</v>
      </c>
      <c r="E197" s="208" t="s">
        <v>825</v>
      </c>
      <c r="F197" s="209" t="s">
        <v>826</v>
      </c>
      <c r="G197" s="210" t="s">
        <v>256</v>
      </c>
      <c r="H197" s="211">
        <v>4.59</v>
      </c>
      <c r="I197" s="212"/>
      <c r="J197" s="213">
        <f>ROUND(I197*H197,2)</f>
        <v>0</v>
      </c>
      <c r="K197" s="209" t="s">
        <v>206</v>
      </c>
      <c r="L197" s="63"/>
      <c r="M197" s="214" t="s">
        <v>50</v>
      </c>
      <c r="N197" s="215" t="s">
        <v>56</v>
      </c>
      <c r="O197" s="44"/>
      <c r="P197" s="216">
        <f>O197*H197</f>
        <v>0</v>
      </c>
      <c r="Q197" s="216">
        <v>0</v>
      </c>
      <c r="R197" s="216">
        <f>Q197*H197</f>
        <v>0</v>
      </c>
      <c r="S197" s="216">
        <v>0</v>
      </c>
      <c r="T197" s="217">
        <f>S197*H197</f>
        <v>0</v>
      </c>
      <c r="AR197" s="25" t="s">
        <v>105</v>
      </c>
      <c r="AT197" s="25" t="s">
        <v>202</v>
      </c>
      <c r="AU197" s="25" t="s">
        <v>93</v>
      </c>
      <c r="AY197" s="25" t="s">
        <v>199</v>
      </c>
      <c r="BE197" s="218">
        <f>IF(N197="základní",J197,0)</f>
        <v>0</v>
      </c>
      <c r="BF197" s="218">
        <f>IF(N197="snížená",J197,0)</f>
        <v>0</v>
      </c>
      <c r="BG197" s="218">
        <f>IF(N197="zákl. přenesená",J197,0)</f>
        <v>0</v>
      </c>
      <c r="BH197" s="218">
        <f>IF(N197="sníž. přenesená",J197,0)</f>
        <v>0</v>
      </c>
      <c r="BI197" s="218">
        <f>IF(N197="nulová",J197,0)</f>
        <v>0</v>
      </c>
      <c r="BJ197" s="25" t="s">
        <v>25</v>
      </c>
      <c r="BK197" s="218">
        <f>ROUND(I197*H197,2)</f>
        <v>0</v>
      </c>
      <c r="BL197" s="25" t="s">
        <v>105</v>
      </c>
      <c r="BM197" s="25" t="s">
        <v>1534</v>
      </c>
    </row>
    <row r="198" spans="2:65" s="1" customFormat="1" ht="27">
      <c r="B198" s="43"/>
      <c r="C198" s="65"/>
      <c r="D198" s="219" t="s">
        <v>208</v>
      </c>
      <c r="E198" s="65"/>
      <c r="F198" s="220" t="s">
        <v>699</v>
      </c>
      <c r="G198" s="65"/>
      <c r="H198" s="65"/>
      <c r="I198" s="175"/>
      <c r="J198" s="65"/>
      <c r="K198" s="65"/>
      <c r="L198" s="63"/>
      <c r="M198" s="221"/>
      <c r="N198" s="44"/>
      <c r="O198" s="44"/>
      <c r="P198" s="44"/>
      <c r="Q198" s="44"/>
      <c r="R198" s="44"/>
      <c r="S198" s="44"/>
      <c r="T198" s="80"/>
      <c r="AT198" s="25" t="s">
        <v>208</v>
      </c>
      <c r="AU198" s="25" t="s">
        <v>93</v>
      </c>
    </row>
    <row r="199" spans="2:65" s="1" customFormat="1" ht="94.5">
      <c r="B199" s="43"/>
      <c r="C199" s="65"/>
      <c r="D199" s="219" t="s">
        <v>210</v>
      </c>
      <c r="E199" s="65"/>
      <c r="F199" s="222" t="s">
        <v>686</v>
      </c>
      <c r="G199" s="65"/>
      <c r="H199" s="65"/>
      <c r="I199" s="175"/>
      <c r="J199" s="65"/>
      <c r="K199" s="65"/>
      <c r="L199" s="63"/>
      <c r="M199" s="221"/>
      <c r="N199" s="44"/>
      <c r="O199" s="44"/>
      <c r="P199" s="44"/>
      <c r="Q199" s="44"/>
      <c r="R199" s="44"/>
      <c r="S199" s="44"/>
      <c r="T199" s="80"/>
      <c r="AT199" s="25" t="s">
        <v>210</v>
      </c>
      <c r="AU199" s="25" t="s">
        <v>93</v>
      </c>
    </row>
    <row r="200" spans="2:65" s="12" customFormat="1" ht="13.5">
      <c r="B200" s="223"/>
      <c r="C200" s="224"/>
      <c r="D200" s="219" t="s">
        <v>212</v>
      </c>
      <c r="E200" s="225" t="s">
        <v>50</v>
      </c>
      <c r="F200" s="226" t="s">
        <v>700</v>
      </c>
      <c r="G200" s="224"/>
      <c r="H200" s="227" t="s">
        <v>50</v>
      </c>
      <c r="I200" s="228"/>
      <c r="J200" s="224"/>
      <c r="K200" s="224"/>
      <c r="L200" s="229"/>
      <c r="M200" s="230"/>
      <c r="N200" s="231"/>
      <c r="O200" s="231"/>
      <c r="P200" s="231"/>
      <c r="Q200" s="231"/>
      <c r="R200" s="231"/>
      <c r="S200" s="231"/>
      <c r="T200" s="232"/>
      <c r="AT200" s="233" t="s">
        <v>212</v>
      </c>
      <c r="AU200" s="233" t="s">
        <v>93</v>
      </c>
      <c r="AV200" s="12" t="s">
        <v>25</v>
      </c>
      <c r="AW200" s="12" t="s">
        <v>48</v>
      </c>
      <c r="AX200" s="12" t="s">
        <v>85</v>
      </c>
      <c r="AY200" s="233" t="s">
        <v>199</v>
      </c>
    </row>
    <row r="201" spans="2:65" s="12" customFormat="1" ht="13.5">
      <c r="B201" s="223"/>
      <c r="C201" s="224"/>
      <c r="D201" s="219" t="s">
        <v>212</v>
      </c>
      <c r="E201" s="225" t="s">
        <v>50</v>
      </c>
      <c r="F201" s="226" t="s">
        <v>639</v>
      </c>
      <c r="G201" s="224"/>
      <c r="H201" s="227" t="s">
        <v>50</v>
      </c>
      <c r="I201" s="228"/>
      <c r="J201" s="224"/>
      <c r="K201" s="224"/>
      <c r="L201" s="229"/>
      <c r="M201" s="230"/>
      <c r="N201" s="231"/>
      <c r="O201" s="231"/>
      <c r="P201" s="231"/>
      <c r="Q201" s="231"/>
      <c r="R201" s="231"/>
      <c r="S201" s="231"/>
      <c r="T201" s="232"/>
      <c r="AT201" s="233" t="s">
        <v>212</v>
      </c>
      <c r="AU201" s="233" t="s">
        <v>93</v>
      </c>
      <c r="AV201" s="12" t="s">
        <v>25</v>
      </c>
      <c r="AW201" s="12" t="s">
        <v>48</v>
      </c>
      <c r="AX201" s="12" t="s">
        <v>85</v>
      </c>
      <c r="AY201" s="233" t="s">
        <v>199</v>
      </c>
    </row>
    <row r="202" spans="2:65" s="13" customFormat="1" ht="13.5">
      <c r="B202" s="234"/>
      <c r="C202" s="235"/>
      <c r="D202" s="236" t="s">
        <v>212</v>
      </c>
      <c r="E202" s="237" t="s">
        <v>50</v>
      </c>
      <c r="F202" s="238" t="s">
        <v>1535</v>
      </c>
      <c r="G202" s="235"/>
      <c r="H202" s="239">
        <v>4.59</v>
      </c>
      <c r="I202" s="240"/>
      <c r="J202" s="235"/>
      <c r="K202" s="235"/>
      <c r="L202" s="241"/>
      <c r="M202" s="242"/>
      <c r="N202" s="243"/>
      <c r="O202" s="243"/>
      <c r="P202" s="243"/>
      <c r="Q202" s="243"/>
      <c r="R202" s="243"/>
      <c r="S202" s="243"/>
      <c r="T202" s="244"/>
      <c r="AT202" s="245" t="s">
        <v>212</v>
      </c>
      <c r="AU202" s="245" t="s">
        <v>93</v>
      </c>
      <c r="AV202" s="13" t="s">
        <v>93</v>
      </c>
      <c r="AW202" s="13" t="s">
        <v>48</v>
      </c>
      <c r="AX202" s="13" t="s">
        <v>85</v>
      </c>
      <c r="AY202" s="245" t="s">
        <v>199</v>
      </c>
    </row>
    <row r="203" spans="2:65" s="1" customFormat="1" ht="22.5" customHeight="1">
      <c r="B203" s="43"/>
      <c r="C203" s="207" t="s">
        <v>360</v>
      </c>
      <c r="D203" s="207" t="s">
        <v>202</v>
      </c>
      <c r="E203" s="208" t="s">
        <v>797</v>
      </c>
      <c r="F203" s="209" t="s">
        <v>798</v>
      </c>
      <c r="G203" s="210" t="s">
        <v>256</v>
      </c>
      <c r="H203" s="211">
        <v>1.53</v>
      </c>
      <c r="I203" s="212"/>
      <c r="J203" s="213">
        <f>ROUND(I203*H203,2)</f>
        <v>0</v>
      </c>
      <c r="K203" s="209" t="s">
        <v>206</v>
      </c>
      <c r="L203" s="63"/>
      <c r="M203" s="214" t="s">
        <v>50</v>
      </c>
      <c r="N203" s="215" t="s">
        <v>56</v>
      </c>
      <c r="O203" s="44"/>
      <c r="P203" s="216">
        <f>O203*H203</f>
        <v>0</v>
      </c>
      <c r="Q203" s="216">
        <v>0</v>
      </c>
      <c r="R203" s="216">
        <f>Q203*H203</f>
        <v>0</v>
      </c>
      <c r="S203" s="216">
        <v>0</v>
      </c>
      <c r="T203" s="217">
        <f>S203*H203</f>
        <v>0</v>
      </c>
      <c r="AR203" s="25" t="s">
        <v>105</v>
      </c>
      <c r="AT203" s="25" t="s">
        <v>202</v>
      </c>
      <c r="AU203" s="25" t="s">
        <v>93</v>
      </c>
      <c r="AY203" s="25" t="s">
        <v>199</v>
      </c>
      <c r="BE203" s="218">
        <f>IF(N203="základní",J203,0)</f>
        <v>0</v>
      </c>
      <c r="BF203" s="218">
        <f>IF(N203="snížená",J203,0)</f>
        <v>0</v>
      </c>
      <c r="BG203" s="218">
        <f>IF(N203="zákl. přenesená",J203,0)</f>
        <v>0</v>
      </c>
      <c r="BH203" s="218">
        <f>IF(N203="sníž. přenesená",J203,0)</f>
        <v>0</v>
      </c>
      <c r="BI203" s="218">
        <f>IF(N203="nulová",J203,0)</f>
        <v>0</v>
      </c>
      <c r="BJ203" s="25" t="s">
        <v>25</v>
      </c>
      <c r="BK203" s="218">
        <f>ROUND(I203*H203,2)</f>
        <v>0</v>
      </c>
      <c r="BL203" s="25" t="s">
        <v>105</v>
      </c>
      <c r="BM203" s="25" t="s">
        <v>1536</v>
      </c>
    </row>
    <row r="204" spans="2:65" s="1" customFormat="1" ht="13.5">
      <c r="B204" s="43"/>
      <c r="C204" s="65"/>
      <c r="D204" s="219" t="s">
        <v>208</v>
      </c>
      <c r="E204" s="65"/>
      <c r="F204" s="220" t="s">
        <v>800</v>
      </c>
      <c r="G204" s="65"/>
      <c r="H204" s="65"/>
      <c r="I204" s="175"/>
      <c r="J204" s="65"/>
      <c r="K204" s="65"/>
      <c r="L204" s="63"/>
      <c r="M204" s="221"/>
      <c r="N204" s="44"/>
      <c r="O204" s="44"/>
      <c r="P204" s="44"/>
      <c r="Q204" s="44"/>
      <c r="R204" s="44"/>
      <c r="S204" s="44"/>
      <c r="T204" s="80"/>
      <c r="AT204" s="25" t="s">
        <v>208</v>
      </c>
      <c r="AU204" s="25" t="s">
        <v>93</v>
      </c>
    </row>
    <row r="205" spans="2:65" s="1" customFormat="1" ht="40.5">
      <c r="B205" s="43"/>
      <c r="C205" s="65"/>
      <c r="D205" s="219" t="s">
        <v>210</v>
      </c>
      <c r="E205" s="65"/>
      <c r="F205" s="222" t="s">
        <v>801</v>
      </c>
      <c r="G205" s="65"/>
      <c r="H205" s="65"/>
      <c r="I205" s="175"/>
      <c r="J205" s="65"/>
      <c r="K205" s="65"/>
      <c r="L205" s="63"/>
      <c r="M205" s="221"/>
      <c r="N205" s="44"/>
      <c r="O205" s="44"/>
      <c r="P205" s="44"/>
      <c r="Q205" s="44"/>
      <c r="R205" s="44"/>
      <c r="S205" s="44"/>
      <c r="T205" s="80"/>
      <c r="AT205" s="25" t="s">
        <v>210</v>
      </c>
      <c r="AU205" s="25" t="s">
        <v>93</v>
      </c>
    </row>
    <row r="206" spans="2:65" s="12" customFormat="1" ht="13.5">
      <c r="B206" s="223"/>
      <c r="C206" s="224"/>
      <c r="D206" s="219" t="s">
        <v>212</v>
      </c>
      <c r="E206" s="225" t="s">
        <v>50</v>
      </c>
      <c r="F206" s="226" t="s">
        <v>639</v>
      </c>
      <c r="G206" s="224"/>
      <c r="H206" s="227" t="s">
        <v>50</v>
      </c>
      <c r="I206" s="228"/>
      <c r="J206" s="224"/>
      <c r="K206" s="224"/>
      <c r="L206" s="229"/>
      <c r="M206" s="230"/>
      <c r="N206" s="231"/>
      <c r="O206" s="231"/>
      <c r="P206" s="231"/>
      <c r="Q206" s="231"/>
      <c r="R206" s="231"/>
      <c r="S206" s="231"/>
      <c r="T206" s="232"/>
      <c r="AT206" s="233" t="s">
        <v>212</v>
      </c>
      <c r="AU206" s="233" t="s">
        <v>93</v>
      </c>
      <c r="AV206" s="12" t="s">
        <v>25</v>
      </c>
      <c r="AW206" s="12" t="s">
        <v>48</v>
      </c>
      <c r="AX206" s="12" t="s">
        <v>85</v>
      </c>
      <c r="AY206" s="233" t="s">
        <v>199</v>
      </c>
    </row>
    <row r="207" spans="2:65" s="13" customFormat="1" ht="13.5">
      <c r="B207" s="234"/>
      <c r="C207" s="235"/>
      <c r="D207" s="236" t="s">
        <v>212</v>
      </c>
      <c r="E207" s="237" t="s">
        <v>50</v>
      </c>
      <c r="F207" s="238" t="s">
        <v>1533</v>
      </c>
      <c r="G207" s="235"/>
      <c r="H207" s="239">
        <v>1.53</v>
      </c>
      <c r="I207" s="240"/>
      <c r="J207" s="235"/>
      <c r="K207" s="235"/>
      <c r="L207" s="241"/>
      <c r="M207" s="242"/>
      <c r="N207" s="243"/>
      <c r="O207" s="243"/>
      <c r="P207" s="243"/>
      <c r="Q207" s="243"/>
      <c r="R207" s="243"/>
      <c r="S207" s="243"/>
      <c r="T207" s="244"/>
      <c r="AT207" s="245" t="s">
        <v>212</v>
      </c>
      <c r="AU207" s="245" t="s">
        <v>93</v>
      </c>
      <c r="AV207" s="13" t="s">
        <v>93</v>
      </c>
      <c r="AW207" s="13" t="s">
        <v>48</v>
      </c>
      <c r="AX207" s="13" t="s">
        <v>85</v>
      </c>
      <c r="AY207" s="245" t="s">
        <v>199</v>
      </c>
    </row>
    <row r="208" spans="2:65" s="1" customFormat="1" ht="22.5" customHeight="1">
      <c r="B208" s="43"/>
      <c r="C208" s="207" t="s">
        <v>366</v>
      </c>
      <c r="D208" s="207" t="s">
        <v>202</v>
      </c>
      <c r="E208" s="208" t="s">
        <v>830</v>
      </c>
      <c r="F208" s="209" t="s">
        <v>831</v>
      </c>
      <c r="G208" s="210" t="s">
        <v>256</v>
      </c>
      <c r="H208" s="211">
        <v>1.53</v>
      </c>
      <c r="I208" s="212"/>
      <c r="J208" s="213">
        <f>ROUND(I208*H208,2)</f>
        <v>0</v>
      </c>
      <c r="K208" s="209" t="s">
        <v>206</v>
      </c>
      <c r="L208" s="63"/>
      <c r="M208" s="214" t="s">
        <v>50</v>
      </c>
      <c r="N208" s="215" t="s">
        <v>56</v>
      </c>
      <c r="O208" s="44"/>
      <c r="P208" s="216">
        <f>O208*H208</f>
        <v>0</v>
      </c>
      <c r="Q208" s="216">
        <v>0</v>
      </c>
      <c r="R208" s="216">
        <f>Q208*H208</f>
        <v>0</v>
      </c>
      <c r="S208" s="216">
        <v>0</v>
      </c>
      <c r="T208" s="217">
        <f>S208*H208</f>
        <v>0</v>
      </c>
      <c r="AR208" s="25" t="s">
        <v>105</v>
      </c>
      <c r="AT208" s="25" t="s">
        <v>202</v>
      </c>
      <c r="AU208" s="25" t="s">
        <v>93</v>
      </c>
      <c r="AY208" s="25" t="s">
        <v>199</v>
      </c>
      <c r="BE208" s="218">
        <f>IF(N208="základní",J208,0)</f>
        <v>0</v>
      </c>
      <c r="BF208" s="218">
        <f>IF(N208="snížená",J208,0)</f>
        <v>0</v>
      </c>
      <c r="BG208" s="218">
        <f>IF(N208="zákl. přenesená",J208,0)</f>
        <v>0</v>
      </c>
      <c r="BH208" s="218">
        <f>IF(N208="sníž. přenesená",J208,0)</f>
        <v>0</v>
      </c>
      <c r="BI208" s="218">
        <f>IF(N208="nulová",J208,0)</f>
        <v>0</v>
      </c>
      <c r="BJ208" s="25" t="s">
        <v>25</v>
      </c>
      <c r="BK208" s="218">
        <f>ROUND(I208*H208,2)</f>
        <v>0</v>
      </c>
      <c r="BL208" s="25" t="s">
        <v>105</v>
      </c>
      <c r="BM208" s="25" t="s">
        <v>1537</v>
      </c>
    </row>
    <row r="209" spans="2:65" s="1" customFormat="1" ht="13.5">
      <c r="B209" s="43"/>
      <c r="C209" s="65"/>
      <c r="D209" s="219" t="s">
        <v>208</v>
      </c>
      <c r="E209" s="65"/>
      <c r="F209" s="220" t="s">
        <v>833</v>
      </c>
      <c r="G209" s="65"/>
      <c r="H209" s="65"/>
      <c r="I209" s="175"/>
      <c r="J209" s="65"/>
      <c r="K209" s="65"/>
      <c r="L209" s="63"/>
      <c r="M209" s="221"/>
      <c r="N209" s="44"/>
      <c r="O209" s="44"/>
      <c r="P209" s="44"/>
      <c r="Q209" s="44"/>
      <c r="R209" s="44"/>
      <c r="S209" s="44"/>
      <c r="T209" s="80"/>
      <c r="AT209" s="25" t="s">
        <v>208</v>
      </c>
      <c r="AU209" s="25" t="s">
        <v>93</v>
      </c>
    </row>
    <row r="210" spans="2:65" s="1" customFormat="1" ht="67.5">
      <c r="B210" s="43"/>
      <c r="C210" s="65"/>
      <c r="D210" s="219" t="s">
        <v>210</v>
      </c>
      <c r="E210" s="65"/>
      <c r="F210" s="222" t="s">
        <v>834</v>
      </c>
      <c r="G210" s="65"/>
      <c r="H210" s="65"/>
      <c r="I210" s="175"/>
      <c r="J210" s="65"/>
      <c r="K210" s="65"/>
      <c r="L210" s="63"/>
      <c r="M210" s="221"/>
      <c r="N210" s="44"/>
      <c r="O210" s="44"/>
      <c r="P210" s="44"/>
      <c r="Q210" s="44"/>
      <c r="R210" s="44"/>
      <c r="S210" s="44"/>
      <c r="T210" s="80"/>
      <c r="AT210" s="25" t="s">
        <v>210</v>
      </c>
      <c r="AU210" s="25" t="s">
        <v>93</v>
      </c>
    </row>
    <row r="211" spans="2:65" s="12" customFormat="1" ht="13.5">
      <c r="B211" s="223"/>
      <c r="C211" s="224"/>
      <c r="D211" s="219" t="s">
        <v>212</v>
      </c>
      <c r="E211" s="225" t="s">
        <v>50</v>
      </c>
      <c r="F211" s="226" t="s">
        <v>639</v>
      </c>
      <c r="G211" s="224"/>
      <c r="H211" s="227" t="s">
        <v>50</v>
      </c>
      <c r="I211" s="228"/>
      <c r="J211" s="224"/>
      <c r="K211" s="224"/>
      <c r="L211" s="229"/>
      <c r="M211" s="230"/>
      <c r="N211" s="231"/>
      <c r="O211" s="231"/>
      <c r="P211" s="231"/>
      <c r="Q211" s="231"/>
      <c r="R211" s="231"/>
      <c r="S211" s="231"/>
      <c r="T211" s="232"/>
      <c r="AT211" s="233" t="s">
        <v>212</v>
      </c>
      <c r="AU211" s="233" t="s">
        <v>93</v>
      </c>
      <c r="AV211" s="12" t="s">
        <v>25</v>
      </c>
      <c r="AW211" s="12" t="s">
        <v>48</v>
      </c>
      <c r="AX211" s="12" t="s">
        <v>85</v>
      </c>
      <c r="AY211" s="233" t="s">
        <v>199</v>
      </c>
    </row>
    <row r="212" spans="2:65" s="13" customFormat="1" ht="13.5">
      <c r="B212" s="234"/>
      <c r="C212" s="235"/>
      <c r="D212" s="236" t="s">
        <v>212</v>
      </c>
      <c r="E212" s="237" t="s">
        <v>50</v>
      </c>
      <c r="F212" s="238" t="s">
        <v>1533</v>
      </c>
      <c r="G212" s="235"/>
      <c r="H212" s="239">
        <v>1.53</v>
      </c>
      <c r="I212" s="240"/>
      <c r="J212" s="235"/>
      <c r="K212" s="235"/>
      <c r="L212" s="241"/>
      <c r="M212" s="242"/>
      <c r="N212" s="243"/>
      <c r="O212" s="243"/>
      <c r="P212" s="243"/>
      <c r="Q212" s="243"/>
      <c r="R212" s="243"/>
      <c r="S212" s="243"/>
      <c r="T212" s="244"/>
      <c r="AT212" s="245" t="s">
        <v>212</v>
      </c>
      <c r="AU212" s="245" t="s">
        <v>93</v>
      </c>
      <c r="AV212" s="13" t="s">
        <v>93</v>
      </c>
      <c r="AW212" s="13" t="s">
        <v>48</v>
      </c>
      <c r="AX212" s="13" t="s">
        <v>85</v>
      </c>
      <c r="AY212" s="245" t="s">
        <v>199</v>
      </c>
    </row>
    <row r="213" spans="2:65" s="1" customFormat="1" ht="22.5" customHeight="1">
      <c r="B213" s="43"/>
      <c r="C213" s="207" t="s">
        <v>372</v>
      </c>
      <c r="D213" s="207" t="s">
        <v>202</v>
      </c>
      <c r="E213" s="208" t="s">
        <v>841</v>
      </c>
      <c r="F213" s="209" t="s">
        <v>842</v>
      </c>
      <c r="G213" s="210" t="s">
        <v>256</v>
      </c>
      <c r="H213" s="211">
        <v>3.36</v>
      </c>
      <c r="I213" s="212"/>
      <c r="J213" s="213">
        <f>ROUND(I213*H213,2)</f>
        <v>0</v>
      </c>
      <c r="K213" s="209" t="s">
        <v>206</v>
      </c>
      <c r="L213" s="63"/>
      <c r="M213" s="214" t="s">
        <v>50</v>
      </c>
      <c r="N213" s="215" t="s">
        <v>56</v>
      </c>
      <c r="O213" s="44"/>
      <c r="P213" s="216">
        <f>O213*H213</f>
        <v>0</v>
      </c>
      <c r="Q213" s="216">
        <v>0</v>
      </c>
      <c r="R213" s="216">
        <f>Q213*H213</f>
        <v>0</v>
      </c>
      <c r="S213" s="216">
        <v>0</v>
      </c>
      <c r="T213" s="217">
        <f>S213*H213</f>
        <v>0</v>
      </c>
      <c r="AR213" s="25" t="s">
        <v>105</v>
      </c>
      <c r="AT213" s="25" t="s">
        <v>202</v>
      </c>
      <c r="AU213" s="25" t="s">
        <v>93</v>
      </c>
      <c r="AY213" s="25" t="s">
        <v>199</v>
      </c>
      <c r="BE213" s="218">
        <f>IF(N213="základní",J213,0)</f>
        <v>0</v>
      </c>
      <c r="BF213" s="218">
        <f>IF(N213="snížená",J213,0)</f>
        <v>0</v>
      </c>
      <c r="BG213" s="218">
        <f>IF(N213="zákl. přenesená",J213,0)</f>
        <v>0</v>
      </c>
      <c r="BH213" s="218">
        <f>IF(N213="sníž. přenesená",J213,0)</f>
        <v>0</v>
      </c>
      <c r="BI213" s="218">
        <f>IF(N213="nulová",J213,0)</f>
        <v>0</v>
      </c>
      <c r="BJ213" s="25" t="s">
        <v>25</v>
      </c>
      <c r="BK213" s="218">
        <f>ROUND(I213*H213,2)</f>
        <v>0</v>
      </c>
      <c r="BL213" s="25" t="s">
        <v>105</v>
      </c>
      <c r="BM213" s="25" t="s">
        <v>1538</v>
      </c>
    </row>
    <row r="214" spans="2:65" s="1" customFormat="1" ht="13.5">
      <c r="B214" s="43"/>
      <c r="C214" s="65"/>
      <c r="D214" s="219" t="s">
        <v>208</v>
      </c>
      <c r="E214" s="65"/>
      <c r="F214" s="220" t="s">
        <v>844</v>
      </c>
      <c r="G214" s="65"/>
      <c r="H214" s="65"/>
      <c r="I214" s="175"/>
      <c r="J214" s="65"/>
      <c r="K214" s="65"/>
      <c r="L214" s="63"/>
      <c r="M214" s="221"/>
      <c r="N214" s="44"/>
      <c r="O214" s="44"/>
      <c r="P214" s="44"/>
      <c r="Q214" s="44"/>
      <c r="R214" s="44"/>
      <c r="S214" s="44"/>
      <c r="T214" s="80"/>
      <c r="AT214" s="25" t="s">
        <v>208</v>
      </c>
      <c r="AU214" s="25" t="s">
        <v>93</v>
      </c>
    </row>
    <row r="215" spans="2:65" s="1" customFormat="1" ht="67.5">
      <c r="B215" s="43"/>
      <c r="C215" s="65"/>
      <c r="D215" s="219" t="s">
        <v>210</v>
      </c>
      <c r="E215" s="65"/>
      <c r="F215" s="222" t="s">
        <v>834</v>
      </c>
      <c r="G215" s="65"/>
      <c r="H215" s="65"/>
      <c r="I215" s="175"/>
      <c r="J215" s="65"/>
      <c r="K215" s="65"/>
      <c r="L215" s="63"/>
      <c r="M215" s="221"/>
      <c r="N215" s="44"/>
      <c r="O215" s="44"/>
      <c r="P215" s="44"/>
      <c r="Q215" s="44"/>
      <c r="R215" s="44"/>
      <c r="S215" s="44"/>
      <c r="T215" s="80"/>
      <c r="AT215" s="25" t="s">
        <v>210</v>
      </c>
      <c r="AU215" s="25" t="s">
        <v>93</v>
      </c>
    </row>
    <row r="216" spans="2:65" s="12" customFormat="1" ht="13.5">
      <c r="B216" s="223"/>
      <c r="C216" s="224"/>
      <c r="D216" s="219" t="s">
        <v>212</v>
      </c>
      <c r="E216" s="225" t="s">
        <v>50</v>
      </c>
      <c r="F216" s="226" t="s">
        <v>660</v>
      </c>
      <c r="G216" s="224"/>
      <c r="H216" s="227" t="s">
        <v>50</v>
      </c>
      <c r="I216" s="228"/>
      <c r="J216" s="224"/>
      <c r="K216" s="224"/>
      <c r="L216" s="229"/>
      <c r="M216" s="230"/>
      <c r="N216" s="231"/>
      <c r="O216" s="231"/>
      <c r="P216" s="231"/>
      <c r="Q216" s="231"/>
      <c r="R216" s="231"/>
      <c r="S216" s="231"/>
      <c r="T216" s="232"/>
      <c r="AT216" s="233" t="s">
        <v>212</v>
      </c>
      <c r="AU216" s="233" t="s">
        <v>93</v>
      </c>
      <c r="AV216" s="12" t="s">
        <v>25</v>
      </c>
      <c r="AW216" s="12" t="s">
        <v>48</v>
      </c>
      <c r="AX216" s="12" t="s">
        <v>85</v>
      </c>
      <c r="AY216" s="233" t="s">
        <v>199</v>
      </c>
    </row>
    <row r="217" spans="2:65" s="13" customFormat="1" ht="13.5">
      <c r="B217" s="234"/>
      <c r="C217" s="235"/>
      <c r="D217" s="219" t="s">
        <v>212</v>
      </c>
      <c r="E217" s="246" t="s">
        <v>50</v>
      </c>
      <c r="F217" s="247" t="s">
        <v>1527</v>
      </c>
      <c r="G217" s="235"/>
      <c r="H217" s="248">
        <v>3.36</v>
      </c>
      <c r="I217" s="240"/>
      <c r="J217" s="235"/>
      <c r="K217" s="235"/>
      <c r="L217" s="241"/>
      <c r="M217" s="273"/>
      <c r="N217" s="274"/>
      <c r="O217" s="274"/>
      <c r="P217" s="274"/>
      <c r="Q217" s="274"/>
      <c r="R217" s="274"/>
      <c r="S217" s="274"/>
      <c r="T217" s="275"/>
      <c r="AT217" s="245" t="s">
        <v>212</v>
      </c>
      <c r="AU217" s="245" t="s">
        <v>93</v>
      </c>
      <c r="AV217" s="13" t="s">
        <v>93</v>
      </c>
      <c r="AW217" s="13" t="s">
        <v>48</v>
      </c>
      <c r="AX217" s="13" t="s">
        <v>85</v>
      </c>
      <c r="AY217" s="245" t="s">
        <v>199</v>
      </c>
    </row>
    <row r="218" spans="2:65" s="1" customFormat="1" ht="6.95" customHeight="1">
      <c r="B218" s="58"/>
      <c r="C218" s="59"/>
      <c r="D218" s="59"/>
      <c r="E218" s="59"/>
      <c r="F218" s="59"/>
      <c r="G218" s="59"/>
      <c r="H218" s="59"/>
      <c r="I218" s="151"/>
      <c r="J218" s="59"/>
      <c r="K218" s="59"/>
      <c r="L218" s="63"/>
    </row>
  </sheetData>
  <sheetProtection password="CC35" sheet="1" objects="1" scenarios="1" formatCells="0" formatColumns="0" formatRows="0" sort="0" autoFilter="0"/>
  <autoFilter ref="C93:K217"/>
  <mergeCells count="15">
    <mergeCell ref="E84:H84"/>
    <mergeCell ref="E82:H82"/>
    <mergeCell ref="E86:H86"/>
    <mergeCell ref="G1:H1"/>
    <mergeCell ref="L2:V2"/>
    <mergeCell ref="E49:H49"/>
    <mergeCell ref="E53:H53"/>
    <mergeCell ref="E51:H51"/>
    <mergeCell ref="E55:H55"/>
    <mergeCell ref="E80:H8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140</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1539</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1540</v>
      </c>
      <c r="F11" s="415"/>
      <c r="G11" s="415"/>
      <c r="H11" s="415"/>
      <c r="I11" s="129"/>
      <c r="J11" s="44"/>
      <c r="K11" s="47"/>
    </row>
    <row r="12" spans="1:70" s="1" customFormat="1">
      <c r="B12" s="43"/>
      <c r="C12" s="44"/>
      <c r="D12" s="38" t="s">
        <v>1541</v>
      </c>
      <c r="E12" s="44"/>
      <c r="F12" s="44"/>
      <c r="G12" s="44"/>
      <c r="H12" s="44"/>
      <c r="I12" s="129"/>
      <c r="J12" s="44"/>
      <c r="K12" s="47"/>
    </row>
    <row r="13" spans="1:70" s="1" customFormat="1" ht="36.950000000000003" customHeight="1">
      <c r="B13" s="43"/>
      <c r="C13" s="44"/>
      <c r="D13" s="44"/>
      <c r="E13" s="416" t="s">
        <v>1542</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101</v>
      </c>
      <c r="G15" s="44"/>
      <c r="H15" s="44"/>
      <c r="I15" s="130" t="s">
        <v>23</v>
      </c>
      <c r="J15" s="36" t="s">
        <v>24</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35" t="s">
        <v>31</v>
      </c>
      <c r="E17" s="44"/>
      <c r="F17" s="40" t="s">
        <v>846</v>
      </c>
      <c r="G17" s="44"/>
      <c r="H17" s="44"/>
      <c r="I17" s="132" t="s">
        <v>33</v>
      </c>
      <c r="J17" s="40" t="s">
        <v>34</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ROUND(J90,2)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ROUND(SUM(BE90:BE121), 2)</f>
        <v>0</v>
      </c>
      <c r="G34" s="44"/>
      <c r="H34" s="44"/>
      <c r="I34" s="143">
        <v>0.21</v>
      </c>
      <c r="J34" s="142">
        <f>ROUND(ROUND((SUM(BE90:BE121)), 2)*I34, 2)</f>
        <v>0</v>
      </c>
      <c r="K34" s="47"/>
    </row>
    <row r="35" spans="2:11" s="1" customFormat="1" ht="14.45" customHeight="1">
      <c r="B35" s="43"/>
      <c r="C35" s="44"/>
      <c r="D35" s="44"/>
      <c r="E35" s="51" t="s">
        <v>57</v>
      </c>
      <c r="F35" s="142">
        <f>ROUND(SUM(BF90:BF121), 2)</f>
        <v>0</v>
      </c>
      <c r="G35" s="44"/>
      <c r="H35" s="44"/>
      <c r="I35" s="143">
        <v>0.15</v>
      </c>
      <c r="J35" s="142">
        <f>ROUND(ROUND((SUM(BF90:BF121)), 2)*I35, 2)</f>
        <v>0</v>
      </c>
      <c r="K35" s="47"/>
    </row>
    <row r="36" spans="2:11" s="1" customFormat="1" ht="14.45" hidden="1" customHeight="1">
      <c r="B36" s="43"/>
      <c r="C36" s="44"/>
      <c r="D36" s="44"/>
      <c r="E36" s="51" t="s">
        <v>58</v>
      </c>
      <c r="F36" s="142">
        <f>ROUND(SUM(BG90:BG121), 2)</f>
        <v>0</v>
      </c>
      <c r="G36" s="44"/>
      <c r="H36" s="44"/>
      <c r="I36" s="143">
        <v>0.21</v>
      </c>
      <c r="J36" s="142">
        <v>0</v>
      </c>
      <c r="K36" s="47"/>
    </row>
    <row r="37" spans="2:11" s="1" customFormat="1" ht="14.45" hidden="1" customHeight="1">
      <c r="B37" s="43"/>
      <c r="C37" s="44"/>
      <c r="D37" s="44"/>
      <c r="E37" s="51" t="s">
        <v>59</v>
      </c>
      <c r="F37" s="142">
        <f>ROUND(SUM(BH90:BH121), 2)</f>
        <v>0</v>
      </c>
      <c r="G37" s="44"/>
      <c r="H37" s="44"/>
      <c r="I37" s="143">
        <v>0.15</v>
      </c>
      <c r="J37" s="142">
        <v>0</v>
      </c>
      <c r="K37" s="47"/>
    </row>
    <row r="38" spans="2:11" s="1" customFormat="1" ht="14.45" hidden="1" customHeight="1">
      <c r="B38" s="43"/>
      <c r="C38" s="44"/>
      <c r="D38" s="44"/>
      <c r="E38" s="51" t="s">
        <v>60</v>
      </c>
      <c r="F38" s="142">
        <f>ROUND(SUM(BI90:BI121),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1539</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1540</v>
      </c>
      <c r="F53" s="415"/>
      <c r="G53" s="415"/>
      <c r="H53" s="415"/>
      <c r="I53" s="129"/>
      <c r="J53" s="44"/>
      <c r="K53" s="47"/>
    </row>
    <row r="54" spans="2:47" s="1" customFormat="1" ht="14.45" customHeight="1">
      <c r="B54" s="43"/>
      <c r="C54" s="38" t="s">
        <v>1541</v>
      </c>
      <c r="D54" s="44"/>
      <c r="E54" s="44"/>
      <c r="F54" s="44"/>
      <c r="G54" s="44"/>
      <c r="H54" s="44"/>
      <c r="I54" s="129"/>
      <c r="J54" s="44"/>
      <c r="K54" s="47"/>
    </row>
    <row r="55" spans="2:47" s="1" customFormat="1" ht="23.25" customHeight="1">
      <c r="B55" s="43"/>
      <c r="C55" s="44"/>
      <c r="D55" s="44"/>
      <c r="E55" s="416" t="str">
        <f>E13</f>
        <v>4-1 - Cyklostezka vedená v HDP-(je vyznačena na vozovce silnice II/435) - 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J90</f>
        <v>0</v>
      </c>
      <c r="K64" s="47"/>
      <c r="AU64" s="25" t="s">
        <v>175</v>
      </c>
    </row>
    <row r="65" spans="2:12" s="8" customFormat="1" ht="24.95" customHeight="1">
      <c r="B65" s="161"/>
      <c r="C65" s="162"/>
      <c r="D65" s="163" t="s">
        <v>176</v>
      </c>
      <c r="E65" s="164"/>
      <c r="F65" s="164"/>
      <c r="G65" s="164"/>
      <c r="H65" s="164"/>
      <c r="I65" s="165"/>
      <c r="J65" s="166">
        <f>J91</f>
        <v>0</v>
      </c>
      <c r="K65" s="167"/>
    </row>
    <row r="66" spans="2:12" s="9" customFormat="1" ht="19.899999999999999" customHeight="1">
      <c r="B66" s="168"/>
      <c r="C66" s="169"/>
      <c r="D66" s="170" t="s">
        <v>181</v>
      </c>
      <c r="E66" s="171"/>
      <c r="F66" s="171"/>
      <c r="G66" s="171"/>
      <c r="H66" s="171"/>
      <c r="I66" s="172"/>
      <c r="J66" s="173">
        <f>J92</f>
        <v>0</v>
      </c>
      <c r="K66" s="174"/>
    </row>
    <row r="67" spans="2:12" s="1" customFormat="1" ht="21.75" customHeight="1">
      <c r="B67" s="43"/>
      <c r="C67" s="44"/>
      <c r="D67" s="44"/>
      <c r="E67" s="44"/>
      <c r="F67" s="44"/>
      <c r="G67" s="44"/>
      <c r="H67" s="44"/>
      <c r="I67" s="129"/>
      <c r="J67" s="44"/>
      <c r="K67" s="47"/>
    </row>
    <row r="68" spans="2:12" s="1" customFormat="1" ht="6.95" customHeight="1">
      <c r="B68" s="58"/>
      <c r="C68" s="59"/>
      <c r="D68" s="59"/>
      <c r="E68" s="59"/>
      <c r="F68" s="59"/>
      <c r="G68" s="59"/>
      <c r="H68" s="59"/>
      <c r="I68" s="151"/>
      <c r="J68" s="59"/>
      <c r="K68" s="60"/>
    </row>
    <row r="72" spans="2:12" s="1" customFormat="1" ht="6.95" customHeight="1">
      <c r="B72" s="61"/>
      <c r="C72" s="62"/>
      <c r="D72" s="62"/>
      <c r="E72" s="62"/>
      <c r="F72" s="62"/>
      <c r="G72" s="62"/>
      <c r="H72" s="62"/>
      <c r="I72" s="154"/>
      <c r="J72" s="62"/>
      <c r="K72" s="62"/>
      <c r="L72" s="63"/>
    </row>
    <row r="73" spans="2:12" s="1" customFormat="1" ht="36.950000000000003" customHeight="1">
      <c r="B73" s="43"/>
      <c r="C73" s="64" t="s">
        <v>183</v>
      </c>
      <c r="D73" s="65"/>
      <c r="E73" s="65"/>
      <c r="F73" s="65"/>
      <c r="G73" s="65"/>
      <c r="H73" s="65"/>
      <c r="I73" s="175"/>
      <c r="J73" s="65"/>
      <c r="K73" s="65"/>
      <c r="L73" s="63"/>
    </row>
    <row r="74" spans="2:12" s="1" customFormat="1" ht="6.95" customHeight="1">
      <c r="B74" s="43"/>
      <c r="C74" s="65"/>
      <c r="D74" s="65"/>
      <c r="E74" s="65"/>
      <c r="F74" s="65"/>
      <c r="G74" s="65"/>
      <c r="H74" s="65"/>
      <c r="I74" s="175"/>
      <c r="J74" s="65"/>
      <c r="K74" s="65"/>
      <c r="L74" s="63"/>
    </row>
    <row r="75" spans="2:12" s="1" customFormat="1" ht="14.45" customHeight="1">
      <c r="B75" s="43"/>
      <c r="C75" s="67" t="s">
        <v>18</v>
      </c>
      <c r="D75" s="65"/>
      <c r="E75" s="65"/>
      <c r="F75" s="65"/>
      <c r="G75" s="65"/>
      <c r="H75" s="65"/>
      <c r="I75" s="175"/>
      <c r="J75" s="65"/>
      <c r="K75" s="65"/>
      <c r="L75" s="63"/>
    </row>
    <row r="76" spans="2:12" s="1" customFormat="1" ht="22.5" customHeight="1">
      <c r="B76" s="43"/>
      <c r="C76" s="65"/>
      <c r="D76" s="65"/>
      <c r="E76" s="417" t="str">
        <f>E7</f>
        <v>Bezbariérové úpravy komunikací olomouc - trasa M</v>
      </c>
      <c r="F76" s="418"/>
      <c r="G76" s="418"/>
      <c r="H76" s="418"/>
      <c r="I76" s="175"/>
      <c r="J76" s="65"/>
      <c r="K76" s="65"/>
      <c r="L76" s="63"/>
    </row>
    <row r="77" spans="2:12">
      <c r="B77" s="29"/>
      <c r="C77" s="67" t="s">
        <v>165</v>
      </c>
      <c r="D77" s="176"/>
      <c r="E77" s="176"/>
      <c r="F77" s="176"/>
      <c r="G77" s="176"/>
      <c r="H77" s="176"/>
      <c r="J77" s="176"/>
      <c r="K77" s="176"/>
      <c r="L77" s="177"/>
    </row>
    <row r="78" spans="2:12" ht="22.5" customHeight="1">
      <c r="B78" s="29"/>
      <c r="C78" s="176"/>
      <c r="D78" s="176"/>
      <c r="E78" s="417" t="s">
        <v>1539</v>
      </c>
      <c r="F78" s="421"/>
      <c r="G78" s="421"/>
      <c r="H78" s="421"/>
      <c r="J78" s="176"/>
      <c r="K78" s="176"/>
      <c r="L78" s="177"/>
    </row>
    <row r="79" spans="2:12">
      <c r="B79" s="29"/>
      <c r="C79" s="67" t="s">
        <v>167</v>
      </c>
      <c r="D79" s="176"/>
      <c r="E79" s="176"/>
      <c r="F79" s="176"/>
      <c r="G79" s="176"/>
      <c r="H79" s="176"/>
      <c r="J79" s="176"/>
      <c r="K79" s="176"/>
      <c r="L79" s="177"/>
    </row>
    <row r="80" spans="2:12" s="1" customFormat="1" ht="22.5" customHeight="1">
      <c r="B80" s="43"/>
      <c r="C80" s="65"/>
      <c r="D80" s="65"/>
      <c r="E80" s="419" t="s">
        <v>1540</v>
      </c>
      <c r="F80" s="420"/>
      <c r="G80" s="420"/>
      <c r="H80" s="420"/>
      <c r="I80" s="175"/>
      <c r="J80" s="65"/>
      <c r="K80" s="65"/>
      <c r="L80" s="63"/>
    </row>
    <row r="81" spans="2:65" s="1" customFormat="1" ht="14.45" customHeight="1">
      <c r="B81" s="43"/>
      <c r="C81" s="67" t="s">
        <v>1541</v>
      </c>
      <c r="D81" s="65"/>
      <c r="E81" s="65"/>
      <c r="F81" s="65"/>
      <c r="G81" s="65"/>
      <c r="H81" s="65"/>
      <c r="I81" s="175"/>
      <c r="J81" s="65"/>
      <c r="K81" s="65"/>
      <c r="L81" s="63"/>
    </row>
    <row r="82" spans="2:65" s="1" customFormat="1" ht="23.25" customHeight="1">
      <c r="B82" s="43"/>
      <c r="C82" s="65"/>
      <c r="D82" s="65"/>
      <c r="E82" s="388" t="str">
        <f>E13</f>
        <v>4-1 - Cyklostezka vedená v HDP-(je vyznačena na vozovce silnice II/435) - soupis prací</v>
      </c>
      <c r="F82" s="420"/>
      <c r="G82" s="420"/>
      <c r="H82" s="420"/>
      <c r="I82" s="175"/>
      <c r="J82" s="65"/>
      <c r="K82" s="65"/>
      <c r="L82" s="63"/>
    </row>
    <row r="83" spans="2:65" s="1" customFormat="1" ht="6.95" customHeight="1">
      <c r="B83" s="43"/>
      <c r="C83" s="65"/>
      <c r="D83" s="65"/>
      <c r="E83" s="65"/>
      <c r="F83" s="65"/>
      <c r="G83" s="65"/>
      <c r="H83" s="65"/>
      <c r="I83" s="175"/>
      <c r="J83" s="65"/>
      <c r="K83" s="65"/>
      <c r="L83" s="63"/>
    </row>
    <row r="84" spans="2:65" s="1" customFormat="1" ht="18" customHeight="1">
      <c r="B84" s="43"/>
      <c r="C84" s="67" t="s">
        <v>26</v>
      </c>
      <c r="D84" s="65"/>
      <c r="E84" s="65"/>
      <c r="F84" s="178" t="str">
        <f>F16</f>
        <v>Olomouc</v>
      </c>
      <c r="G84" s="65"/>
      <c r="H84" s="65"/>
      <c r="I84" s="179" t="s">
        <v>28</v>
      </c>
      <c r="J84" s="75" t="str">
        <f>IF(J16="","",J16)</f>
        <v>22.2.2017</v>
      </c>
      <c r="K84" s="65"/>
      <c r="L84" s="63"/>
    </row>
    <row r="85" spans="2:65" s="1" customFormat="1" ht="6.95" customHeight="1">
      <c r="B85" s="43"/>
      <c r="C85" s="65"/>
      <c r="D85" s="65"/>
      <c r="E85" s="65"/>
      <c r="F85" s="65"/>
      <c r="G85" s="65"/>
      <c r="H85" s="65"/>
      <c r="I85" s="175"/>
      <c r="J85" s="65"/>
      <c r="K85" s="65"/>
      <c r="L85" s="63"/>
    </row>
    <row r="86" spans="2:65" s="1" customFormat="1">
      <c r="B86" s="43"/>
      <c r="C86" s="67" t="s">
        <v>36</v>
      </c>
      <c r="D86" s="65"/>
      <c r="E86" s="65"/>
      <c r="F86" s="178" t="str">
        <f>E19</f>
        <v>Statutární město Olomouc</v>
      </c>
      <c r="G86" s="65"/>
      <c r="H86" s="65"/>
      <c r="I86" s="179" t="s">
        <v>44</v>
      </c>
      <c r="J86" s="178" t="str">
        <f>E25</f>
        <v>ing.Petr Doležel</v>
      </c>
      <c r="K86" s="65"/>
      <c r="L86" s="63"/>
    </row>
    <row r="87" spans="2:65" s="1" customFormat="1" ht="14.45" customHeight="1">
      <c r="B87" s="43"/>
      <c r="C87" s="67" t="s">
        <v>42</v>
      </c>
      <c r="D87" s="65"/>
      <c r="E87" s="65"/>
      <c r="F87" s="178" t="str">
        <f>IF(E22="","",E22)</f>
        <v/>
      </c>
      <c r="G87" s="65"/>
      <c r="H87" s="65"/>
      <c r="I87" s="175"/>
      <c r="J87" s="65"/>
      <c r="K87" s="65"/>
      <c r="L87" s="63"/>
    </row>
    <row r="88" spans="2:65" s="1" customFormat="1" ht="10.35" customHeight="1">
      <c r="B88" s="43"/>
      <c r="C88" s="65"/>
      <c r="D88" s="65"/>
      <c r="E88" s="65"/>
      <c r="F88" s="65"/>
      <c r="G88" s="65"/>
      <c r="H88" s="65"/>
      <c r="I88" s="175"/>
      <c r="J88" s="65"/>
      <c r="K88" s="65"/>
      <c r="L88" s="63"/>
    </row>
    <row r="89" spans="2:65" s="10" customFormat="1" ht="29.25" customHeight="1">
      <c r="B89" s="180"/>
      <c r="C89" s="181" t="s">
        <v>184</v>
      </c>
      <c r="D89" s="182" t="s">
        <v>70</v>
      </c>
      <c r="E89" s="182" t="s">
        <v>66</v>
      </c>
      <c r="F89" s="182" t="s">
        <v>185</v>
      </c>
      <c r="G89" s="182" t="s">
        <v>186</v>
      </c>
      <c r="H89" s="182" t="s">
        <v>187</v>
      </c>
      <c r="I89" s="183" t="s">
        <v>188</v>
      </c>
      <c r="J89" s="182" t="s">
        <v>173</v>
      </c>
      <c r="K89" s="184" t="s">
        <v>189</v>
      </c>
      <c r="L89" s="185"/>
      <c r="M89" s="83" t="s">
        <v>190</v>
      </c>
      <c r="N89" s="84" t="s">
        <v>55</v>
      </c>
      <c r="O89" s="84" t="s">
        <v>191</v>
      </c>
      <c r="P89" s="84" t="s">
        <v>192</v>
      </c>
      <c r="Q89" s="84" t="s">
        <v>193</v>
      </c>
      <c r="R89" s="84" t="s">
        <v>194</v>
      </c>
      <c r="S89" s="84" t="s">
        <v>195</v>
      </c>
      <c r="T89" s="85" t="s">
        <v>196</v>
      </c>
    </row>
    <row r="90" spans="2:65" s="1" customFormat="1" ht="29.25" customHeight="1">
      <c r="B90" s="43"/>
      <c r="C90" s="89" t="s">
        <v>174</v>
      </c>
      <c r="D90" s="65"/>
      <c r="E90" s="65"/>
      <c r="F90" s="65"/>
      <c r="G90" s="65"/>
      <c r="H90" s="65"/>
      <c r="I90" s="175"/>
      <c r="J90" s="186">
        <f>BK90</f>
        <v>0</v>
      </c>
      <c r="K90" s="65"/>
      <c r="L90" s="63"/>
      <c r="M90" s="86"/>
      <c r="N90" s="87"/>
      <c r="O90" s="87"/>
      <c r="P90" s="187">
        <f>P91</f>
        <v>0</v>
      </c>
      <c r="Q90" s="87"/>
      <c r="R90" s="187">
        <f>R91</f>
        <v>1.9358299999999999</v>
      </c>
      <c r="S90" s="87"/>
      <c r="T90" s="188">
        <f>T91</f>
        <v>0</v>
      </c>
      <c r="AT90" s="25" t="s">
        <v>84</v>
      </c>
      <c r="AU90" s="25" t="s">
        <v>175</v>
      </c>
      <c r="BK90" s="189">
        <f>BK91</f>
        <v>0</v>
      </c>
    </row>
    <row r="91" spans="2:65" s="11" customFormat="1" ht="37.35" customHeight="1">
      <c r="B91" s="190"/>
      <c r="C91" s="191"/>
      <c r="D91" s="192" t="s">
        <v>84</v>
      </c>
      <c r="E91" s="193" t="s">
        <v>197</v>
      </c>
      <c r="F91" s="193" t="s">
        <v>198</v>
      </c>
      <c r="G91" s="191"/>
      <c r="H91" s="191"/>
      <c r="I91" s="194"/>
      <c r="J91" s="195">
        <f>BK91</f>
        <v>0</v>
      </c>
      <c r="K91" s="191"/>
      <c r="L91" s="196"/>
      <c r="M91" s="197"/>
      <c r="N91" s="198"/>
      <c r="O91" s="198"/>
      <c r="P91" s="199">
        <f>P92</f>
        <v>0</v>
      </c>
      <c r="Q91" s="198"/>
      <c r="R91" s="199">
        <f>R92</f>
        <v>1.9358299999999999</v>
      </c>
      <c r="S91" s="198"/>
      <c r="T91" s="200">
        <f>T92</f>
        <v>0</v>
      </c>
      <c r="AR91" s="201" t="s">
        <v>25</v>
      </c>
      <c r="AT91" s="202" t="s">
        <v>84</v>
      </c>
      <c r="AU91" s="202" t="s">
        <v>85</v>
      </c>
      <c r="AY91" s="201" t="s">
        <v>199</v>
      </c>
      <c r="BK91" s="203">
        <f>BK92</f>
        <v>0</v>
      </c>
    </row>
    <row r="92" spans="2:65" s="11" customFormat="1" ht="19.899999999999999" customHeight="1">
      <c r="B92" s="190"/>
      <c r="C92" s="191"/>
      <c r="D92" s="204" t="s">
        <v>84</v>
      </c>
      <c r="E92" s="205" t="s">
        <v>532</v>
      </c>
      <c r="F92" s="205" t="s">
        <v>533</v>
      </c>
      <c r="G92" s="191"/>
      <c r="H92" s="191"/>
      <c r="I92" s="194"/>
      <c r="J92" s="206">
        <f>BK92</f>
        <v>0</v>
      </c>
      <c r="K92" s="191"/>
      <c r="L92" s="196"/>
      <c r="M92" s="197"/>
      <c r="N92" s="198"/>
      <c r="O92" s="198"/>
      <c r="P92" s="199">
        <f>SUM(P93:P121)</f>
        <v>0</v>
      </c>
      <c r="Q92" s="198"/>
      <c r="R92" s="199">
        <f>SUM(R93:R121)</f>
        <v>1.9358299999999999</v>
      </c>
      <c r="S92" s="198"/>
      <c r="T92" s="200">
        <f>SUM(T93:T121)</f>
        <v>0</v>
      </c>
      <c r="AR92" s="201" t="s">
        <v>25</v>
      </c>
      <c r="AT92" s="202" t="s">
        <v>84</v>
      </c>
      <c r="AU92" s="202" t="s">
        <v>25</v>
      </c>
      <c r="AY92" s="201" t="s">
        <v>199</v>
      </c>
      <c r="BK92" s="203">
        <f>SUM(BK93:BK121)</f>
        <v>0</v>
      </c>
    </row>
    <row r="93" spans="2:65" s="1" customFormat="1" ht="22.5" customHeight="1">
      <c r="B93" s="43"/>
      <c r="C93" s="207" t="s">
        <v>25</v>
      </c>
      <c r="D93" s="207" t="s">
        <v>202</v>
      </c>
      <c r="E93" s="208" t="s">
        <v>1543</v>
      </c>
      <c r="F93" s="209" t="s">
        <v>1544</v>
      </c>
      <c r="G93" s="210" t="s">
        <v>310</v>
      </c>
      <c r="H93" s="211">
        <v>2819.8</v>
      </c>
      <c r="I93" s="212"/>
      <c r="J93" s="213">
        <f>ROUND(I93*H93,2)</f>
        <v>0</v>
      </c>
      <c r="K93" s="209" t="s">
        <v>206</v>
      </c>
      <c r="L93" s="63"/>
      <c r="M93" s="214" t="s">
        <v>50</v>
      </c>
      <c r="N93" s="215" t="s">
        <v>56</v>
      </c>
      <c r="O93" s="44"/>
      <c r="P93" s="216">
        <f>O93*H93</f>
        <v>0</v>
      </c>
      <c r="Q93" s="216">
        <v>6.4999999999999997E-4</v>
      </c>
      <c r="R93" s="216">
        <f>Q93*H93</f>
        <v>1.83287</v>
      </c>
      <c r="S93" s="216">
        <v>0</v>
      </c>
      <c r="T93" s="217">
        <f>S93*H93</f>
        <v>0</v>
      </c>
      <c r="AR93" s="25" t="s">
        <v>105</v>
      </c>
      <c r="AT93" s="25" t="s">
        <v>202</v>
      </c>
      <c r="AU93" s="25" t="s">
        <v>93</v>
      </c>
      <c r="AY93" s="25" t="s">
        <v>199</v>
      </c>
      <c r="BE93" s="218">
        <f>IF(N93="základní",J93,0)</f>
        <v>0</v>
      </c>
      <c r="BF93" s="218">
        <f>IF(N93="snížená",J93,0)</f>
        <v>0</v>
      </c>
      <c r="BG93" s="218">
        <f>IF(N93="zákl. přenesená",J93,0)</f>
        <v>0</v>
      </c>
      <c r="BH93" s="218">
        <f>IF(N93="sníž. přenesená",J93,0)</f>
        <v>0</v>
      </c>
      <c r="BI93" s="218">
        <f>IF(N93="nulová",J93,0)</f>
        <v>0</v>
      </c>
      <c r="BJ93" s="25" t="s">
        <v>25</v>
      </c>
      <c r="BK93" s="218">
        <f>ROUND(I93*H93,2)</f>
        <v>0</v>
      </c>
      <c r="BL93" s="25" t="s">
        <v>105</v>
      </c>
      <c r="BM93" s="25" t="s">
        <v>1545</v>
      </c>
    </row>
    <row r="94" spans="2:65" s="1" customFormat="1" ht="13.5">
      <c r="B94" s="43"/>
      <c r="C94" s="65"/>
      <c r="D94" s="219" t="s">
        <v>208</v>
      </c>
      <c r="E94" s="65"/>
      <c r="F94" s="220" t="s">
        <v>1546</v>
      </c>
      <c r="G94" s="65"/>
      <c r="H94" s="65"/>
      <c r="I94" s="175"/>
      <c r="J94" s="65"/>
      <c r="K94" s="65"/>
      <c r="L94" s="63"/>
      <c r="M94" s="221"/>
      <c r="N94" s="44"/>
      <c r="O94" s="44"/>
      <c r="P94" s="44"/>
      <c r="Q94" s="44"/>
      <c r="R94" s="44"/>
      <c r="S94" s="44"/>
      <c r="T94" s="80"/>
      <c r="AT94" s="25" t="s">
        <v>208</v>
      </c>
      <c r="AU94" s="25" t="s">
        <v>93</v>
      </c>
    </row>
    <row r="95" spans="2:65" s="1" customFormat="1" ht="94.5">
      <c r="B95" s="43"/>
      <c r="C95" s="65"/>
      <c r="D95" s="219" t="s">
        <v>210</v>
      </c>
      <c r="E95" s="65"/>
      <c r="F95" s="222" t="s">
        <v>1105</v>
      </c>
      <c r="G95" s="65"/>
      <c r="H95" s="65"/>
      <c r="I95" s="175"/>
      <c r="J95" s="65"/>
      <c r="K95" s="65"/>
      <c r="L95" s="63"/>
      <c r="M95" s="221"/>
      <c r="N95" s="44"/>
      <c r="O95" s="44"/>
      <c r="P95" s="44"/>
      <c r="Q95" s="44"/>
      <c r="R95" s="44"/>
      <c r="S95" s="44"/>
      <c r="T95" s="80"/>
      <c r="AT95" s="25" t="s">
        <v>210</v>
      </c>
      <c r="AU95" s="25" t="s">
        <v>93</v>
      </c>
    </row>
    <row r="96" spans="2:65" s="12" customFormat="1" ht="13.5">
      <c r="B96" s="223"/>
      <c r="C96" s="224"/>
      <c r="D96" s="219" t="s">
        <v>212</v>
      </c>
      <c r="E96" s="225" t="s">
        <v>50</v>
      </c>
      <c r="F96" s="226" t="s">
        <v>1547</v>
      </c>
      <c r="G96" s="224"/>
      <c r="H96" s="227" t="s">
        <v>50</v>
      </c>
      <c r="I96" s="228"/>
      <c r="J96" s="224"/>
      <c r="K96" s="224"/>
      <c r="L96" s="229"/>
      <c r="M96" s="230"/>
      <c r="N96" s="231"/>
      <c r="O96" s="231"/>
      <c r="P96" s="231"/>
      <c r="Q96" s="231"/>
      <c r="R96" s="231"/>
      <c r="S96" s="231"/>
      <c r="T96" s="232"/>
      <c r="AT96" s="233" t="s">
        <v>212</v>
      </c>
      <c r="AU96" s="233" t="s">
        <v>93</v>
      </c>
      <c r="AV96" s="12" t="s">
        <v>25</v>
      </c>
      <c r="AW96" s="12" t="s">
        <v>48</v>
      </c>
      <c r="AX96" s="12" t="s">
        <v>85</v>
      </c>
      <c r="AY96" s="233" t="s">
        <v>199</v>
      </c>
    </row>
    <row r="97" spans="2:65" s="13" customFormat="1" ht="13.5">
      <c r="B97" s="234"/>
      <c r="C97" s="235"/>
      <c r="D97" s="219" t="s">
        <v>212</v>
      </c>
      <c r="E97" s="246" t="s">
        <v>50</v>
      </c>
      <c r="F97" s="247" t="s">
        <v>1548</v>
      </c>
      <c r="G97" s="235"/>
      <c r="H97" s="248">
        <v>13.5</v>
      </c>
      <c r="I97" s="240"/>
      <c r="J97" s="235"/>
      <c r="K97" s="235"/>
      <c r="L97" s="241"/>
      <c r="M97" s="242"/>
      <c r="N97" s="243"/>
      <c r="O97" s="243"/>
      <c r="P97" s="243"/>
      <c r="Q97" s="243"/>
      <c r="R97" s="243"/>
      <c r="S97" s="243"/>
      <c r="T97" s="244"/>
      <c r="AT97" s="245" t="s">
        <v>212</v>
      </c>
      <c r="AU97" s="245" t="s">
        <v>93</v>
      </c>
      <c r="AV97" s="13" t="s">
        <v>93</v>
      </c>
      <c r="AW97" s="13" t="s">
        <v>48</v>
      </c>
      <c r="AX97" s="13" t="s">
        <v>85</v>
      </c>
      <c r="AY97" s="245" t="s">
        <v>199</v>
      </c>
    </row>
    <row r="98" spans="2:65" s="13" customFormat="1" ht="13.5">
      <c r="B98" s="234"/>
      <c r="C98" s="235"/>
      <c r="D98" s="219" t="s">
        <v>212</v>
      </c>
      <c r="E98" s="246" t="s">
        <v>50</v>
      </c>
      <c r="F98" s="247" t="s">
        <v>1549</v>
      </c>
      <c r="G98" s="235"/>
      <c r="H98" s="248">
        <v>1172.5</v>
      </c>
      <c r="I98" s="240"/>
      <c r="J98" s="235"/>
      <c r="K98" s="235"/>
      <c r="L98" s="241"/>
      <c r="M98" s="242"/>
      <c r="N98" s="243"/>
      <c r="O98" s="243"/>
      <c r="P98" s="243"/>
      <c r="Q98" s="243"/>
      <c r="R98" s="243"/>
      <c r="S98" s="243"/>
      <c r="T98" s="244"/>
      <c r="AT98" s="245" t="s">
        <v>212</v>
      </c>
      <c r="AU98" s="245" t="s">
        <v>93</v>
      </c>
      <c r="AV98" s="13" t="s">
        <v>93</v>
      </c>
      <c r="AW98" s="13" t="s">
        <v>48</v>
      </c>
      <c r="AX98" s="13" t="s">
        <v>85</v>
      </c>
      <c r="AY98" s="245" t="s">
        <v>199</v>
      </c>
    </row>
    <row r="99" spans="2:65" s="13" customFormat="1" ht="13.5">
      <c r="B99" s="234"/>
      <c r="C99" s="235"/>
      <c r="D99" s="219" t="s">
        <v>212</v>
      </c>
      <c r="E99" s="246" t="s">
        <v>50</v>
      </c>
      <c r="F99" s="247" t="s">
        <v>1550</v>
      </c>
      <c r="G99" s="235"/>
      <c r="H99" s="248">
        <v>201</v>
      </c>
      <c r="I99" s="240"/>
      <c r="J99" s="235"/>
      <c r="K99" s="235"/>
      <c r="L99" s="241"/>
      <c r="M99" s="242"/>
      <c r="N99" s="243"/>
      <c r="O99" s="243"/>
      <c r="P99" s="243"/>
      <c r="Q99" s="243"/>
      <c r="R99" s="243"/>
      <c r="S99" s="243"/>
      <c r="T99" s="244"/>
      <c r="AT99" s="245" t="s">
        <v>212</v>
      </c>
      <c r="AU99" s="245" t="s">
        <v>93</v>
      </c>
      <c r="AV99" s="13" t="s">
        <v>93</v>
      </c>
      <c r="AW99" s="13" t="s">
        <v>48</v>
      </c>
      <c r="AX99" s="13" t="s">
        <v>85</v>
      </c>
      <c r="AY99" s="245" t="s">
        <v>199</v>
      </c>
    </row>
    <row r="100" spans="2:65" s="13" customFormat="1" ht="13.5">
      <c r="B100" s="234"/>
      <c r="C100" s="235"/>
      <c r="D100" s="219" t="s">
        <v>212</v>
      </c>
      <c r="E100" s="246" t="s">
        <v>50</v>
      </c>
      <c r="F100" s="247" t="s">
        <v>1551</v>
      </c>
      <c r="G100" s="235"/>
      <c r="H100" s="248">
        <v>55</v>
      </c>
      <c r="I100" s="240"/>
      <c r="J100" s="235"/>
      <c r="K100" s="235"/>
      <c r="L100" s="241"/>
      <c r="M100" s="242"/>
      <c r="N100" s="243"/>
      <c r="O100" s="243"/>
      <c r="P100" s="243"/>
      <c r="Q100" s="243"/>
      <c r="R100" s="243"/>
      <c r="S100" s="243"/>
      <c r="T100" s="244"/>
      <c r="AT100" s="245" t="s">
        <v>212</v>
      </c>
      <c r="AU100" s="245" t="s">
        <v>93</v>
      </c>
      <c r="AV100" s="13" t="s">
        <v>93</v>
      </c>
      <c r="AW100" s="13" t="s">
        <v>48</v>
      </c>
      <c r="AX100" s="13" t="s">
        <v>85</v>
      </c>
      <c r="AY100" s="245" t="s">
        <v>199</v>
      </c>
    </row>
    <row r="101" spans="2:65" s="13" customFormat="1" ht="13.5">
      <c r="B101" s="234"/>
      <c r="C101" s="235"/>
      <c r="D101" s="236" t="s">
        <v>212</v>
      </c>
      <c r="E101" s="237" t="s">
        <v>50</v>
      </c>
      <c r="F101" s="238" t="s">
        <v>1552</v>
      </c>
      <c r="G101" s="235"/>
      <c r="H101" s="239">
        <v>1377.8</v>
      </c>
      <c r="I101" s="240"/>
      <c r="J101" s="235"/>
      <c r="K101" s="235"/>
      <c r="L101" s="241"/>
      <c r="M101" s="242"/>
      <c r="N101" s="243"/>
      <c r="O101" s="243"/>
      <c r="P101" s="243"/>
      <c r="Q101" s="243"/>
      <c r="R101" s="243"/>
      <c r="S101" s="243"/>
      <c r="T101" s="244"/>
      <c r="AT101" s="245" t="s">
        <v>212</v>
      </c>
      <c r="AU101" s="245" t="s">
        <v>93</v>
      </c>
      <c r="AV101" s="13" t="s">
        <v>93</v>
      </c>
      <c r="AW101" s="13" t="s">
        <v>48</v>
      </c>
      <c r="AX101" s="13" t="s">
        <v>85</v>
      </c>
      <c r="AY101" s="245" t="s">
        <v>199</v>
      </c>
    </row>
    <row r="102" spans="2:65" s="1" customFormat="1" ht="31.5" customHeight="1">
      <c r="B102" s="43"/>
      <c r="C102" s="207" t="s">
        <v>93</v>
      </c>
      <c r="D102" s="207" t="s">
        <v>202</v>
      </c>
      <c r="E102" s="208" t="s">
        <v>1101</v>
      </c>
      <c r="F102" s="209" t="s">
        <v>1102</v>
      </c>
      <c r="G102" s="210" t="s">
        <v>310</v>
      </c>
      <c r="H102" s="211">
        <v>138</v>
      </c>
      <c r="I102" s="212"/>
      <c r="J102" s="213">
        <f>ROUND(I102*H102,2)</f>
        <v>0</v>
      </c>
      <c r="K102" s="209" t="s">
        <v>206</v>
      </c>
      <c r="L102" s="63"/>
      <c r="M102" s="214" t="s">
        <v>50</v>
      </c>
      <c r="N102" s="215" t="s">
        <v>56</v>
      </c>
      <c r="O102" s="44"/>
      <c r="P102" s="216">
        <f>O102*H102</f>
        <v>0</v>
      </c>
      <c r="Q102" s="216">
        <v>3.3E-4</v>
      </c>
      <c r="R102" s="216">
        <f>Q102*H102</f>
        <v>4.5539999999999997E-2</v>
      </c>
      <c r="S102" s="216">
        <v>0</v>
      </c>
      <c r="T102" s="217">
        <f>S102*H102</f>
        <v>0</v>
      </c>
      <c r="AR102" s="25" t="s">
        <v>105</v>
      </c>
      <c r="AT102" s="25" t="s">
        <v>202</v>
      </c>
      <c r="AU102" s="25" t="s">
        <v>93</v>
      </c>
      <c r="AY102" s="25" t="s">
        <v>199</v>
      </c>
      <c r="BE102" s="218">
        <f>IF(N102="základní",J102,0)</f>
        <v>0</v>
      </c>
      <c r="BF102" s="218">
        <f>IF(N102="snížená",J102,0)</f>
        <v>0</v>
      </c>
      <c r="BG102" s="218">
        <f>IF(N102="zákl. přenesená",J102,0)</f>
        <v>0</v>
      </c>
      <c r="BH102" s="218">
        <f>IF(N102="sníž. přenesená",J102,0)</f>
        <v>0</v>
      </c>
      <c r="BI102" s="218">
        <f>IF(N102="nulová",J102,0)</f>
        <v>0</v>
      </c>
      <c r="BJ102" s="25" t="s">
        <v>25</v>
      </c>
      <c r="BK102" s="218">
        <f>ROUND(I102*H102,2)</f>
        <v>0</v>
      </c>
      <c r="BL102" s="25" t="s">
        <v>105</v>
      </c>
      <c r="BM102" s="25" t="s">
        <v>1103</v>
      </c>
    </row>
    <row r="103" spans="2:65" s="1" customFormat="1" ht="27">
      <c r="B103" s="43"/>
      <c r="C103" s="65"/>
      <c r="D103" s="219" t="s">
        <v>208</v>
      </c>
      <c r="E103" s="65"/>
      <c r="F103" s="220" t="s">
        <v>1104</v>
      </c>
      <c r="G103" s="65"/>
      <c r="H103" s="65"/>
      <c r="I103" s="175"/>
      <c r="J103" s="65"/>
      <c r="K103" s="65"/>
      <c r="L103" s="63"/>
      <c r="M103" s="221"/>
      <c r="N103" s="44"/>
      <c r="O103" s="44"/>
      <c r="P103" s="44"/>
      <c r="Q103" s="44"/>
      <c r="R103" s="44"/>
      <c r="S103" s="44"/>
      <c r="T103" s="80"/>
      <c r="AT103" s="25" t="s">
        <v>208</v>
      </c>
      <c r="AU103" s="25" t="s">
        <v>93</v>
      </c>
    </row>
    <row r="104" spans="2:65" s="1" customFormat="1" ht="94.5">
      <c r="B104" s="43"/>
      <c r="C104" s="65"/>
      <c r="D104" s="219" t="s">
        <v>210</v>
      </c>
      <c r="E104" s="65"/>
      <c r="F104" s="222" t="s">
        <v>1105</v>
      </c>
      <c r="G104" s="65"/>
      <c r="H104" s="65"/>
      <c r="I104" s="175"/>
      <c r="J104" s="65"/>
      <c r="K104" s="65"/>
      <c r="L104" s="63"/>
      <c r="M104" s="221"/>
      <c r="N104" s="44"/>
      <c r="O104" s="44"/>
      <c r="P104" s="44"/>
      <c r="Q104" s="44"/>
      <c r="R104" s="44"/>
      <c r="S104" s="44"/>
      <c r="T104" s="80"/>
      <c r="AT104" s="25" t="s">
        <v>210</v>
      </c>
      <c r="AU104" s="25" t="s">
        <v>93</v>
      </c>
    </row>
    <row r="105" spans="2:65" s="12" customFormat="1" ht="13.5">
      <c r="B105" s="223"/>
      <c r="C105" s="224"/>
      <c r="D105" s="219" t="s">
        <v>212</v>
      </c>
      <c r="E105" s="225" t="s">
        <v>50</v>
      </c>
      <c r="F105" s="226" t="s">
        <v>1547</v>
      </c>
      <c r="G105" s="224"/>
      <c r="H105" s="227" t="s">
        <v>50</v>
      </c>
      <c r="I105" s="228"/>
      <c r="J105" s="224"/>
      <c r="K105" s="224"/>
      <c r="L105" s="229"/>
      <c r="M105" s="230"/>
      <c r="N105" s="231"/>
      <c r="O105" s="231"/>
      <c r="P105" s="231"/>
      <c r="Q105" s="231"/>
      <c r="R105" s="231"/>
      <c r="S105" s="231"/>
      <c r="T105" s="232"/>
      <c r="AT105" s="233" t="s">
        <v>212</v>
      </c>
      <c r="AU105" s="233" t="s">
        <v>93</v>
      </c>
      <c r="AV105" s="12" t="s">
        <v>25</v>
      </c>
      <c r="AW105" s="12" t="s">
        <v>48</v>
      </c>
      <c r="AX105" s="12" t="s">
        <v>85</v>
      </c>
      <c r="AY105" s="233" t="s">
        <v>199</v>
      </c>
    </row>
    <row r="106" spans="2:65" s="13" customFormat="1" ht="13.5">
      <c r="B106" s="234"/>
      <c r="C106" s="235"/>
      <c r="D106" s="236" t="s">
        <v>212</v>
      </c>
      <c r="E106" s="237" t="s">
        <v>50</v>
      </c>
      <c r="F106" s="238" t="s">
        <v>1553</v>
      </c>
      <c r="G106" s="235"/>
      <c r="H106" s="239">
        <v>138</v>
      </c>
      <c r="I106" s="240"/>
      <c r="J106" s="235"/>
      <c r="K106" s="235"/>
      <c r="L106" s="241"/>
      <c r="M106" s="242"/>
      <c r="N106" s="243"/>
      <c r="O106" s="243"/>
      <c r="P106" s="243"/>
      <c r="Q106" s="243"/>
      <c r="R106" s="243"/>
      <c r="S106" s="243"/>
      <c r="T106" s="244"/>
      <c r="AT106" s="245" t="s">
        <v>212</v>
      </c>
      <c r="AU106" s="245" t="s">
        <v>93</v>
      </c>
      <c r="AV106" s="13" t="s">
        <v>93</v>
      </c>
      <c r="AW106" s="13" t="s">
        <v>48</v>
      </c>
      <c r="AX106" s="13" t="s">
        <v>85</v>
      </c>
      <c r="AY106" s="245" t="s">
        <v>199</v>
      </c>
    </row>
    <row r="107" spans="2:65" s="1" customFormat="1" ht="31.5" customHeight="1">
      <c r="B107" s="43"/>
      <c r="C107" s="207" t="s">
        <v>99</v>
      </c>
      <c r="D107" s="207" t="s">
        <v>202</v>
      </c>
      <c r="E107" s="208" t="s">
        <v>1107</v>
      </c>
      <c r="F107" s="209" t="s">
        <v>1108</v>
      </c>
      <c r="G107" s="210" t="s">
        <v>263</v>
      </c>
      <c r="H107" s="211">
        <v>22</v>
      </c>
      <c r="I107" s="212"/>
      <c r="J107" s="213">
        <f>ROUND(I107*H107,2)</f>
        <v>0</v>
      </c>
      <c r="K107" s="209" t="s">
        <v>206</v>
      </c>
      <c r="L107" s="63"/>
      <c r="M107" s="214" t="s">
        <v>50</v>
      </c>
      <c r="N107" s="215" t="s">
        <v>56</v>
      </c>
      <c r="O107" s="44"/>
      <c r="P107" s="216">
        <f>O107*H107</f>
        <v>0</v>
      </c>
      <c r="Q107" s="216">
        <v>2.5999999999999999E-3</v>
      </c>
      <c r="R107" s="216">
        <f>Q107*H107</f>
        <v>5.7200000000000001E-2</v>
      </c>
      <c r="S107" s="216">
        <v>0</v>
      </c>
      <c r="T107" s="217">
        <f>S107*H107</f>
        <v>0</v>
      </c>
      <c r="AR107" s="25" t="s">
        <v>105</v>
      </c>
      <c r="AT107" s="25" t="s">
        <v>202</v>
      </c>
      <c r="AU107" s="25" t="s">
        <v>93</v>
      </c>
      <c r="AY107" s="25" t="s">
        <v>199</v>
      </c>
      <c r="BE107" s="218">
        <f>IF(N107="základní",J107,0)</f>
        <v>0</v>
      </c>
      <c r="BF107" s="218">
        <f>IF(N107="snížená",J107,0)</f>
        <v>0</v>
      </c>
      <c r="BG107" s="218">
        <f>IF(N107="zákl. přenesená",J107,0)</f>
        <v>0</v>
      </c>
      <c r="BH107" s="218">
        <f>IF(N107="sníž. přenesená",J107,0)</f>
        <v>0</v>
      </c>
      <c r="BI107" s="218">
        <f>IF(N107="nulová",J107,0)</f>
        <v>0</v>
      </c>
      <c r="BJ107" s="25" t="s">
        <v>25</v>
      </c>
      <c r="BK107" s="218">
        <f>ROUND(I107*H107,2)</f>
        <v>0</v>
      </c>
      <c r="BL107" s="25" t="s">
        <v>105</v>
      </c>
      <c r="BM107" s="25" t="s">
        <v>1109</v>
      </c>
    </row>
    <row r="108" spans="2:65" s="1" customFormat="1" ht="27">
      <c r="B108" s="43"/>
      <c r="C108" s="65"/>
      <c r="D108" s="219" t="s">
        <v>208</v>
      </c>
      <c r="E108" s="65"/>
      <c r="F108" s="220" t="s">
        <v>1110</v>
      </c>
      <c r="G108" s="65"/>
      <c r="H108" s="65"/>
      <c r="I108" s="175"/>
      <c r="J108" s="65"/>
      <c r="K108" s="65"/>
      <c r="L108" s="63"/>
      <c r="M108" s="221"/>
      <c r="N108" s="44"/>
      <c r="O108" s="44"/>
      <c r="P108" s="44"/>
      <c r="Q108" s="44"/>
      <c r="R108" s="44"/>
      <c r="S108" s="44"/>
      <c r="T108" s="80"/>
      <c r="AT108" s="25" t="s">
        <v>208</v>
      </c>
      <c r="AU108" s="25" t="s">
        <v>93</v>
      </c>
    </row>
    <row r="109" spans="2:65" s="1" customFormat="1" ht="94.5">
      <c r="B109" s="43"/>
      <c r="C109" s="65"/>
      <c r="D109" s="219" t="s">
        <v>210</v>
      </c>
      <c r="E109" s="65"/>
      <c r="F109" s="222" t="s">
        <v>1105</v>
      </c>
      <c r="G109" s="65"/>
      <c r="H109" s="65"/>
      <c r="I109" s="175"/>
      <c r="J109" s="65"/>
      <c r="K109" s="65"/>
      <c r="L109" s="63"/>
      <c r="M109" s="221"/>
      <c r="N109" s="44"/>
      <c r="O109" s="44"/>
      <c r="P109" s="44"/>
      <c r="Q109" s="44"/>
      <c r="R109" s="44"/>
      <c r="S109" s="44"/>
      <c r="T109" s="80"/>
      <c r="AT109" s="25" t="s">
        <v>210</v>
      </c>
      <c r="AU109" s="25" t="s">
        <v>93</v>
      </c>
    </row>
    <row r="110" spans="2:65" s="12" customFormat="1" ht="13.5">
      <c r="B110" s="223"/>
      <c r="C110" s="224"/>
      <c r="D110" s="219" t="s">
        <v>212</v>
      </c>
      <c r="E110" s="225" t="s">
        <v>50</v>
      </c>
      <c r="F110" s="226" t="s">
        <v>1547</v>
      </c>
      <c r="G110" s="224"/>
      <c r="H110" s="227" t="s">
        <v>50</v>
      </c>
      <c r="I110" s="228"/>
      <c r="J110" s="224"/>
      <c r="K110" s="224"/>
      <c r="L110" s="229"/>
      <c r="M110" s="230"/>
      <c r="N110" s="231"/>
      <c r="O110" s="231"/>
      <c r="P110" s="231"/>
      <c r="Q110" s="231"/>
      <c r="R110" s="231"/>
      <c r="S110" s="231"/>
      <c r="T110" s="232"/>
      <c r="AT110" s="233" t="s">
        <v>212</v>
      </c>
      <c r="AU110" s="233" t="s">
        <v>93</v>
      </c>
      <c r="AV110" s="12" t="s">
        <v>25</v>
      </c>
      <c r="AW110" s="12" t="s">
        <v>48</v>
      </c>
      <c r="AX110" s="12" t="s">
        <v>85</v>
      </c>
      <c r="AY110" s="233" t="s">
        <v>199</v>
      </c>
    </row>
    <row r="111" spans="2:65" s="13" customFormat="1" ht="13.5">
      <c r="B111" s="234"/>
      <c r="C111" s="235"/>
      <c r="D111" s="236" t="s">
        <v>212</v>
      </c>
      <c r="E111" s="237" t="s">
        <v>50</v>
      </c>
      <c r="F111" s="238" t="s">
        <v>1554</v>
      </c>
      <c r="G111" s="235"/>
      <c r="H111" s="239">
        <v>22</v>
      </c>
      <c r="I111" s="240"/>
      <c r="J111" s="235"/>
      <c r="K111" s="235"/>
      <c r="L111" s="241"/>
      <c r="M111" s="242"/>
      <c r="N111" s="243"/>
      <c r="O111" s="243"/>
      <c r="P111" s="243"/>
      <c r="Q111" s="243"/>
      <c r="R111" s="243"/>
      <c r="S111" s="243"/>
      <c r="T111" s="244"/>
      <c r="AT111" s="245" t="s">
        <v>212</v>
      </c>
      <c r="AU111" s="245" t="s">
        <v>93</v>
      </c>
      <c r="AV111" s="13" t="s">
        <v>93</v>
      </c>
      <c r="AW111" s="13" t="s">
        <v>48</v>
      </c>
      <c r="AX111" s="13" t="s">
        <v>85</v>
      </c>
      <c r="AY111" s="245" t="s">
        <v>199</v>
      </c>
    </row>
    <row r="112" spans="2:65" s="1" customFormat="1" ht="22.5" customHeight="1">
      <c r="B112" s="43"/>
      <c r="C112" s="207" t="s">
        <v>105</v>
      </c>
      <c r="D112" s="207" t="s">
        <v>202</v>
      </c>
      <c r="E112" s="208" t="s">
        <v>601</v>
      </c>
      <c r="F112" s="209" t="s">
        <v>602</v>
      </c>
      <c r="G112" s="210" t="s">
        <v>310</v>
      </c>
      <c r="H112" s="211">
        <v>2154.4</v>
      </c>
      <c r="I112" s="212"/>
      <c r="J112" s="213">
        <f>ROUND(I112*H112,2)</f>
        <v>0</v>
      </c>
      <c r="K112" s="209" t="s">
        <v>206</v>
      </c>
      <c r="L112" s="63"/>
      <c r="M112" s="214" t="s">
        <v>50</v>
      </c>
      <c r="N112" s="215" t="s">
        <v>56</v>
      </c>
      <c r="O112" s="44"/>
      <c r="P112" s="216">
        <f>O112*H112</f>
        <v>0</v>
      </c>
      <c r="Q112" s="216">
        <v>0</v>
      </c>
      <c r="R112" s="216">
        <f>Q112*H112</f>
        <v>0</v>
      </c>
      <c r="S112" s="216">
        <v>0</v>
      </c>
      <c r="T112" s="217">
        <f>S112*H112</f>
        <v>0</v>
      </c>
      <c r="AR112" s="25" t="s">
        <v>105</v>
      </c>
      <c r="AT112" s="25" t="s">
        <v>202</v>
      </c>
      <c r="AU112" s="25" t="s">
        <v>93</v>
      </c>
      <c r="AY112" s="25" t="s">
        <v>199</v>
      </c>
      <c r="BE112" s="218">
        <f>IF(N112="základní",J112,0)</f>
        <v>0</v>
      </c>
      <c r="BF112" s="218">
        <f>IF(N112="snížená",J112,0)</f>
        <v>0</v>
      </c>
      <c r="BG112" s="218">
        <f>IF(N112="zákl. přenesená",J112,0)</f>
        <v>0</v>
      </c>
      <c r="BH112" s="218">
        <f>IF(N112="sníž. přenesená",J112,0)</f>
        <v>0</v>
      </c>
      <c r="BI112" s="218">
        <f>IF(N112="nulová",J112,0)</f>
        <v>0</v>
      </c>
      <c r="BJ112" s="25" t="s">
        <v>25</v>
      </c>
      <c r="BK112" s="218">
        <f>ROUND(I112*H112,2)</f>
        <v>0</v>
      </c>
      <c r="BL112" s="25" t="s">
        <v>105</v>
      </c>
      <c r="BM112" s="25" t="s">
        <v>1114</v>
      </c>
    </row>
    <row r="113" spans="2:65" s="1" customFormat="1" ht="27">
      <c r="B113" s="43"/>
      <c r="C113" s="65"/>
      <c r="D113" s="219" t="s">
        <v>208</v>
      </c>
      <c r="E113" s="65"/>
      <c r="F113" s="220" t="s">
        <v>604</v>
      </c>
      <c r="G113" s="65"/>
      <c r="H113" s="65"/>
      <c r="I113" s="175"/>
      <c r="J113" s="65"/>
      <c r="K113" s="65"/>
      <c r="L113" s="63"/>
      <c r="M113" s="221"/>
      <c r="N113" s="44"/>
      <c r="O113" s="44"/>
      <c r="P113" s="44"/>
      <c r="Q113" s="44"/>
      <c r="R113" s="44"/>
      <c r="S113" s="44"/>
      <c r="T113" s="80"/>
      <c r="AT113" s="25" t="s">
        <v>208</v>
      </c>
      <c r="AU113" s="25" t="s">
        <v>93</v>
      </c>
    </row>
    <row r="114" spans="2:65" s="1" customFormat="1" ht="40.5">
      <c r="B114" s="43"/>
      <c r="C114" s="65"/>
      <c r="D114" s="219" t="s">
        <v>210</v>
      </c>
      <c r="E114" s="65"/>
      <c r="F114" s="222" t="s">
        <v>605</v>
      </c>
      <c r="G114" s="65"/>
      <c r="H114" s="65"/>
      <c r="I114" s="175"/>
      <c r="J114" s="65"/>
      <c r="K114" s="65"/>
      <c r="L114" s="63"/>
      <c r="M114" s="221"/>
      <c r="N114" s="44"/>
      <c r="O114" s="44"/>
      <c r="P114" s="44"/>
      <c r="Q114" s="44"/>
      <c r="R114" s="44"/>
      <c r="S114" s="44"/>
      <c r="T114" s="80"/>
      <c r="AT114" s="25" t="s">
        <v>210</v>
      </c>
      <c r="AU114" s="25" t="s">
        <v>93</v>
      </c>
    </row>
    <row r="115" spans="2:65" s="12" customFormat="1" ht="13.5">
      <c r="B115" s="223"/>
      <c r="C115" s="224"/>
      <c r="D115" s="219" t="s">
        <v>212</v>
      </c>
      <c r="E115" s="225" t="s">
        <v>50</v>
      </c>
      <c r="F115" s="226" t="s">
        <v>1547</v>
      </c>
      <c r="G115" s="224"/>
      <c r="H115" s="227" t="s">
        <v>50</v>
      </c>
      <c r="I115" s="228"/>
      <c r="J115" s="224"/>
      <c r="K115" s="224"/>
      <c r="L115" s="229"/>
      <c r="M115" s="230"/>
      <c r="N115" s="231"/>
      <c r="O115" s="231"/>
      <c r="P115" s="231"/>
      <c r="Q115" s="231"/>
      <c r="R115" s="231"/>
      <c r="S115" s="231"/>
      <c r="T115" s="232"/>
      <c r="AT115" s="233" t="s">
        <v>212</v>
      </c>
      <c r="AU115" s="233" t="s">
        <v>93</v>
      </c>
      <c r="AV115" s="12" t="s">
        <v>25</v>
      </c>
      <c r="AW115" s="12" t="s">
        <v>48</v>
      </c>
      <c r="AX115" s="12" t="s">
        <v>85</v>
      </c>
      <c r="AY115" s="233" t="s">
        <v>199</v>
      </c>
    </row>
    <row r="116" spans="2:65" s="13" customFormat="1" ht="13.5">
      <c r="B116" s="234"/>
      <c r="C116" s="235"/>
      <c r="D116" s="236" t="s">
        <v>212</v>
      </c>
      <c r="E116" s="237" t="s">
        <v>50</v>
      </c>
      <c r="F116" s="238" t="s">
        <v>1555</v>
      </c>
      <c r="G116" s="235"/>
      <c r="H116" s="239">
        <v>2154.4</v>
      </c>
      <c r="I116" s="240"/>
      <c r="J116" s="235"/>
      <c r="K116" s="235"/>
      <c r="L116" s="241"/>
      <c r="M116" s="242"/>
      <c r="N116" s="243"/>
      <c r="O116" s="243"/>
      <c r="P116" s="243"/>
      <c r="Q116" s="243"/>
      <c r="R116" s="243"/>
      <c r="S116" s="243"/>
      <c r="T116" s="244"/>
      <c r="AT116" s="245" t="s">
        <v>212</v>
      </c>
      <c r="AU116" s="245" t="s">
        <v>93</v>
      </c>
      <c r="AV116" s="13" t="s">
        <v>93</v>
      </c>
      <c r="AW116" s="13" t="s">
        <v>48</v>
      </c>
      <c r="AX116" s="13" t="s">
        <v>85</v>
      </c>
      <c r="AY116" s="245" t="s">
        <v>199</v>
      </c>
    </row>
    <row r="117" spans="2:65" s="1" customFormat="1" ht="22.5" customHeight="1">
      <c r="B117" s="43"/>
      <c r="C117" s="207" t="s">
        <v>141</v>
      </c>
      <c r="D117" s="207" t="s">
        <v>202</v>
      </c>
      <c r="E117" s="208" t="s">
        <v>1115</v>
      </c>
      <c r="F117" s="209" t="s">
        <v>1116</v>
      </c>
      <c r="G117" s="210" t="s">
        <v>263</v>
      </c>
      <c r="H117" s="211">
        <v>22</v>
      </c>
      <c r="I117" s="212"/>
      <c r="J117" s="213">
        <f>ROUND(I117*H117,2)</f>
        <v>0</v>
      </c>
      <c r="K117" s="209" t="s">
        <v>206</v>
      </c>
      <c r="L117" s="63"/>
      <c r="M117" s="214" t="s">
        <v>50</v>
      </c>
      <c r="N117" s="215" t="s">
        <v>56</v>
      </c>
      <c r="O117" s="44"/>
      <c r="P117" s="216">
        <f>O117*H117</f>
        <v>0</v>
      </c>
      <c r="Q117" s="216">
        <v>1.0000000000000001E-5</v>
      </c>
      <c r="R117" s="216">
        <f>Q117*H117</f>
        <v>2.2000000000000001E-4</v>
      </c>
      <c r="S117" s="216">
        <v>0</v>
      </c>
      <c r="T117" s="217">
        <f>S117*H117</f>
        <v>0</v>
      </c>
      <c r="AR117" s="25" t="s">
        <v>105</v>
      </c>
      <c r="AT117" s="25" t="s">
        <v>202</v>
      </c>
      <c r="AU117" s="25" t="s">
        <v>93</v>
      </c>
      <c r="AY117" s="25" t="s">
        <v>199</v>
      </c>
      <c r="BE117" s="218">
        <f>IF(N117="základní",J117,0)</f>
        <v>0</v>
      </c>
      <c r="BF117" s="218">
        <f>IF(N117="snížená",J117,0)</f>
        <v>0</v>
      </c>
      <c r="BG117" s="218">
        <f>IF(N117="zákl. přenesená",J117,0)</f>
        <v>0</v>
      </c>
      <c r="BH117" s="218">
        <f>IF(N117="sníž. přenesená",J117,0)</f>
        <v>0</v>
      </c>
      <c r="BI117" s="218">
        <f>IF(N117="nulová",J117,0)</f>
        <v>0</v>
      </c>
      <c r="BJ117" s="25" t="s">
        <v>25</v>
      </c>
      <c r="BK117" s="218">
        <f>ROUND(I117*H117,2)</f>
        <v>0</v>
      </c>
      <c r="BL117" s="25" t="s">
        <v>105</v>
      </c>
      <c r="BM117" s="25" t="s">
        <v>1117</v>
      </c>
    </row>
    <row r="118" spans="2:65" s="1" customFormat="1" ht="27">
      <c r="B118" s="43"/>
      <c r="C118" s="65"/>
      <c r="D118" s="219" t="s">
        <v>208</v>
      </c>
      <c r="E118" s="65"/>
      <c r="F118" s="220" t="s">
        <v>1118</v>
      </c>
      <c r="G118" s="65"/>
      <c r="H118" s="65"/>
      <c r="I118" s="175"/>
      <c r="J118" s="65"/>
      <c r="K118" s="65"/>
      <c r="L118" s="63"/>
      <c r="M118" s="221"/>
      <c r="N118" s="44"/>
      <c r="O118" s="44"/>
      <c r="P118" s="44"/>
      <c r="Q118" s="44"/>
      <c r="R118" s="44"/>
      <c r="S118" s="44"/>
      <c r="T118" s="80"/>
      <c r="AT118" s="25" t="s">
        <v>208</v>
      </c>
      <c r="AU118" s="25" t="s">
        <v>93</v>
      </c>
    </row>
    <row r="119" spans="2:65" s="1" customFormat="1" ht="40.5">
      <c r="B119" s="43"/>
      <c r="C119" s="65"/>
      <c r="D119" s="219" t="s">
        <v>210</v>
      </c>
      <c r="E119" s="65"/>
      <c r="F119" s="222" t="s">
        <v>605</v>
      </c>
      <c r="G119" s="65"/>
      <c r="H119" s="65"/>
      <c r="I119" s="175"/>
      <c r="J119" s="65"/>
      <c r="K119" s="65"/>
      <c r="L119" s="63"/>
      <c r="M119" s="221"/>
      <c r="N119" s="44"/>
      <c r="O119" s="44"/>
      <c r="P119" s="44"/>
      <c r="Q119" s="44"/>
      <c r="R119" s="44"/>
      <c r="S119" s="44"/>
      <c r="T119" s="80"/>
      <c r="AT119" s="25" t="s">
        <v>210</v>
      </c>
      <c r="AU119" s="25" t="s">
        <v>93</v>
      </c>
    </row>
    <row r="120" spans="2:65" s="12" customFormat="1" ht="13.5">
      <c r="B120" s="223"/>
      <c r="C120" s="224"/>
      <c r="D120" s="219" t="s">
        <v>212</v>
      </c>
      <c r="E120" s="225" t="s">
        <v>50</v>
      </c>
      <c r="F120" s="226" t="s">
        <v>1547</v>
      </c>
      <c r="G120" s="224"/>
      <c r="H120" s="227" t="s">
        <v>50</v>
      </c>
      <c r="I120" s="228"/>
      <c r="J120" s="224"/>
      <c r="K120" s="224"/>
      <c r="L120" s="229"/>
      <c r="M120" s="230"/>
      <c r="N120" s="231"/>
      <c r="O120" s="231"/>
      <c r="P120" s="231"/>
      <c r="Q120" s="231"/>
      <c r="R120" s="231"/>
      <c r="S120" s="231"/>
      <c r="T120" s="232"/>
      <c r="AT120" s="233" t="s">
        <v>212</v>
      </c>
      <c r="AU120" s="233" t="s">
        <v>93</v>
      </c>
      <c r="AV120" s="12" t="s">
        <v>25</v>
      </c>
      <c r="AW120" s="12" t="s">
        <v>48</v>
      </c>
      <c r="AX120" s="12" t="s">
        <v>85</v>
      </c>
      <c r="AY120" s="233" t="s">
        <v>199</v>
      </c>
    </row>
    <row r="121" spans="2:65" s="13" customFormat="1" ht="13.5">
      <c r="B121" s="234"/>
      <c r="C121" s="235"/>
      <c r="D121" s="219" t="s">
        <v>212</v>
      </c>
      <c r="E121" s="246" t="s">
        <v>50</v>
      </c>
      <c r="F121" s="247" t="s">
        <v>1554</v>
      </c>
      <c r="G121" s="235"/>
      <c r="H121" s="248">
        <v>22</v>
      </c>
      <c r="I121" s="240"/>
      <c r="J121" s="235"/>
      <c r="K121" s="235"/>
      <c r="L121" s="241"/>
      <c r="M121" s="273"/>
      <c r="N121" s="274"/>
      <c r="O121" s="274"/>
      <c r="P121" s="274"/>
      <c r="Q121" s="274"/>
      <c r="R121" s="274"/>
      <c r="S121" s="274"/>
      <c r="T121" s="275"/>
      <c r="AT121" s="245" t="s">
        <v>212</v>
      </c>
      <c r="AU121" s="245" t="s">
        <v>93</v>
      </c>
      <c r="AV121" s="13" t="s">
        <v>93</v>
      </c>
      <c r="AW121" s="13" t="s">
        <v>48</v>
      </c>
      <c r="AX121" s="13" t="s">
        <v>85</v>
      </c>
      <c r="AY121" s="245" t="s">
        <v>199</v>
      </c>
    </row>
    <row r="122" spans="2:65" s="1" customFormat="1" ht="6.95" customHeight="1">
      <c r="B122" s="58"/>
      <c r="C122" s="59"/>
      <c r="D122" s="59"/>
      <c r="E122" s="59"/>
      <c r="F122" s="59"/>
      <c r="G122" s="59"/>
      <c r="H122" s="59"/>
      <c r="I122" s="151"/>
      <c r="J122" s="59"/>
      <c r="K122" s="59"/>
      <c r="L122" s="63"/>
    </row>
  </sheetData>
  <sheetProtection password="CC35" sheet="1" objects="1" scenarios="1" formatCells="0" formatColumns="0" formatRows="0" sort="0" autoFilter="0"/>
  <autoFilter ref="C89:K121"/>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147</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1539</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1556</v>
      </c>
      <c r="F11" s="415"/>
      <c r="G11" s="415"/>
      <c r="H11" s="415"/>
      <c r="I11" s="129"/>
      <c r="J11" s="44"/>
      <c r="K11" s="47"/>
    </row>
    <row r="12" spans="1:70" s="1" customFormat="1">
      <c r="B12" s="43"/>
      <c r="C12" s="44"/>
      <c r="D12" s="38" t="s">
        <v>1541</v>
      </c>
      <c r="E12" s="44"/>
      <c r="F12" s="44"/>
      <c r="G12" s="44"/>
      <c r="H12" s="44"/>
      <c r="I12" s="129"/>
      <c r="J12" s="44"/>
      <c r="K12" s="47"/>
    </row>
    <row r="13" spans="1:70" s="1" customFormat="1" ht="36.950000000000003" customHeight="1">
      <c r="B13" s="43"/>
      <c r="C13" s="44"/>
      <c r="D13" s="44"/>
      <c r="E13" s="416" t="s">
        <v>1557</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144</v>
      </c>
      <c r="G15" s="44"/>
      <c r="H15" s="44"/>
      <c r="I15" s="130" t="s">
        <v>23</v>
      </c>
      <c r="J15" s="36" t="s">
        <v>1488</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35" t="s">
        <v>31</v>
      </c>
      <c r="E17" s="44"/>
      <c r="F17" s="40" t="s">
        <v>1558</v>
      </c>
      <c r="G17" s="44"/>
      <c r="H17" s="44"/>
      <c r="I17" s="132" t="s">
        <v>33</v>
      </c>
      <c r="J17" s="40" t="s">
        <v>34</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ROUND(J96,2)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ROUND(SUM(BE96:BE548), 2)</f>
        <v>0</v>
      </c>
      <c r="G34" s="44"/>
      <c r="H34" s="44"/>
      <c r="I34" s="143">
        <v>0.21</v>
      </c>
      <c r="J34" s="142">
        <f>ROUND(ROUND((SUM(BE96:BE548)), 2)*I34, 2)</f>
        <v>0</v>
      </c>
      <c r="K34" s="47"/>
    </row>
    <row r="35" spans="2:11" s="1" customFormat="1" ht="14.45" customHeight="1">
      <c r="B35" s="43"/>
      <c r="C35" s="44"/>
      <c r="D35" s="44"/>
      <c r="E35" s="51" t="s">
        <v>57</v>
      </c>
      <c r="F35" s="142">
        <f>ROUND(SUM(BF96:BF548), 2)</f>
        <v>0</v>
      </c>
      <c r="G35" s="44"/>
      <c r="H35" s="44"/>
      <c r="I35" s="143">
        <v>0.15</v>
      </c>
      <c r="J35" s="142">
        <f>ROUND(ROUND((SUM(BF96:BF548)), 2)*I35, 2)</f>
        <v>0</v>
      </c>
      <c r="K35" s="47"/>
    </row>
    <row r="36" spans="2:11" s="1" customFormat="1" ht="14.45" hidden="1" customHeight="1">
      <c r="B36" s="43"/>
      <c r="C36" s="44"/>
      <c r="D36" s="44"/>
      <c r="E36" s="51" t="s">
        <v>58</v>
      </c>
      <c r="F36" s="142">
        <f>ROUND(SUM(BG96:BG548), 2)</f>
        <v>0</v>
      </c>
      <c r="G36" s="44"/>
      <c r="H36" s="44"/>
      <c r="I36" s="143">
        <v>0.21</v>
      </c>
      <c r="J36" s="142">
        <v>0</v>
      </c>
      <c r="K36" s="47"/>
    </row>
    <row r="37" spans="2:11" s="1" customFormat="1" ht="14.45" hidden="1" customHeight="1">
      <c r="B37" s="43"/>
      <c r="C37" s="44"/>
      <c r="D37" s="44"/>
      <c r="E37" s="51" t="s">
        <v>59</v>
      </c>
      <c r="F37" s="142">
        <f>ROUND(SUM(BH96:BH548), 2)</f>
        <v>0</v>
      </c>
      <c r="G37" s="44"/>
      <c r="H37" s="44"/>
      <c r="I37" s="143">
        <v>0.15</v>
      </c>
      <c r="J37" s="142">
        <v>0</v>
      </c>
      <c r="K37" s="47"/>
    </row>
    <row r="38" spans="2:11" s="1" customFormat="1" ht="14.45" hidden="1" customHeight="1">
      <c r="B38" s="43"/>
      <c r="C38" s="44"/>
      <c r="D38" s="44"/>
      <c r="E38" s="51" t="s">
        <v>60</v>
      </c>
      <c r="F38" s="142">
        <f>ROUND(SUM(BI96:BI548),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1539</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1556</v>
      </c>
      <c r="F53" s="415"/>
      <c r="G53" s="415"/>
      <c r="H53" s="415"/>
      <c r="I53" s="129"/>
      <c r="J53" s="44"/>
      <c r="K53" s="47"/>
    </row>
    <row r="54" spans="2:47" s="1" customFormat="1" ht="14.45" customHeight="1">
      <c r="B54" s="43"/>
      <c r="C54" s="38" t="s">
        <v>1541</v>
      </c>
      <c r="D54" s="44"/>
      <c r="E54" s="44"/>
      <c r="F54" s="44"/>
      <c r="G54" s="44"/>
      <c r="H54" s="44"/>
      <c r="I54" s="129"/>
      <c r="J54" s="44"/>
      <c r="K54" s="47"/>
    </row>
    <row r="55" spans="2:47" s="1" customFormat="1" ht="23.25" customHeight="1">
      <c r="B55" s="43"/>
      <c r="C55" s="44"/>
      <c r="D55" s="44"/>
      <c r="E55" s="416" t="str">
        <f>E13</f>
        <v>5-1 - Vozovka  silnice II/435- 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J96</f>
        <v>0</v>
      </c>
      <c r="K64" s="47"/>
      <c r="AU64" s="25" t="s">
        <v>175</v>
      </c>
    </row>
    <row r="65" spans="2:12" s="8" customFormat="1" ht="24.95" customHeight="1">
      <c r="B65" s="161"/>
      <c r="C65" s="162"/>
      <c r="D65" s="163" t="s">
        <v>176</v>
      </c>
      <c r="E65" s="164"/>
      <c r="F65" s="164"/>
      <c r="G65" s="164"/>
      <c r="H65" s="164"/>
      <c r="I65" s="165"/>
      <c r="J65" s="166">
        <f>J97</f>
        <v>0</v>
      </c>
      <c r="K65" s="167"/>
    </row>
    <row r="66" spans="2:12" s="9" customFormat="1" ht="19.899999999999999" customHeight="1">
      <c r="B66" s="168"/>
      <c r="C66" s="169"/>
      <c r="D66" s="170" t="s">
        <v>177</v>
      </c>
      <c r="E66" s="171"/>
      <c r="F66" s="171"/>
      <c r="G66" s="171"/>
      <c r="H66" s="171"/>
      <c r="I66" s="172"/>
      <c r="J66" s="173">
        <f>J98</f>
        <v>0</v>
      </c>
      <c r="K66" s="174"/>
    </row>
    <row r="67" spans="2:12" s="9" customFormat="1" ht="19.899999999999999" customHeight="1">
      <c r="B67" s="168"/>
      <c r="C67" s="169"/>
      <c r="D67" s="170" t="s">
        <v>178</v>
      </c>
      <c r="E67" s="171"/>
      <c r="F67" s="171"/>
      <c r="G67" s="171"/>
      <c r="H67" s="171"/>
      <c r="I67" s="172"/>
      <c r="J67" s="173">
        <f>J157</f>
        <v>0</v>
      </c>
      <c r="K67" s="174"/>
    </row>
    <row r="68" spans="2:12" s="9" customFormat="1" ht="19.899999999999999" customHeight="1">
      <c r="B68" s="168"/>
      <c r="C68" s="169"/>
      <c r="D68" s="170" t="s">
        <v>179</v>
      </c>
      <c r="E68" s="171"/>
      <c r="F68" s="171"/>
      <c r="G68" s="171"/>
      <c r="H68" s="171"/>
      <c r="I68" s="172"/>
      <c r="J68" s="173">
        <f>J197</f>
        <v>0</v>
      </c>
      <c r="K68" s="174"/>
    </row>
    <row r="69" spans="2:12" s="9" customFormat="1" ht="19.899999999999999" customHeight="1">
      <c r="B69" s="168"/>
      <c r="C69" s="169"/>
      <c r="D69" s="170" t="s">
        <v>180</v>
      </c>
      <c r="E69" s="171"/>
      <c r="F69" s="171"/>
      <c r="G69" s="171"/>
      <c r="H69" s="171"/>
      <c r="I69" s="172"/>
      <c r="J69" s="173">
        <f>J213</f>
        <v>0</v>
      </c>
      <c r="K69" s="174"/>
    </row>
    <row r="70" spans="2:12" s="9" customFormat="1" ht="19.899999999999999" customHeight="1">
      <c r="B70" s="168"/>
      <c r="C70" s="169"/>
      <c r="D70" s="170" t="s">
        <v>1559</v>
      </c>
      <c r="E70" s="171"/>
      <c r="F70" s="171"/>
      <c r="G70" s="171"/>
      <c r="H70" s="171"/>
      <c r="I70" s="172"/>
      <c r="J70" s="173">
        <f>J277</f>
        <v>0</v>
      </c>
      <c r="K70" s="174"/>
    </row>
    <row r="71" spans="2:12" s="9" customFormat="1" ht="19.899999999999999" customHeight="1">
      <c r="B71" s="168"/>
      <c r="C71" s="169"/>
      <c r="D71" s="170" t="s">
        <v>181</v>
      </c>
      <c r="E71" s="171"/>
      <c r="F71" s="171"/>
      <c r="G71" s="171"/>
      <c r="H71" s="171"/>
      <c r="I71" s="172"/>
      <c r="J71" s="173">
        <f>J330</f>
        <v>0</v>
      </c>
      <c r="K71" s="174"/>
    </row>
    <row r="72" spans="2:12" s="9" customFormat="1" ht="19.899999999999999" customHeight="1">
      <c r="B72" s="168"/>
      <c r="C72" s="169"/>
      <c r="D72" s="170" t="s">
        <v>182</v>
      </c>
      <c r="E72" s="171"/>
      <c r="F72" s="171"/>
      <c r="G72" s="171"/>
      <c r="H72" s="171"/>
      <c r="I72" s="172"/>
      <c r="J72" s="173">
        <f>J406</f>
        <v>0</v>
      </c>
      <c r="K72" s="174"/>
    </row>
    <row r="73" spans="2:12" s="1" customFormat="1" ht="21.75" customHeight="1">
      <c r="B73" s="43"/>
      <c r="C73" s="44"/>
      <c r="D73" s="44"/>
      <c r="E73" s="44"/>
      <c r="F73" s="44"/>
      <c r="G73" s="44"/>
      <c r="H73" s="44"/>
      <c r="I73" s="129"/>
      <c r="J73" s="44"/>
      <c r="K73" s="47"/>
    </row>
    <row r="74" spans="2:12" s="1" customFormat="1" ht="6.95" customHeight="1">
      <c r="B74" s="58"/>
      <c r="C74" s="59"/>
      <c r="D74" s="59"/>
      <c r="E74" s="59"/>
      <c r="F74" s="59"/>
      <c r="G74" s="59"/>
      <c r="H74" s="59"/>
      <c r="I74" s="151"/>
      <c r="J74" s="59"/>
      <c r="K74" s="60"/>
    </row>
    <row r="78" spans="2:12" s="1" customFormat="1" ht="6.95" customHeight="1">
      <c r="B78" s="61"/>
      <c r="C78" s="62"/>
      <c r="D78" s="62"/>
      <c r="E78" s="62"/>
      <c r="F78" s="62"/>
      <c r="G78" s="62"/>
      <c r="H78" s="62"/>
      <c r="I78" s="154"/>
      <c r="J78" s="62"/>
      <c r="K78" s="62"/>
      <c r="L78" s="63"/>
    </row>
    <row r="79" spans="2:12" s="1" customFormat="1" ht="36.950000000000003" customHeight="1">
      <c r="B79" s="43"/>
      <c r="C79" s="64" t="s">
        <v>183</v>
      </c>
      <c r="D79" s="65"/>
      <c r="E79" s="65"/>
      <c r="F79" s="65"/>
      <c r="G79" s="65"/>
      <c r="H79" s="65"/>
      <c r="I79" s="175"/>
      <c r="J79" s="65"/>
      <c r="K79" s="65"/>
      <c r="L79" s="63"/>
    </row>
    <row r="80" spans="2:12" s="1" customFormat="1" ht="6.95" customHeight="1">
      <c r="B80" s="43"/>
      <c r="C80" s="65"/>
      <c r="D80" s="65"/>
      <c r="E80" s="65"/>
      <c r="F80" s="65"/>
      <c r="G80" s="65"/>
      <c r="H80" s="65"/>
      <c r="I80" s="175"/>
      <c r="J80" s="65"/>
      <c r="K80" s="65"/>
      <c r="L80" s="63"/>
    </row>
    <row r="81" spans="2:63" s="1" customFormat="1" ht="14.45" customHeight="1">
      <c r="B81" s="43"/>
      <c r="C81" s="67" t="s">
        <v>18</v>
      </c>
      <c r="D81" s="65"/>
      <c r="E81" s="65"/>
      <c r="F81" s="65"/>
      <c r="G81" s="65"/>
      <c r="H81" s="65"/>
      <c r="I81" s="175"/>
      <c r="J81" s="65"/>
      <c r="K81" s="65"/>
      <c r="L81" s="63"/>
    </row>
    <row r="82" spans="2:63" s="1" customFormat="1" ht="22.5" customHeight="1">
      <c r="B82" s="43"/>
      <c r="C82" s="65"/>
      <c r="D82" s="65"/>
      <c r="E82" s="417" t="str">
        <f>E7</f>
        <v>Bezbariérové úpravy komunikací olomouc - trasa M</v>
      </c>
      <c r="F82" s="418"/>
      <c r="G82" s="418"/>
      <c r="H82" s="418"/>
      <c r="I82" s="175"/>
      <c r="J82" s="65"/>
      <c r="K82" s="65"/>
      <c r="L82" s="63"/>
    </row>
    <row r="83" spans="2:63">
      <c r="B83" s="29"/>
      <c r="C83" s="67" t="s">
        <v>165</v>
      </c>
      <c r="D83" s="176"/>
      <c r="E83" s="176"/>
      <c r="F83" s="176"/>
      <c r="G83" s="176"/>
      <c r="H83" s="176"/>
      <c r="J83" s="176"/>
      <c r="K83" s="176"/>
      <c r="L83" s="177"/>
    </row>
    <row r="84" spans="2:63" ht="22.5" customHeight="1">
      <c r="B84" s="29"/>
      <c r="C84" s="176"/>
      <c r="D84" s="176"/>
      <c r="E84" s="417" t="s">
        <v>1539</v>
      </c>
      <c r="F84" s="421"/>
      <c r="G84" s="421"/>
      <c r="H84" s="421"/>
      <c r="J84" s="176"/>
      <c r="K84" s="176"/>
      <c r="L84" s="177"/>
    </row>
    <row r="85" spans="2:63">
      <c r="B85" s="29"/>
      <c r="C85" s="67" t="s">
        <v>167</v>
      </c>
      <c r="D85" s="176"/>
      <c r="E85" s="176"/>
      <c r="F85" s="176"/>
      <c r="G85" s="176"/>
      <c r="H85" s="176"/>
      <c r="J85" s="176"/>
      <c r="K85" s="176"/>
      <c r="L85" s="177"/>
    </row>
    <row r="86" spans="2:63" s="1" customFormat="1" ht="22.5" customHeight="1">
      <c r="B86" s="43"/>
      <c r="C86" s="65"/>
      <c r="D86" s="65"/>
      <c r="E86" s="419" t="s">
        <v>1556</v>
      </c>
      <c r="F86" s="420"/>
      <c r="G86" s="420"/>
      <c r="H86" s="420"/>
      <c r="I86" s="175"/>
      <c r="J86" s="65"/>
      <c r="K86" s="65"/>
      <c r="L86" s="63"/>
    </row>
    <row r="87" spans="2:63" s="1" customFormat="1" ht="14.45" customHeight="1">
      <c r="B87" s="43"/>
      <c r="C87" s="67" t="s">
        <v>1541</v>
      </c>
      <c r="D87" s="65"/>
      <c r="E87" s="65"/>
      <c r="F87" s="65"/>
      <c r="G87" s="65"/>
      <c r="H87" s="65"/>
      <c r="I87" s="175"/>
      <c r="J87" s="65"/>
      <c r="K87" s="65"/>
      <c r="L87" s="63"/>
    </row>
    <row r="88" spans="2:63" s="1" customFormat="1" ht="23.25" customHeight="1">
      <c r="B88" s="43"/>
      <c r="C88" s="65"/>
      <c r="D88" s="65"/>
      <c r="E88" s="388" t="str">
        <f>E13</f>
        <v>5-1 - Vozovka  silnice II/435- soupis prací</v>
      </c>
      <c r="F88" s="420"/>
      <c r="G88" s="420"/>
      <c r="H88" s="420"/>
      <c r="I88" s="175"/>
      <c r="J88" s="65"/>
      <c r="K88" s="65"/>
      <c r="L88" s="63"/>
    </row>
    <row r="89" spans="2:63" s="1" customFormat="1" ht="6.95" customHeight="1">
      <c r="B89" s="43"/>
      <c r="C89" s="65"/>
      <c r="D89" s="65"/>
      <c r="E89" s="65"/>
      <c r="F89" s="65"/>
      <c r="G89" s="65"/>
      <c r="H89" s="65"/>
      <c r="I89" s="175"/>
      <c r="J89" s="65"/>
      <c r="K89" s="65"/>
      <c r="L89" s="63"/>
    </row>
    <row r="90" spans="2:63" s="1" customFormat="1" ht="18" customHeight="1">
      <c r="B90" s="43"/>
      <c r="C90" s="67" t="s">
        <v>26</v>
      </c>
      <c r="D90" s="65"/>
      <c r="E90" s="65"/>
      <c r="F90" s="178" t="str">
        <f>F16</f>
        <v>Olomouc</v>
      </c>
      <c r="G90" s="65"/>
      <c r="H90" s="65"/>
      <c r="I90" s="179" t="s">
        <v>28</v>
      </c>
      <c r="J90" s="75" t="str">
        <f>IF(J16="","",J16)</f>
        <v>22.2.2017</v>
      </c>
      <c r="K90" s="65"/>
      <c r="L90" s="63"/>
    </row>
    <row r="91" spans="2:63" s="1" customFormat="1" ht="6.95" customHeight="1">
      <c r="B91" s="43"/>
      <c r="C91" s="65"/>
      <c r="D91" s="65"/>
      <c r="E91" s="65"/>
      <c r="F91" s="65"/>
      <c r="G91" s="65"/>
      <c r="H91" s="65"/>
      <c r="I91" s="175"/>
      <c r="J91" s="65"/>
      <c r="K91" s="65"/>
      <c r="L91" s="63"/>
    </row>
    <row r="92" spans="2:63" s="1" customFormat="1">
      <c r="B92" s="43"/>
      <c r="C92" s="67" t="s">
        <v>36</v>
      </c>
      <c r="D92" s="65"/>
      <c r="E92" s="65"/>
      <c r="F92" s="178" t="str">
        <f>E19</f>
        <v>Statutární město Olomouc</v>
      </c>
      <c r="G92" s="65"/>
      <c r="H92" s="65"/>
      <c r="I92" s="179" t="s">
        <v>44</v>
      </c>
      <c r="J92" s="178" t="str">
        <f>E25</f>
        <v>ing.Petr Doležel</v>
      </c>
      <c r="K92" s="65"/>
      <c r="L92" s="63"/>
    </row>
    <row r="93" spans="2:63" s="1" customFormat="1" ht="14.45" customHeight="1">
      <c r="B93" s="43"/>
      <c r="C93" s="67" t="s">
        <v>42</v>
      </c>
      <c r="D93" s="65"/>
      <c r="E93" s="65"/>
      <c r="F93" s="178" t="str">
        <f>IF(E22="","",E22)</f>
        <v/>
      </c>
      <c r="G93" s="65"/>
      <c r="H93" s="65"/>
      <c r="I93" s="175"/>
      <c r="J93" s="65"/>
      <c r="K93" s="65"/>
      <c r="L93" s="63"/>
    </row>
    <row r="94" spans="2:63" s="1" customFormat="1" ht="10.35" customHeight="1">
      <c r="B94" s="43"/>
      <c r="C94" s="65"/>
      <c r="D94" s="65"/>
      <c r="E94" s="65"/>
      <c r="F94" s="65"/>
      <c r="G94" s="65"/>
      <c r="H94" s="65"/>
      <c r="I94" s="175"/>
      <c r="J94" s="65"/>
      <c r="K94" s="65"/>
      <c r="L94" s="63"/>
    </row>
    <row r="95" spans="2:63" s="10" customFormat="1" ht="29.25" customHeight="1">
      <c r="B95" s="180"/>
      <c r="C95" s="181" t="s">
        <v>184</v>
      </c>
      <c r="D95" s="182" t="s">
        <v>70</v>
      </c>
      <c r="E95" s="182" t="s">
        <v>66</v>
      </c>
      <c r="F95" s="182" t="s">
        <v>185</v>
      </c>
      <c r="G95" s="182" t="s">
        <v>186</v>
      </c>
      <c r="H95" s="182" t="s">
        <v>187</v>
      </c>
      <c r="I95" s="183" t="s">
        <v>188</v>
      </c>
      <c r="J95" s="182" t="s">
        <v>173</v>
      </c>
      <c r="K95" s="184" t="s">
        <v>189</v>
      </c>
      <c r="L95" s="185"/>
      <c r="M95" s="83" t="s">
        <v>190</v>
      </c>
      <c r="N95" s="84" t="s">
        <v>55</v>
      </c>
      <c r="O95" s="84" t="s">
        <v>191</v>
      </c>
      <c r="P95" s="84" t="s">
        <v>192</v>
      </c>
      <c r="Q95" s="84" t="s">
        <v>193</v>
      </c>
      <c r="R95" s="84" t="s">
        <v>194</v>
      </c>
      <c r="S95" s="84" t="s">
        <v>195</v>
      </c>
      <c r="T95" s="85" t="s">
        <v>196</v>
      </c>
    </row>
    <row r="96" spans="2:63" s="1" customFormat="1" ht="29.25" customHeight="1">
      <c r="B96" s="43"/>
      <c r="C96" s="89" t="s">
        <v>174</v>
      </c>
      <c r="D96" s="65"/>
      <c r="E96" s="65"/>
      <c r="F96" s="65"/>
      <c r="G96" s="65"/>
      <c r="H96" s="65"/>
      <c r="I96" s="175"/>
      <c r="J96" s="186">
        <f>BK96</f>
        <v>0</v>
      </c>
      <c r="K96" s="65"/>
      <c r="L96" s="63"/>
      <c r="M96" s="86"/>
      <c r="N96" s="87"/>
      <c r="O96" s="87"/>
      <c r="P96" s="187">
        <f>P97</f>
        <v>0</v>
      </c>
      <c r="Q96" s="87"/>
      <c r="R96" s="187">
        <f>R97</f>
        <v>97.23269153999999</v>
      </c>
      <c r="S96" s="87"/>
      <c r="T96" s="188">
        <f>T97</f>
        <v>146.0624</v>
      </c>
      <c r="AT96" s="25" t="s">
        <v>84</v>
      </c>
      <c r="AU96" s="25" t="s">
        <v>175</v>
      </c>
      <c r="BK96" s="189">
        <f>BK97</f>
        <v>0</v>
      </c>
    </row>
    <row r="97" spans="2:65" s="11" customFormat="1" ht="37.35" customHeight="1">
      <c r="B97" s="190"/>
      <c r="C97" s="191"/>
      <c r="D97" s="192" t="s">
        <v>84</v>
      </c>
      <c r="E97" s="193" t="s">
        <v>197</v>
      </c>
      <c r="F97" s="193" t="s">
        <v>198</v>
      </c>
      <c r="G97" s="191"/>
      <c r="H97" s="191"/>
      <c r="I97" s="194"/>
      <c r="J97" s="195">
        <f>BK97</f>
        <v>0</v>
      </c>
      <c r="K97" s="191"/>
      <c r="L97" s="196"/>
      <c r="M97" s="197"/>
      <c r="N97" s="198"/>
      <c r="O97" s="198"/>
      <c r="P97" s="199">
        <f>P98+P157+P197+P213+P277+P330+P406</f>
        <v>0</v>
      </c>
      <c r="Q97" s="198"/>
      <c r="R97" s="199">
        <f>R98+R157+R197+R213+R277+R330+R406</f>
        <v>97.23269153999999</v>
      </c>
      <c r="S97" s="198"/>
      <c r="T97" s="200">
        <f>T98+T157+T197+T213+T277+T330+T406</f>
        <v>146.0624</v>
      </c>
      <c r="AR97" s="201" t="s">
        <v>25</v>
      </c>
      <c r="AT97" s="202" t="s">
        <v>84</v>
      </c>
      <c r="AU97" s="202" t="s">
        <v>85</v>
      </c>
      <c r="AY97" s="201" t="s">
        <v>199</v>
      </c>
      <c r="BK97" s="203">
        <f>BK98+BK157+BK197+BK213+BK277+BK330+BK406</f>
        <v>0</v>
      </c>
    </row>
    <row r="98" spans="2:65" s="11" customFormat="1" ht="19.899999999999999" customHeight="1">
      <c r="B98" s="190"/>
      <c r="C98" s="191"/>
      <c r="D98" s="204" t="s">
        <v>84</v>
      </c>
      <c r="E98" s="205" t="s">
        <v>200</v>
      </c>
      <c r="F98" s="205" t="s">
        <v>201</v>
      </c>
      <c r="G98" s="191"/>
      <c r="H98" s="191"/>
      <c r="I98" s="194"/>
      <c r="J98" s="206">
        <f>BK98</f>
        <v>0</v>
      </c>
      <c r="K98" s="191"/>
      <c r="L98" s="196"/>
      <c r="M98" s="197"/>
      <c r="N98" s="198"/>
      <c r="O98" s="198"/>
      <c r="P98" s="199">
        <f>SUM(P99:P156)</f>
        <v>0</v>
      </c>
      <c r="Q98" s="198"/>
      <c r="R98" s="199">
        <f>SUM(R99:R156)</f>
        <v>29.234000000000002</v>
      </c>
      <c r="S98" s="198"/>
      <c r="T98" s="200">
        <f>SUM(T99:T156)</f>
        <v>0</v>
      </c>
      <c r="AR98" s="201" t="s">
        <v>25</v>
      </c>
      <c r="AT98" s="202" t="s">
        <v>84</v>
      </c>
      <c r="AU98" s="202" t="s">
        <v>25</v>
      </c>
      <c r="AY98" s="201" t="s">
        <v>199</v>
      </c>
      <c r="BK98" s="203">
        <f>SUM(BK99:BK156)</f>
        <v>0</v>
      </c>
    </row>
    <row r="99" spans="2:65" s="1" customFormat="1" ht="22.5" customHeight="1">
      <c r="B99" s="43"/>
      <c r="C99" s="207" t="s">
        <v>25</v>
      </c>
      <c r="D99" s="207" t="s">
        <v>202</v>
      </c>
      <c r="E99" s="208" t="s">
        <v>203</v>
      </c>
      <c r="F99" s="209" t="s">
        <v>204</v>
      </c>
      <c r="G99" s="210" t="s">
        <v>205</v>
      </c>
      <c r="H99" s="211">
        <v>0.66600000000000004</v>
      </c>
      <c r="I99" s="212"/>
      <c r="J99" s="213">
        <f>ROUND(I99*H99,2)</f>
        <v>0</v>
      </c>
      <c r="K99" s="209" t="s">
        <v>206</v>
      </c>
      <c r="L99" s="63"/>
      <c r="M99" s="214" t="s">
        <v>50</v>
      </c>
      <c r="N99" s="215" t="s">
        <v>56</v>
      </c>
      <c r="O99" s="44"/>
      <c r="P99" s="216">
        <f>O99*H99</f>
        <v>0</v>
      </c>
      <c r="Q99" s="216">
        <v>0</v>
      </c>
      <c r="R99" s="216">
        <f>Q99*H99</f>
        <v>0</v>
      </c>
      <c r="S99" s="216">
        <v>0</v>
      </c>
      <c r="T99" s="217">
        <f>S99*H99</f>
        <v>0</v>
      </c>
      <c r="AR99" s="25" t="s">
        <v>105</v>
      </c>
      <c r="AT99" s="25" t="s">
        <v>202</v>
      </c>
      <c r="AU99" s="25" t="s">
        <v>93</v>
      </c>
      <c r="AY99" s="25" t="s">
        <v>199</v>
      </c>
      <c r="BE99" s="218">
        <f>IF(N99="základní",J99,0)</f>
        <v>0</v>
      </c>
      <c r="BF99" s="218">
        <f>IF(N99="snížená",J99,0)</f>
        <v>0</v>
      </c>
      <c r="BG99" s="218">
        <f>IF(N99="zákl. přenesená",J99,0)</f>
        <v>0</v>
      </c>
      <c r="BH99" s="218">
        <f>IF(N99="sníž. přenesená",J99,0)</f>
        <v>0</v>
      </c>
      <c r="BI99" s="218">
        <f>IF(N99="nulová",J99,0)</f>
        <v>0</v>
      </c>
      <c r="BJ99" s="25" t="s">
        <v>25</v>
      </c>
      <c r="BK99" s="218">
        <f>ROUND(I99*H99,2)</f>
        <v>0</v>
      </c>
      <c r="BL99" s="25" t="s">
        <v>105</v>
      </c>
      <c r="BM99" s="25" t="s">
        <v>1560</v>
      </c>
    </row>
    <row r="100" spans="2:65" s="1" customFormat="1" ht="27">
      <c r="B100" s="43"/>
      <c r="C100" s="65"/>
      <c r="D100" s="219" t="s">
        <v>208</v>
      </c>
      <c r="E100" s="65"/>
      <c r="F100" s="220" t="s">
        <v>209</v>
      </c>
      <c r="G100" s="65"/>
      <c r="H100" s="65"/>
      <c r="I100" s="175"/>
      <c r="J100" s="65"/>
      <c r="K100" s="65"/>
      <c r="L100" s="63"/>
      <c r="M100" s="221"/>
      <c r="N100" s="44"/>
      <c r="O100" s="44"/>
      <c r="P100" s="44"/>
      <c r="Q100" s="44"/>
      <c r="R100" s="44"/>
      <c r="S100" s="44"/>
      <c r="T100" s="80"/>
      <c r="AT100" s="25" t="s">
        <v>208</v>
      </c>
      <c r="AU100" s="25" t="s">
        <v>93</v>
      </c>
    </row>
    <row r="101" spans="2:65" s="1" customFormat="1" ht="229.5">
      <c r="B101" s="43"/>
      <c r="C101" s="65"/>
      <c r="D101" s="219" t="s">
        <v>210</v>
      </c>
      <c r="E101" s="65"/>
      <c r="F101" s="222" t="s">
        <v>211</v>
      </c>
      <c r="G101" s="65"/>
      <c r="H101" s="65"/>
      <c r="I101" s="175"/>
      <c r="J101" s="65"/>
      <c r="K101" s="65"/>
      <c r="L101" s="63"/>
      <c r="M101" s="221"/>
      <c r="N101" s="44"/>
      <c r="O101" s="44"/>
      <c r="P101" s="44"/>
      <c r="Q101" s="44"/>
      <c r="R101" s="44"/>
      <c r="S101" s="44"/>
      <c r="T101" s="80"/>
      <c r="AT101" s="25" t="s">
        <v>210</v>
      </c>
      <c r="AU101" s="25" t="s">
        <v>93</v>
      </c>
    </row>
    <row r="102" spans="2:65" s="12" customFormat="1" ht="13.5">
      <c r="B102" s="223"/>
      <c r="C102" s="224"/>
      <c r="D102" s="219" t="s">
        <v>212</v>
      </c>
      <c r="E102" s="225" t="s">
        <v>50</v>
      </c>
      <c r="F102" s="226" t="s">
        <v>727</v>
      </c>
      <c r="G102" s="224"/>
      <c r="H102" s="227" t="s">
        <v>50</v>
      </c>
      <c r="I102" s="228"/>
      <c r="J102" s="224"/>
      <c r="K102" s="224"/>
      <c r="L102" s="229"/>
      <c r="M102" s="230"/>
      <c r="N102" s="231"/>
      <c r="O102" s="231"/>
      <c r="P102" s="231"/>
      <c r="Q102" s="231"/>
      <c r="R102" s="231"/>
      <c r="S102" s="231"/>
      <c r="T102" s="232"/>
      <c r="AT102" s="233" t="s">
        <v>212</v>
      </c>
      <c r="AU102" s="233" t="s">
        <v>93</v>
      </c>
      <c r="AV102" s="12" t="s">
        <v>25</v>
      </c>
      <c r="AW102" s="12" t="s">
        <v>48</v>
      </c>
      <c r="AX102" s="12" t="s">
        <v>85</v>
      </c>
      <c r="AY102" s="233" t="s">
        <v>199</v>
      </c>
    </row>
    <row r="103" spans="2:65" s="13" customFormat="1" ht="13.5">
      <c r="B103" s="234"/>
      <c r="C103" s="235"/>
      <c r="D103" s="236" t="s">
        <v>212</v>
      </c>
      <c r="E103" s="237" t="s">
        <v>50</v>
      </c>
      <c r="F103" s="238" t="s">
        <v>1561</v>
      </c>
      <c r="G103" s="235"/>
      <c r="H103" s="239">
        <v>0.66600000000000004</v>
      </c>
      <c r="I103" s="240"/>
      <c r="J103" s="235"/>
      <c r="K103" s="235"/>
      <c r="L103" s="241"/>
      <c r="M103" s="242"/>
      <c r="N103" s="243"/>
      <c r="O103" s="243"/>
      <c r="P103" s="243"/>
      <c r="Q103" s="243"/>
      <c r="R103" s="243"/>
      <c r="S103" s="243"/>
      <c r="T103" s="244"/>
      <c r="AT103" s="245" t="s">
        <v>212</v>
      </c>
      <c r="AU103" s="245" t="s">
        <v>93</v>
      </c>
      <c r="AV103" s="13" t="s">
        <v>93</v>
      </c>
      <c r="AW103" s="13" t="s">
        <v>48</v>
      </c>
      <c r="AX103" s="13" t="s">
        <v>85</v>
      </c>
      <c r="AY103" s="245" t="s">
        <v>199</v>
      </c>
    </row>
    <row r="104" spans="2:65" s="1" customFormat="1" ht="22.5" customHeight="1">
      <c r="B104" s="43"/>
      <c r="C104" s="207" t="s">
        <v>93</v>
      </c>
      <c r="D104" s="207" t="s">
        <v>202</v>
      </c>
      <c r="E104" s="208" t="s">
        <v>992</v>
      </c>
      <c r="F104" s="209" t="s">
        <v>993</v>
      </c>
      <c r="G104" s="210" t="s">
        <v>205</v>
      </c>
      <c r="H104" s="211">
        <v>43.927999999999997</v>
      </c>
      <c r="I104" s="212"/>
      <c r="J104" s="213">
        <f>ROUND(I104*H104,2)</f>
        <v>0</v>
      </c>
      <c r="K104" s="209" t="s">
        <v>206</v>
      </c>
      <c r="L104" s="63"/>
      <c r="M104" s="214" t="s">
        <v>50</v>
      </c>
      <c r="N104" s="215" t="s">
        <v>56</v>
      </c>
      <c r="O104" s="44"/>
      <c r="P104" s="216">
        <f>O104*H104</f>
        <v>0</v>
      </c>
      <c r="Q104" s="216">
        <v>0</v>
      </c>
      <c r="R104" s="216">
        <f>Q104*H104</f>
        <v>0</v>
      </c>
      <c r="S104" s="216">
        <v>0</v>
      </c>
      <c r="T104" s="217">
        <f>S104*H104</f>
        <v>0</v>
      </c>
      <c r="AR104" s="25" t="s">
        <v>105</v>
      </c>
      <c r="AT104" s="25" t="s">
        <v>202</v>
      </c>
      <c r="AU104" s="25" t="s">
        <v>93</v>
      </c>
      <c r="AY104" s="25" t="s">
        <v>199</v>
      </c>
      <c r="BE104" s="218">
        <f>IF(N104="základní",J104,0)</f>
        <v>0</v>
      </c>
      <c r="BF104" s="218">
        <f>IF(N104="snížená",J104,0)</f>
        <v>0</v>
      </c>
      <c r="BG104" s="218">
        <f>IF(N104="zákl. přenesená",J104,0)</f>
        <v>0</v>
      </c>
      <c r="BH104" s="218">
        <f>IF(N104="sníž. přenesená",J104,0)</f>
        <v>0</v>
      </c>
      <c r="BI104" s="218">
        <f>IF(N104="nulová",J104,0)</f>
        <v>0</v>
      </c>
      <c r="BJ104" s="25" t="s">
        <v>25</v>
      </c>
      <c r="BK104" s="218">
        <f>ROUND(I104*H104,2)</f>
        <v>0</v>
      </c>
      <c r="BL104" s="25" t="s">
        <v>105</v>
      </c>
      <c r="BM104" s="25" t="s">
        <v>1562</v>
      </c>
    </row>
    <row r="105" spans="2:65" s="1" customFormat="1" ht="27">
      <c r="B105" s="43"/>
      <c r="C105" s="65"/>
      <c r="D105" s="219" t="s">
        <v>208</v>
      </c>
      <c r="E105" s="65"/>
      <c r="F105" s="220" t="s">
        <v>995</v>
      </c>
      <c r="G105" s="65"/>
      <c r="H105" s="65"/>
      <c r="I105" s="175"/>
      <c r="J105" s="65"/>
      <c r="K105" s="65"/>
      <c r="L105" s="63"/>
      <c r="M105" s="221"/>
      <c r="N105" s="44"/>
      <c r="O105" s="44"/>
      <c r="P105" s="44"/>
      <c r="Q105" s="44"/>
      <c r="R105" s="44"/>
      <c r="S105" s="44"/>
      <c r="T105" s="80"/>
      <c r="AT105" s="25" t="s">
        <v>208</v>
      </c>
      <c r="AU105" s="25" t="s">
        <v>93</v>
      </c>
    </row>
    <row r="106" spans="2:65" s="1" customFormat="1" ht="202.5">
      <c r="B106" s="43"/>
      <c r="C106" s="65"/>
      <c r="D106" s="219" t="s">
        <v>210</v>
      </c>
      <c r="E106" s="65"/>
      <c r="F106" s="222" t="s">
        <v>996</v>
      </c>
      <c r="G106" s="65"/>
      <c r="H106" s="65"/>
      <c r="I106" s="175"/>
      <c r="J106" s="65"/>
      <c r="K106" s="65"/>
      <c r="L106" s="63"/>
      <c r="M106" s="221"/>
      <c r="N106" s="44"/>
      <c r="O106" s="44"/>
      <c r="P106" s="44"/>
      <c r="Q106" s="44"/>
      <c r="R106" s="44"/>
      <c r="S106" s="44"/>
      <c r="T106" s="80"/>
      <c r="AT106" s="25" t="s">
        <v>210</v>
      </c>
      <c r="AU106" s="25" t="s">
        <v>93</v>
      </c>
    </row>
    <row r="107" spans="2:65" s="12" customFormat="1" ht="13.5">
      <c r="B107" s="223"/>
      <c r="C107" s="224"/>
      <c r="D107" s="219" t="s">
        <v>212</v>
      </c>
      <c r="E107" s="225" t="s">
        <v>50</v>
      </c>
      <c r="F107" s="226" t="s">
        <v>679</v>
      </c>
      <c r="G107" s="224"/>
      <c r="H107" s="227" t="s">
        <v>50</v>
      </c>
      <c r="I107" s="228"/>
      <c r="J107" s="224"/>
      <c r="K107" s="224"/>
      <c r="L107" s="229"/>
      <c r="M107" s="230"/>
      <c r="N107" s="231"/>
      <c r="O107" s="231"/>
      <c r="P107" s="231"/>
      <c r="Q107" s="231"/>
      <c r="R107" s="231"/>
      <c r="S107" s="231"/>
      <c r="T107" s="232"/>
      <c r="AT107" s="233" t="s">
        <v>212</v>
      </c>
      <c r="AU107" s="233" t="s">
        <v>93</v>
      </c>
      <c r="AV107" s="12" t="s">
        <v>25</v>
      </c>
      <c r="AW107" s="12" t="s">
        <v>48</v>
      </c>
      <c r="AX107" s="12" t="s">
        <v>85</v>
      </c>
      <c r="AY107" s="233" t="s">
        <v>199</v>
      </c>
    </row>
    <row r="108" spans="2:65" s="13" customFormat="1" ht="13.5">
      <c r="B108" s="234"/>
      <c r="C108" s="235"/>
      <c r="D108" s="219" t="s">
        <v>212</v>
      </c>
      <c r="E108" s="246" t="s">
        <v>50</v>
      </c>
      <c r="F108" s="247" t="s">
        <v>1563</v>
      </c>
      <c r="G108" s="235"/>
      <c r="H108" s="248">
        <v>6.66</v>
      </c>
      <c r="I108" s="240"/>
      <c r="J108" s="235"/>
      <c r="K108" s="235"/>
      <c r="L108" s="241"/>
      <c r="M108" s="242"/>
      <c r="N108" s="243"/>
      <c r="O108" s="243"/>
      <c r="P108" s="243"/>
      <c r="Q108" s="243"/>
      <c r="R108" s="243"/>
      <c r="S108" s="243"/>
      <c r="T108" s="244"/>
      <c r="AT108" s="245" t="s">
        <v>212</v>
      </c>
      <c r="AU108" s="245" t="s">
        <v>93</v>
      </c>
      <c r="AV108" s="13" t="s">
        <v>93</v>
      </c>
      <c r="AW108" s="13" t="s">
        <v>48</v>
      </c>
      <c r="AX108" s="13" t="s">
        <v>85</v>
      </c>
      <c r="AY108" s="245" t="s">
        <v>199</v>
      </c>
    </row>
    <row r="109" spans="2:65" s="12" customFormat="1" ht="13.5">
      <c r="B109" s="223"/>
      <c r="C109" s="224"/>
      <c r="D109" s="219" t="s">
        <v>212</v>
      </c>
      <c r="E109" s="225" t="s">
        <v>50</v>
      </c>
      <c r="F109" s="226" t="s">
        <v>1564</v>
      </c>
      <c r="G109" s="224"/>
      <c r="H109" s="227" t="s">
        <v>50</v>
      </c>
      <c r="I109" s="228"/>
      <c r="J109" s="224"/>
      <c r="K109" s="224"/>
      <c r="L109" s="229"/>
      <c r="M109" s="230"/>
      <c r="N109" s="231"/>
      <c r="O109" s="231"/>
      <c r="P109" s="231"/>
      <c r="Q109" s="231"/>
      <c r="R109" s="231"/>
      <c r="S109" s="231"/>
      <c r="T109" s="232"/>
      <c r="AT109" s="233" t="s">
        <v>212</v>
      </c>
      <c r="AU109" s="233" t="s">
        <v>93</v>
      </c>
      <c r="AV109" s="12" t="s">
        <v>25</v>
      </c>
      <c r="AW109" s="12" t="s">
        <v>48</v>
      </c>
      <c r="AX109" s="12" t="s">
        <v>85</v>
      </c>
      <c r="AY109" s="233" t="s">
        <v>199</v>
      </c>
    </row>
    <row r="110" spans="2:65" s="13" customFormat="1" ht="13.5">
      <c r="B110" s="234"/>
      <c r="C110" s="235"/>
      <c r="D110" s="236" t="s">
        <v>212</v>
      </c>
      <c r="E110" s="237" t="s">
        <v>50</v>
      </c>
      <c r="F110" s="238" t="s">
        <v>1565</v>
      </c>
      <c r="G110" s="235"/>
      <c r="H110" s="239">
        <v>37.268000000000001</v>
      </c>
      <c r="I110" s="240"/>
      <c r="J110" s="235"/>
      <c r="K110" s="235"/>
      <c r="L110" s="241"/>
      <c r="M110" s="242"/>
      <c r="N110" s="243"/>
      <c r="O110" s="243"/>
      <c r="P110" s="243"/>
      <c r="Q110" s="243"/>
      <c r="R110" s="243"/>
      <c r="S110" s="243"/>
      <c r="T110" s="244"/>
      <c r="AT110" s="245" t="s">
        <v>212</v>
      </c>
      <c r="AU110" s="245" t="s">
        <v>93</v>
      </c>
      <c r="AV110" s="13" t="s">
        <v>93</v>
      </c>
      <c r="AW110" s="13" t="s">
        <v>48</v>
      </c>
      <c r="AX110" s="13" t="s">
        <v>85</v>
      </c>
      <c r="AY110" s="245" t="s">
        <v>199</v>
      </c>
    </row>
    <row r="111" spans="2:65" s="1" customFormat="1" ht="22.5" customHeight="1">
      <c r="B111" s="43"/>
      <c r="C111" s="207" t="s">
        <v>99</v>
      </c>
      <c r="D111" s="207" t="s">
        <v>202</v>
      </c>
      <c r="E111" s="208" t="s">
        <v>1566</v>
      </c>
      <c r="F111" s="209" t="s">
        <v>1567</v>
      </c>
      <c r="G111" s="210" t="s">
        <v>205</v>
      </c>
      <c r="H111" s="211">
        <v>10.755000000000001</v>
      </c>
      <c r="I111" s="212"/>
      <c r="J111" s="213">
        <f>ROUND(I111*H111,2)</f>
        <v>0</v>
      </c>
      <c r="K111" s="209" t="s">
        <v>206</v>
      </c>
      <c r="L111" s="63"/>
      <c r="M111" s="214" t="s">
        <v>50</v>
      </c>
      <c r="N111" s="215" t="s">
        <v>56</v>
      </c>
      <c r="O111" s="44"/>
      <c r="P111" s="216">
        <f>O111*H111</f>
        <v>0</v>
      </c>
      <c r="Q111" s="216">
        <v>0</v>
      </c>
      <c r="R111" s="216">
        <f>Q111*H111</f>
        <v>0</v>
      </c>
      <c r="S111" s="216">
        <v>0</v>
      </c>
      <c r="T111" s="217">
        <f>S111*H111</f>
        <v>0</v>
      </c>
      <c r="AR111" s="25" t="s">
        <v>105</v>
      </c>
      <c r="AT111" s="25" t="s">
        <v>202</v>
      </c>
      <c r="AU111" s="25" t="s">
        <v>93</v>
      </c>
      <c r="AY111" s="25" t="s">
        <v>199</v>
      </c>
      <c r="BE111" s="218">
        <f>IF(N111="základní",J111,0)</f>
        <v>0</v>
      </c>
      <c r="BF111" s="218">
        <f>IF(N111="snížená",J111,0)</f>
        <v>0</v>
      </c>
      <c r="BG111" s="218">
        <f>IF(N111="zákl. přenesená",J111,0)</f>
        <v>0</v>
      </c>
      <c r="BH111" s="218">
        <f>IF(N111="sníž. přenesená",J111,0)</f>
        <v>0</v>
      </c>
      <c r="BI111" s="218">
        <f>IF(N111="nulová",J111,0)</f>
        <v>0</v>
      </c>
      <c r="BJ111" s="25" t="s">
        <v>25</v>
      </c>
      <c r="BK111" s="218">
        <f>ROUND(I111*H111,2)</f>
        <v>0</v>
      </c>
      <c r="BL111" s="25" t="s">
        <v>105</v>
      </c>
      <c r="BM111" s="25" t="s">
        <v>1568</v>
      </c>
    </row>
    <row r="112" spans="2:65" s="1" customFormat="1" ht="27">
      <c r="B112" s="43"/>
      <c r="C112" s="65"/>
      <c r="D112" s="219" t="s">
        <v>208</v>
      </c>
      <c r="E112" s="65"/>
      <c r="F112" s="220" t="s">
        <v>1569</v>
      </c>
      <c r="G112" s="65"/>
      <c r="H112" s="65"/>
      <c r="I112" s="175"/>
      <c r="J112" s="65"/>
      <c r="K112" s="65"/>
      <c r="L112" s="63"/>
      <c r="M112" s="221"/>
      <c r="N112" s="44"/>
      <c r="O112" s="44"/>
      <c r="P112" s="44"/>
      <c r="Q112" s="44"/>
      <c r="R112" s="44"/>
      <c r="S112" s="44"/>
      <c r="T112" s="80"/>
      <c r="AT112" s="25" t="s">
        <v>208</v>
      </c>
      <c r="AU112" s="25" t="s">
        <v>93</v>
      </c>
    </row>
    <row r="113" spans="2:65" s="1" customFormat="1" ht="189">
      <c r="B113" s="43"/>
      <c r="C113" s="65"/>
      <c r="D113" s="219" t="s">
        <v>210</v>
      </c>
      <c r="E113" s="65"/>
      <c r="F113" s="222" t="s">
        <v>1570</v>
      </c>
      <c r="G113" s="65"/>
      <c r="H113" s="65"/>
      <c r="I113" s="175"/>
      <c r="J113" s="65"/>
      <c r="K113" s="65"/>
      <c r="L113" s="63"/>
      <c r="M113" s="221"/>
      <c r="N113" s="44"/>
      <c r="O113" s="44"/>
      <c r="P113" s="44"/>
      <c r="Q113" s="44"/>
      <c r="R113" s="44"/>
      <c r="S113" s="44"/>
      <c r="T113" s="80"/>
      <c r="AT113" s="25" t="s">
        <v>210</v>
      </c>
      <c r="AU113" s="25" t="s">
        <v>93</v>
      </c>
    </row>
    <row r="114" spans="2:65" s="12" customFormat="1" ht="13.5">
      <c r="B114" s="223"/>
      <c r="C114" s="224"/>
      <c r="D114" s="219" t="s">
        <v>212</v>
      </c>
      <c r="E114" s="225" t="s">
        <v>50</v>
      </c>
      <c r="F114" s="226" t="s">
        <v>1564</v>
      </c>
      <c r="G114" s="224"/>
      <c r="H114" s="227" t="s">
        <v>50</v>
      </c>
      <c r="I114" s="228"/>
      <c r="J114" s="224"/>
      <c r="K114" s="224"/>
      <c r="L114" s="229"/>
      <c r="M114" s="230"/>
      <c r="N114" s="231"/>
      <c r="O114" s="231"/>
      <c r="P114" s="231"/>
      <c r="Q114" s="231"/>
      <c r="R114" s="231"/>
      <c r="S114" s="231"/>
      <c r="T114" s="232"/>
      <c r="AT114" s="233" t="s">
        <v>212</v>
      </c>
      <c r="AU114" s="233" t="s">
        <v>93</v>
      </c>
      <c r="AV114" s="12" t="s">
        <v>25</v>
      </c>
      <c r="AW114" s="12" t="s">
        <v>48</v>
      </c>
      <c r="AX114" s="12" t="s">
        <v>85</v>
      </c>
      <c r="AY114" s="233" t="s">
        <v>199</v>
      </c>
    </row>
    <row r="115" spans="2:65" s="13" customFormat="1" ht="13.5">
      <c r="B115" s="234"/>
      <c r="C115" s="235"/>
      <c r="D115" s="236" t="s">
        <v>212</v>
      </c>
      <c r="E115" s="237" t="s">
        <v>50</v>
      </c>
      <c r="F115" s="238" t="s">
        <v>1571</v>
      </c>
      <c r="G115" s="235"/>
      <c r="H115" s="239">
        <v>10.755000000000001</v>
      </c>
      <c r="I115" s="240"/>
      <c r="J115" s="235"/>
      <c r="K115" s="235"/>
      <c r="L115" s="241"/>
      <c r="M115" s="242"/>
      <c r="N115" s="243"/>
      <c r="O115" s="243"/>
      <c r="P115" s="243"/>
      <c r="Q115" s="243"/>
      <c r="R115" s="243"/>
      <c r="S115" s="243"/>
      <c r="T115" s="244"/>
      <c r="AT115" s="245" t="s">
        <v>212</v>
      </c>
      <c r="AU115" s="245" t="s">
        <v>93</v>
      </c>
      <c r="AV115" s="13" t="s">
        <v>93</v>
      </c>
      <c r="AW115" s="13" t="s">
        <v>48</v>
      </c>
      <c r="AX115" s="13" t="s">
        <v>85</v>
      </c>
      <c r="AY115" s="245" t="s">
        <v>199</v>
      </c>
    </row>
    <row r="116" spans="2:65" s="1" customFormat="1" ht="22.5" customHeight="1">
      <c r="B116" s="43"/>
      <c r="C116" s="207" t="s">
        <v>105</v>
      </c>
      <c r="D116" s="207" t="s">
        <v>202</v>
      </c>
      <c r="E116" s="208" t="s">
        <v>222</v>
      </c>
      <c r="F116" s="209" t="s">
        <v>223</v>
      </c>
      <c r="G116" s="210" t="s">
        <v>205</v>
      </c>
      <c r="H116" s="211">
        <v>17.414999999999999</v>
      </c>
      <c r="I116" s="212"/>
      <c r="J116" s="213">
        <f>ROUND(I116*H116,2)</f>
        <v>0</v>
      </c>
      <c r="K116" s="209" t="s">
        <v>206</v>
      </c>
      <c r="L116" s="63"/>
      <c r="M116" s="214" t="s">
        <v>50</v>
      </c>
      <c r="N116" s="215" t="s">
        <v>56</v>
      </c>
      <c r="O116" s="44"/>
      <c r="P116" s="216">
        <f>O116*H116</f>
        <v>0</v>
      </c>
      <c r="Q116" s="216">
        <v>0</v>
      </c>
      <c r="R116" s="216">
        <f>Q116*H116</f>
        <v>0</v>
      </c>
      <c r="S116" s="216">
        <v>0</v>
      </c>
      <c r="T116" s="217">
        <f>S116*H116</f>
        <v>0</v>
      </c>
      <c r="AR116" s="25" t="s">
        <v>105</v>
      </c>
      <c r="AT116" s="25" t="s">
        <v>202</v>
      </c>
      <c r="AU116" s="25" t="s">
        <v>93</v>
      </c>
      <c r="AY116" s="25" t="s">
        <v>199</v>
      </c>
      <c r="BE116" s="218">
        <f>IF(N116="základní",J116,0)</f>
        <v>0</v>
      </c>
      <c r="BF116" s="218">
        <f>IF(N116="snížená",J116,0)</f>
        <v>0</v>
      </c>
      <c r="BG116" s="218">
        <f>IF(N116="zákl. přenesená",J116,0)</f>
        <v>0</v>
      </c>
      <c r="BH116" s="218">
        <f>IF(N116="sníž. přenesená",J116,0)</f>
        <v>0</v>
      </c>
      <c r="BI116" s="218">
        <f>IF(N116="nulová",J116,0)</f>
        <v>0</v>
      </c>
      <c r="BJ116" s="25" t="s">
        <v>25</v>
      </c>
      <c r="BK116" s="218">
        <f>ROUND(I116*H116,2)</f>
        <v>0</v>
      </c>
      <c r="BL116" s="25" t="s">
        <v>105</v>
      </c>
      <c r="BM116" s="25" t="s">
        <v>224</v>
      </c>
    </row>
    <row r="117" spans="2:65" s="1" customFormat="1" ht="40.5">
      <c r="B117" s="43"/>
      <c r="C117" s="65"/>
      <c r="D117" s="219" t="s">
        <v>208</v>
      </c>
      <c r="E117" s="65"/>
      <c r="F117" s="220" t="s">
        <v>225</v>
      </c>
      <c r="G117" s="65"/>
      <c r="H117" s="65"/>
      <c r="I117" s="175"/>
      <c r="J117" s="65"/>
      <c r="K117" s="65"/>
      <c r="L117" s="63"/>
      <c r="M117" s="221"/>
      <c r="N117" s="44"/>
      <c r="O117" s="44"/>
      <c r="P117" s="44"/>
      <c r="Q117" s="44"/>
      <c r="R117" s="44"/>
      <c r="S117" s="44"/>
      <c r="T117" s="80"/>
      <c r="AT117" s="25" t="s">
        <v>208</v>
      </c>
      <c r="AU117" s="25" t="s">
        <v>93</v>
      </c>
    </row>
    <row r="118" spans="2:65" s="1" customFormat="1" ht="189">
      <c r="B118" s="43"/>
      <c r="C118" s="65"/>
      <c r="D118" s="219" t="s">
        <v>210</v>
      </c>
      <c r="E118" s="65"/>
      <c r="F118" s="222" t="s">
        <v>226</v>
      </c>
      <c r="G118" s="65"/>
      <c r="H118" s="65"/>
      <c r="I118" s="175"/>
      <c r="J118" s="65"/>
      <c r="K118" s="65"/>
      <c r="L118" s="63"/>
      <c r="M118" s="221"/>
      <c r="N118" s="44"/>
      <c r="O118" s="44"/>
      <c r="P118" s="44"/>
      <c r="Q118" s="44"/>
      <c r="R118" s="44"/>
      <c r="S118" s="44"/>
      <c r="T118" s="80"/>
      <c r="AT118" s="25" t="s">
        <v>210</v>
      </c>
      <c r="AU118" s="25" t="s">
        <v>93</v>
      </c>
    </row>
    <row r="119" spans="2:65" s="12" customFormat="1" ht="13.5">
      <c r="B119" s="223"/>
      <c r="C119" s="224"/>
      <c r="D119" s="219" t="s">
        <v>212</v>
      </c>
      <c r="E119" s="225" t="s">
        <v>50</v>
      </c>
      <c r="F119" s="226" t="s">
        <v>679</v>
      </c>
      <c r="G119" s="224"/>
      <c r="H119" s="227" t="s">
        <v>50</v>
      </c>
      <c r="I119" s="228"/>
      <c r="J119" s="224"/>
      <c r="K119" s="224"/>
      <c r="L119" s="229"/>
      <c r="M119" s="230"/>
      <c r="N119" s="231"/>
      <c r="O119" s="231"/>
      <c r="P119" s="231"/>
      <c r="Q119" s="231"/>
      <c r="R119" s="231"/>
      <c r="S119" s="231"/>
      <c r="T119" s="232"/>
      <c r="AT119" s="233" t="s">
        <v>212</v>
      </c>
      <c r="AU119" s="233" t="s">
        <v>93</v>
      </c>
      <c r="AV119" s="12" t="s">
        <v>25</v>
      </c>
      <c r="AW119" s="12" t="s">
        <v>48</v>
      </c>
      <c r="AX119" s="12" t="s">
        <v>85</v>
      </c>
      <c r="AY119" s="233" t="s">
        <v>199</v>
      </c>
    </row>
    <row r="120" spans="2:65" s="13" customFormat="1" ht="13.5">
      <c r="B120" s="234"/>
      <c r="C120" s="235"/>
      <c r="D120" s="219" t="s">
        <v>212</v>
      </c>
      <c r="E120" s="246" t="s">
        <v>50</v>
      </c>
      <c r="F120" s="247" t="s">
        <v>1563</v>
      </c>
      <c r="G120" s="235"/>
      <c r="H120" s="248">
        <v>6.66</v>
      </c>
      <c r="I120" s="240"/>
      <c r="J120" s="235"/>
      <c r="K120" s="235"/>
      <c r="L120" s="241"/>
      <c r="M120" s="242"/>
      <c r="N120" s="243"/>
      <c r="O120" s="243"/>
      <c r="P120" s="243"/>
      <c r="Q120" s="243"/>
      <c r="R120" s="243"/>
      <c r="S120" s="243"/>
      <c r="T120" s="244"/>
      <c r="AT120" s="245" t="s">
        <v>212</v>
      </c>
      <c r="AU120" s="245" t="s">
        <v>93</v>
      </c>
      <c r="AV120" s="13" t="s">
        <v>93</v>
      </c>
      <c r="AW120" s="13" t="s">
        <v>48</v>
      </c>
      <c r="AX120" s="13" t="s">
        <v>85</v>
      </c>
      <c r="AY120" s="245" t="s">
        <v>199</v>
      </c>
    </row>
    <row r="121" spans="2:65" s="12" customFormat="1" ht="13.5">
      <c r="B121" s="223"/>
      <c r="C121" s="224"/>
      <c r="D121" s="219" t="s">
        <v>212</v>
      </c>
      <c r="E121" s="225" t="s">
        <v>50</v>
      </c>
      <c r="F121" s="226" t="s">
        <v>1564</v>
      </c>
      <c r="G121" s="224"/>
      <c r="H121" s="227" t="s">
        <v>50</v>
      </c>
      <c r="I121" s="228"/>
      <c r="J121" s="224"/>
      <c r="K121" s="224"/>
      <c r="L121" s="229"/>
      <c r="M121" s="230"/>
      <c r="N121" s="231"/>
      <c r="O121" s="231"/>
      <c r="P121" s="231"/>
      <c r="Q121" s="231"/>
      <c r="R121" s="231"/>
      <c r="S121" s="231"/>
      <c r="T121" s="232"/>
      <c r="AT121" s="233" t="s">
        <v>212</v>
      </c>
      <c r="AU121" s="233" t="s">
        <v>93</v>
      </c>
      <c r="AV121" s="12" t="s">
        <v>25</v>
      </c>
      <c r="AW121" s="12" t="s">
        <v>48</v>
      </c>
      <c r="AX121" s="12" t="s">
        <v>85</v>
      </c>
      <c r="AY121" s="233" t="s">
        <v>199</v>
      </c>
    </row>
    <row r="122" spans="2:65" s="13" customFormat="1" ht="13.5">
      <c r="B122" s="234"/>
      <c r="C122" s="235"/>
      <c r="D122" s="236" t="s">
        <v>212</v>
      </c>
      <c r="E122" s="237" t="s">
        <v>50</v>
      </c>
      <c r="F122" s="238" t="s">
        <v>1571</v>
      </c>
      <c r="G122" s="235"/>
      <c r="H122" s="239">
        <v>10.755000000000001</v>
      </c>
      <c r="I122" s="240"/>
      <c r="J122" s="235"/>
      <c r="K122" s="235"/>
      <c r="L122" s="241"/>
      <c r="M122" s="242"/>
      <c r="N122" s="243"/>
      <c r="O122" s="243"/>
      <c r="P122" s="243"/>
      <c r="Q122" s="243"/>
      <c r="R122" s="243"/>
      <c r="S122" s="243"/>
      <c r="T122" s="244"/>
      <c r="AT122" s="245" t="s">
        <v>212</v>
      </c>
      <c r="AU122" s="245" t="s">
        <v>93</v>
      </c>
      <c r="AV122" s="13" t="s">
        <v>93</v>
      </c>
      <c r="AW122" s="13" t="s">
        <v>48</v>
      </c>
      <c r="AX122" s="13" t="s">
        <v>85</v>
      </c>
      <c r="AY122" s="245" t="s">
        <v>199</v>
      </c>
    </row>
    <row r="123" spans="2:65" s="1" customFormat="1" ht="22.5" customHeight="1">
      <c r="B123" s="43"/>
      <c r="C123" s="207" t="s">
        <v>141</v>
      </c>
      <c r="D123" s="207" t="s">
        <v>202</v>
      </c>
      <c r="E123" s="208" t="s">
        <v>227</v>
      </c>
      <c r="F123" s="209" t="s">
        <v>228</v>
      </c>
      <c r="G123" s="210" t="s">
        <v>205</v>
      </c>
      <c r="H123" s="211">
        <v>5.22</v>
      </c>
      <c r="I123" s="212"/>
      <c r="J123" s="213">
        <f>ROUND(I123*H123,2)</f>
        <v>0</v>
      </c>
      <c r="K123" s="209" t="s">
        <v>206</v>
      </c>
      <c r="L123" s="63"/>
      <c r="M123" s="214" t="s">
        <v>50</v>
      </c>
      <c r="N123" s="215" t="s">
        <v>56</v>
      </c>
      <c r="O123" s="44"/>
      <c r="P123" s="216">
        <f>O123*H123</f>
        <v>0</v>
      </c>
      <c r="Q123" s="216">
        <v>0</v>
      </c>
      <c r="R123" s="216">
        <f>Q123*H123</f>
        <v>0</v>
      </c>
      <c r="S123" s="216">
        <v>0</v>
      </c>
      <c r="T123" s="217">
        <f>S123*H123</f>
        <v>0</v>
      </c>
      <c r="AR123" s="25" t="s">
        <v>105</v>
      </c>
      <c r="AT123" s="25" t="s">
        <v>202</v>
      </c>
      <c r="AU123" s="25" t="s">
        <v>93</v>
      </c>
      <c r="AY123" s="25" t="s">
        <v>199</v>
      </c>
      <c r="BE123" s="218">
        <f>IF(N123="základní",J123,0)</f>
        <v>0</v>
      </c>
      <c r="BF123" s="218">
        <f>IF(N123="snížená",J123,0)</f>
        <v>0</v>
      </c>
      <c r="BG123" s="218">
        <f>IF(N123="zákl. přenesená",J123,0)</f>
        <v>0</v>
      </c>
      <c r="BH123" s="218">
        <f>IF(N123="sníž. přenesená",J123,0)</f>
        <v>0</v>
      </c>
      <c r="BI123" s="218">
        <f>IF(N123="nulová",J123,0)</f>
        <v>0</v>
      </c>
      <c r="BJ123" s="25" t="s">
        <v>25</v>
      </c>
      <c r="BK123" s="218">
        <f>ROUND(I123*H123,2)</f>
        <v>0</v>
      </c>
      <c r="BL123" s="25" t="s">
        <v>105</v>
      </c>
      <c r="BM123" s="25" t="s">
        <v>229</v>
      </c>
    </row>
    <row r="124" spans="2:65" s="1" customFormat="1" ht="27">
      <c r="B124" s="43"/>
      <c r="C124" s="65"/>
      <c r="D124" s="219" t="s">
        <v>208</v>
      </c>
      <c r="E124" s="65"/>
      <c r="F124" s="220" t="s">
        <v>230</v>
      </c>
      <c r="G124" s="65"/>
      <c r="H124" s="65"/>
      <c r="I124" s="175"/>
      <c r="J124" s="65"/>
      <c r="K124" s="65"/>
      <c r="L124" s="63"/>
      <c r="M124" s="221"/>
      <c r="N124" s="44"/>
      <c r="O124" s="44"/>
      <c r="P124" s="44"/>
      <c r="Q124" s="44"/>
      <c r="R124" s="44"/>
      <c r="S124" s="44"/>
      <c r="T124" s="80"/>
      <c r="AT124" s="25" t="s">
        <v>208</v>
      </c>
      <c r="AU124" s="25" t="s">
        <v>93</v>
      </c>
    </row>
    <row r="125" spans="2:65" s="1" customFormat="1" ht="148.5">
      <c r="B125" s="43"/>
      <c r="C125" s="65"/>
      <c r="D125" s="219" t="s">
        <v>210</v>
      </c>
      <c r="E125" s="65"/>
      <c r="F125" s="222" t="s">
        <v>231</v>
      </c>
      <c r="G125" s="65"/>
      <c r="H125" s="65"/>
      <c r="I125" s="175"/>
      <c r="J125" s="65"/>
      <c r="K125" s="65"/>
      <c r="L125" s="63"/>
      <c r="M125" s="221"/>
      <c r="N125" s="44"/>
      <c r="O125" s="44"/>
      <c r="P125" s="44"/>
      <c r="Q125" s="44"/>
      <c r="R125" s="44"/>
      <c r="S125" s="44"/>
      <c r="T125" s="80"/>
      <c r="AT125" s="25" t="s">
        <v>210</v>
      </c>
      <c r="AU125" s="25" t="s">
        <v>93</v>
      </c>
    </row>
    <row r="126" spans="2:65" s="12" customFormat="1" ht="13.5">
      <c r="B126" s="223"/>
      <c r="C126" s="224"/>
      <c r="D126" s="219" t="s">
        <v>212</v>
      </c>
      <c r="E126" s="225" t="s">
        <v>50</v>
      </c>
      <c r="F126" s="226" t="s">
        <v>673</v>
      </c>
      <c r="G126" s="224"/>
      <c r="H126" s="227" t="s">
        <v>50</v>
      </c>
      <c r="I126" s="228"/>
      <c r="J126" s="224"/>
      <c r="K126" s="224"/>
      <c r="L126" s="229"/>
      <c r="M126" s="230"/>
      <c r="N126" s="231"/>
      <c r="O126" s="231"/>
      <c r="P126" s="231"/>
      <c r="Q126" s="231"/>
      <c r="R126" s="231"/>
      <c r="S126" s="231"/>
      <c r="T126" s="232"/>
      <c r="AT126" s="233" t="s">
        <v>212</v>
      </c>
      <c r="AU126" s="233" t="s">
        <v>93</v>
      </c>
      <c r="AV126" s="12" t="s">
        <v>25</v>
      </c>
      <c r="AW126" s="12" t="s">
        <v>48</v>
      </c>
      <c r="AX126" s="12" t="s">
        <v>85</v>
      </c>
      <c r="AY126" s="233" t="s">
        <v>199</v>
      </c>
    </row>
    <row r="127" spans="2:65" s="13" customFormat="1" ht="13.5">
      <c r="B127" s="234"/>
      <c r="C127" s="235"/>
      <c r="D127" s="236" t="s">
        <v>212</v>
      </c>
      <c r="E127" s="237" t="s">
        <v>50</v>
      </c>
      <c r="F127" s="238" t="s">
        <v>1572</v>
      </c>
      <c r="G127" s="235"/>
      <c r="H127" s="239">
        <v>5.22</v>
      </c>
      <c r="I127" s="240"/>
      <c r="J127" s="235"/>
      <c r="K127" s="235"/>
      <c r="L127" s="241"/>
      <c r="M127" s="242"/>
      <c r="N127" s="243"/>
      <c r="O127" s="243"/>
      <c r="P127" s="243"/>
      <c r="Q127" s="243"/>
      <c r="R127" s="243"/>
      <c r="S127" s="243"/>
      <c r="T127" s="244"/>
      <c r="AT127" s="245" t="s">
        <v>212</v>
      </c>
      <c r="AU127" s="245" t="s">
        <v>93</v>
      </c>
      <c r="AV127" s="13" t="s">
        <v>93</v>
      </c>
      <c r="AW127" s="13" t="s">
        <v>48</v>
      </c>
      <c r="AX127" s="13" t="s">
        <v>85</v>
      </c>
      <c r="AY127" s="245" t="s">
        <v>199</v>
      </c>
    </row>
    <row r="128" spans="2:65" s="1" customFormat="1" ht="22.5" customHeight="1">
      <c r="B128" s="43"/>
      <c r="C128" s="207" t="s">
        <v>117</v>
      </c>
      <c r="D128" s="207" t="s">
        <v>202</v>
      </c>
      <c r="E128" s="208" t="s">
        <v>222</v>
      </c>
      <c r="F128" s="209" t="s">
        <v>223</v>
      </c>
      <c r="G128" s="210" t="s">
        <v>205</v>
      </c>
      <c r="H128" s="211">
        <v>5.22</v>
      </c>
      <c r="I128" s="212"/>
      <c r="J128" s="213">
        <f>ROUND(I128*H128,2)</f>
        <v>0</v>
      </c>
      <c r="K128" s="209" t="s">
        <v>206</v>
      </c>
      <c r="L128" s="63"/>
      <c r="M128" s="214" t="s">
        <v>50</v>
      </c>
      <c r="N128" s="215" t="s">
        <v>56</v>
      </c>
      <c r="O128" s="44"/>
      <c r="P128" s="216">
        <f>O128*H128</f>
        <v>0</v>
      </c>
      <c r="Q128" s="216">
        <v>0</v>
      </c>
      <c r="R128" s="216">
        <f>Q128*H128</f>
        <v>0</v>
      </c>
      <c r="S128" s="216">
        <v>0</v>
      </c>
      <c r="T128" s="217">
        <f>S128*H128</f>
        <v>0</v>
      </c>
      <c r="AR128" s="25" t="s">
        <v>105</v>
      </c>
      <c r="AT128" s="25" t="s">
        <v>202</v>
      </c>
      <c r="AU128" s="25" t="s">
        <v>93</v>
      </c>
      <c r="AY128" s="25" t="s">
        <v>199</v>
      </c>
      <c r="BE128" s="218">
        <f>IF(N128="základní",J128,0)</f>
        <v>0</v>
      </c>
      <c r="BF128" s="218">
        <f>IF(N128="snížená",J128,0)</f>
        <v>0</v>
      </c>
      <c r="BG128" s="218">
        <f>IF(N128="zákl. přenesená",J128,0)</f>
        <v>0</v>
      </c>
      <c r="BH128" s="218">
        <f>IF(N128="sníž. přenesená",J128,0)</f>
        <v>0</v>
      </c>
      <c r="BI128" s="218">
        <f>IF(N128="nulová",J128,0)</f>
        <v>0</v>
      </c>
      <c r="BJ128" s="25" t="s">
        <v>25</v>
      </c>
      <c r="BK128" s="218">
        <f>ROUND(I128*H128,2)</f>
        <v>0</v>
      </c>
      <c r="BL128" s="25" t="s">
        <v>105</v>
      </c>
      <c r="BM128" s="25" t="s">
        <v>236</v>
      </c>
    </row>
    <row r="129" spans="2:65" s="1" customFormat="1" ht="40.5">
      <c r="B129" s="43"/>
      <c r="C129" s="65"/>
      <c r="D129" s="219" t="s">
        <v>208</v>
      </c>
      <c r="E129" s="65"/>
      <c r="F129" s="220" t="s">
        <v>225</v>
      </c>
      <c r="G129" s="65"/>
      <c r="H129" s="65"/>
      <c r="I129" s="175"/>
      <c r="J129" s="65"/>
      <c r="K129" s="65"/>
      <c r="L129" s="63"/>
      <c r="M129" s="221"/>
      <c r="N129" s="44"/>
      <c r="O129" s="44"/>
      <c r="P129" s="44"/>
      <c r="Q129" s="44"/>
      <c r="R129" s="44"/>
      <c r="S129" s="44"/>
      <c r="T129" s="80"/>
      <c r="AT129" s="25" t="s">
        <v>208</v>
      </c>
      <c r="AU129" s="25" t="s">
        <v>93</v>
      </c>
    </row>
    <row r="130" spans="2:65" s="1" customFormat="1" ht="189">
      <c r="B130" s="43"/>
      <c r="C130" s="65"/>
      <c r="D130" s="219" t="s">
        <v>210</v>
      </c>
      <c r="E130" s="65"/>
      <c r="F130" s="222" t="s">
        <v>226</v>
      </c>
      <c r="G130" s="65"/>
      <c r="H130" s="65"/>
      <c r="I130" s="175"/>
      <c r="J130" s="65"/>
      <c r="K130" s="65"/>
      <c r="L130" s="63"/>
      <c r="M130" s="221"/>
      <c r="N130" s="44"/>
      <c r="O130" s="44"/>
      <c r="P130" s="44"/>
      <c r="Q130" s="44"/>
      <c r="R130" s="44"/>
      <c r="S130" s="44"/>
      <c r="T130" s="80"/>
      <c r="AT130" s="25" t="s">
        <v>210</v>
      </c>
      <c r="AU130" s="25" t="s">
        <v>93</v>
      </c>
    </row>
    <row r="131" spans="2:65" s="12" customFormat="1" ht="13.5">
      <c r="B131" s="223"/>
      <c r="C131" s="224"/>
      <c r="D131" s="219" t="s">
        <v>212</v>
      </c>
      <c r="E131" s="225" t="s">
        <v>50</v>
      </c>
      <c r="F131" s="226" t="s">
        <v>673</v>
      </c>
      <c r="G131" s="224"/>
      <c r="H131" s="227" t="s">
        <v>50</v>
      </c>
      <c r="I131" s="228"/>
      <c r="J131" s="224"/>
      <c r="K131" s="224"/>
      <c r="L131" s="229"/>
      <c r="M131" s="230"/>
      <c r="N131" s="231"/>
      <c r="O131" s="231"/>
      <c r="P131" s="231"/>
      <c r="Q131" s="231"/>
      <c r="R131" s="231"/>
      <c r="S131" s="231"/>
      <c r="T131" s="232"/>
      <c r="AT131" s="233" t="s">
        <v>212</v>
      </c>
      <c r="AU131" s="233" t="s">
        <v>93</v>
      </c>
      <c r="AV131" s="12" t="s">
        <v>25</v>
      </c>
      <c r="AW131" s="12" t="s">
        <v>48</v>
      </c>
      <c r="AX131" s="12" t="s">
        <v>85</v>
      </c>
      <c r="AY131" s="233" t="s">
        <v>199</v>
      </c>
    </row>
    <row r="132" spans="2:65" s="13" customFormat="1" ht="13.5">
      <c r="B132" s="234"/>
      <c r="C132" s="235"/>
      <c r="D132" s="236" t="s">
        <v>212</v>
      </c>
      <c r="E132" s="237" t="s">
        <v>50</v>
      </c>
      <c r="F132" s="238" t="s">
        <v>1572</v>
      </c>
      <c r="G132" s="235"/>
      <c r="H132" s="239">
        <v>5.22</v>
      </c>
      <c r="I132" s="240"/>
      <c r="J132" s="235"/>
      <c r="K132" s="235"/>
      <c r="L132" s="241"/>
      <c r="M132" s="242"/>
      <c r="N132" s="243"/>
      <c r="O132" s="243"/>
      <c r="P132" s="243"/>
      <c r="Q132" s="243"/>
      <c r="R132" s="243"/>
      <c r="S132" s="243"/>
      <c r="T132" s="244"/>
      <c r="AT132" s="245" t="s">
        <v>212</v>
      </c>
      <c r="AU132" s="245" t="s">
        <v>93</v>
      </c>
      <c r="AV132" s="13" t="s">
        <v>93</v>
      </c>
      <c r="AW132" s="13" t="s">
        <v>48</v>
      </c>
      <c r="AX132" s="13" t="s">
        <v>85</v>
      </c>
      <c r="AY132" s="245" t="s">
        <v>199</v>
      </c>
    </row>
    <row r="133" spans="2:65" s="1" customFormat="1" ht="22.5" customHeight="1">
      <c r="B133" s="43"/>
      <c r="C133" s="207" t="s">
        <v>148</v>
      </c>
      <c r="D133" s="207" t="s">
        <v>202</v>
      </c>
      <c r="E133" s="208" t="s">
        <v>998</v>
      </c>
      <c r="F133" s="209" t="s">
        <v>999</v>
      </c>
      <c r="G133" s="210" t="s">
        <v>205</v>
      </c>
      <c r="H133" s="211">
        <v>20.853000000000002</v>
      </c>
      <c r="I133" s="212"/>
      <c r="J133" s="213">
        <f>ROUND(I133*H133,2)</f>
        <v>0</v>
      </c>
      <c r="K133" s="209" t="s">
        <v>206</v>
      </c>
      <c r="L133" s="63"/>
      <c r="M133" s="214" t="s">
        <v>50</v>
      </c>
      <c r="N133" s="215" t="s">
        <v>56</v>
      </c>
      <c r="O133" s="44"/>
      <c r="P133" s="216">
        <f>O133*H133</f>
        <v>0</v>
      </c>
      <c r="Q133" s="216">
        <v>0</v>
      </c>
      <c r="R133" s="216">
        <f>Q133*H133</f>
        <v>0</v>
      </c>
      <c r="S133" s="216">
        <v>0</v>
      </c>
      <c r="T133" s="217">
        <f>S133*H133</f>
        <v>0</v>
      </c>
      <c r="AR133" s="25" t="s">
        <v>105</v>
      </c>
      <c r="AT133" s="25" t="s">
        <v>202</v>
      </c>
      <c r="AU133" s="25" t="s">
        <v>93</v>
      </c>
      <c r="AY133" s="25" t="s">
        <v>199</v>
      </c>
      <c r="BE133" s="218">
        <f>IF(N133="základní",J133,0)</f>
        <v>0</v>
      </c>
      <c r="BF133" s="218">
        <f>IF(N133="snížená",J133,0)</f>
        <v>0</v>
      </c>
      <c r="BG133" s="218">
        <f>IF(N133="zákl. přenesená",J133,0)</f>
        <v>0</v>
      </c>
      <c r="BH133" s="218">
        <f>IF(N133="sníž. přenesená",J133,0)</f>
        <v>0</v>
      </c>
      <c r="BI133" s="218">
        <f>IF(N133="nulová",J133,0)</f>
        <v>0</v>
      </c>
      <c r="BJ133" s="25" t="s">
        <v>25</v>
      </c>
      <c r="BK133" s="218">
        <f>ROUND(I133*H133,2)</f>
        <v>0</v>
      </c>
      <c r="BL133" s="25" t="s">
        <v>105</v>
      </c>
      <c r="BM133" s="25" t="s">
        <v>1573</v>
      </c>
    </row>
    <row r="134" spans="2:65" s="1" customFormat="1" ht="27">
      <c r="B134" s="43"/>
      <c r="C134" s="65"/>
      <c r="D134" s="219" t="s">
        <v>208</v>
      </c>
      <c r="E134" s="65"/>
      <c r="F134" s="220" t="s">
        <v>1001</v>
      </c>
      <c r="G134" s="65"/>
      <c r="H134" s="65"/>
      <c r="I134" s="175"/>
      <c r="J134" s="65"/>
      <c r="K134" s="65"/>
      <c r="L134" s="63"/>
      <c r="M134" s="221"/>
      <c r="N134" s="44"/>
      <c r="O134" s="44"/>
      <c r="P134" s="44"/>
      <c r="Q134" s="44"/>
      <c r="R134" s="44"/>
      <c r="S134" s="44"/>
      <c r="T134" s="80"/>
      <c r="AT134" s="25" t="s">
        <v>208</v>
      </c>
      <c r="AU134" s="25" t="s">
        <v>93</v>
      </c>
    </row>
    <row r="135" spans="2:65" s="1" customFormat="1" ht="409.5">
      <c r="B135" s="43"/>
      <c r="C135" s="65"/>
      <c r="D135" s="219" t="s">
        <v>210</v>
      </c>
      <c r="E135" s="65"/>
      <c r="F135" s="222" t="s">
        <v>1002</v>
      </c>
      <c r="G135" s="65"/>
      <c r="H135" s="65"/>
      <c r="I135" s="175"/>
      <c r="J135" s="65"/>
      <c r="K135" s="65"/>
      <c r="L135" s="63"/>
      <c r="M135" s="221"/>
      <c r="N135" s="44"/>
      <c r="O135" s="44"/>
      <c r="P135" s="44"/>
      <c r="Q135" s="44"/>
      <c r="R135" s="44"/>
      <c r="S135" s="44"/>
      <c r="T135" s="80"/>
      <c r="AT135" s="25" t="s">
        <v>210</v>
      </c>
      <c r="AU135" s="25" t="s">
        <v>93</v>
      </c>
    </row>
    <row r="136" spans="2:65" s="12" customFormat="1" ht="13.5">
      <c r="B136" s="223"/>
      <c r="C136" s="224"/>
      <c r="D136" s="219" t="s">
        <v>212</v>
      </c>
      <c r="E136" s="225" t="s">
        <v>50</v>
      </c>
      <c r="F136" s="226" t="s">
        <v>1574</v>
      </c>
      <c r="G136" s="224"/>
      <c r="H136" s="227" t="s">
        <v>50</v>
      </c>
      <c r="I136" s="228"/>
      <c r="J136" s="224"/>
      <c r="K136" s="224"/>
      <c r="L136" s="229"/>
      <c r="M136" s="230"/>
      <c r="N136" s="231"/>
      <c r="O136" s="231"/>
      <c r="P136" s="231"/>
      <c r="Q136" s="231"/>
      <c r="R136" s="231"/>
      <c r="S136" s="231"/>
      <c r="T136" s="232"/>
      <c r="AT136" s="233" t="s">
        <v>212</v>
      </c>
      <c r="AU136" s="233" t="s">
        <v>93</v>
      </c>
      <c r="AV136" s="12" t="s">
        <v>25</v>
      </c>
      <c r="AW136" s="12" t="s">
        <v>48</v>
      </c>
      <c r="AX136" s="12" t="s">
        <v>85</v>
      </c>
      <c r="AY136" s="233" t="s">
        <v>199</v>
      </c>
    </row>
    <row r="137" spans="2:65" s="13" customFormat="1" ht="13.5">
      <c r="B137" s="234"/>
      <c r="C137" s="235"/>
      <c r="D137" s="219" t="s">
        <v>212</v>
      </c>
      <c r="E137" s="246" t="s">
        <v>50</v>
      </c>
      <c r="F137" s="247" t="s">
        <v>1575</v>
      </c>
      <c r="G137" s="235"/>
      <c r="H137" s="248">
        <v>43.868000000000002</v>
      </c>
      <c r="I137" s="240"/>
      <c r="J137" s="235"/>
      <c r="K137" s="235"/>
      <c r="L137" s="241"/>
      <c r="M137" s="242"/>
      <c r="N137" s="243"/>
      <c r="O137" s="243"/>
      <c r="P137" s="243"/>
      <c r="Q137" s="243"/>
      <c r="R137" s="243"/>
      <c r="S137" s="243"/>
      <c r="T137" s="244"/>
      <c r="AT137" s="245" t="s">
        <v>212</v>
      </c>
      <c r="AU137" s="245" t="s">
        <v>93</v>
      </c>
      <c r="AV137" s="13" t="s">
        <v>93</v>
      </c>
      <c r="AW137" s="13" t="s">
        <v>48</v>
      </c>
      <c r="AX137" s="13" t="s">
        <v>85</v>
      </c>
      <c r="AY137" s="245" t="s">
        <v>199</v>
      </c>
    </row>
    <row r="138" spans="2:65" s="13" customFormat="1" ht="13.5">
      <c r="B138" s="234"/>
      <c r="C138" s="235"/>
      <c r="D138" s="219" t="s">
        <v>212</v>
      </c>
      <c r="E138" s="246" t="s">
        <v>50</v>
      </c>
      <c r="F138" s="247" t="s">
        <v>1576</v>
      </c>
      <c r="G138" s="235"/>
      <c r="H138" s="248">
        <v>-2.6890000000000001</v>
      </c>
      <c r="I138" s="240"/>
      <c r="J138" s="235"/>
      <c r="K138" s="235"/>
      <c r="L138" s="241"/>
      <c r="M138" s="242"/>
      <c r="N138" s="243"/>
      <c r="O138" s="243"/>
      <c r="P138" s="243"/>
      <c r="Q138" s="243"/>
      <c r="R138" s="243"/>
      <c r="S138" s="243"/>
      <c r="T138" s="244"/>
      <c r="AT138" s="245" t="s">
        <v>212</v>
      </c>
      <c r="AU138" s="245" t="s">
        <v>93</v>
      </c>
      <c r="AV138" s="13" t="s">
        <v>93</v>
      </c>
      <c r="AW138" s="13" t="s">
        <v>48</v>
      </c>
      <c r="AX138" s="13" t="s">
        <v>85</v>
      </c>
      <c r="AY138" s="245" t="s">
        <v>199</v>
      </c>
    </row>
    <row r="139" spans="2:65" s="13" customFormat="1" ht="13.5">
      <c r="B139" s="234"/>
      <c r="C139" s="235"/>
      <c r="D139" s="219" t="s">
        <v>212</v>
      </c>
      <c r="E139" s="246" t="s">
        <v>50</v>
      </c>
      <c r="F139" s="247" t="s">
        <v>1577</v>
      </c>
      <c r="G139" s="235"/>
      <c r="H139" s="248">
        <v>-5.0819999999999999</v>
      </c>
      <c r="I139" s="240"/>
      <c r="J139" s="235"/>
      <c r="K139" s="235"/>
      <c r="L139" s="241"/>
      <c r="M139" s="242"/>
      <c r="N139" s="243"/>
      <c r="O139" s="243"/>
      <c r="P139" s="243"/>
      <c r="Q139" s="243"/>
      <c r="R139" s="243"/>
      <c r="S139" s="243"/>
      <c r="T139" s="244"/>
      <c r="AT139" s="245" t="s">
        <v>212</v>
      </c>
      <c r="AU139" s="245" t="s">
        <v>93</v>
      </c>
      <c r="AV139" s="13" t="s">
        <v>93</v>
      </c>
      <c r="AW139" s="13" t="s">
        <v>48</v>
      </c>
      <c r="AX139" s="13" t="s">
        <v>85</v>
      </c>
      <c r="AY139" s="245" t="s">
        <v>199</v>
      </c>
    </row>
    <row r="140" spans="2:65" s="13" customFormat="1" ht="13.5">
      <c r="B140" s="234"/>
      <c r="C140" s="235"/>
      <c r="D140" s="219" t="s">
        <v>212</v>
      </c>
      <c r="E140" s="246" t="s">
        <v>50</v>
      </c>
      <c r="F140" s="247" t="s">
        <v>1578</v>
      </c>
      <c r="G140" s="235"/>
      <c r="H140" s="248">
        <v>-16.940000000000001</v>
      </c>
      <c r="I140" s="240"/>
      <c r="J140" s="235"/>
      <c r="K140" s="235"/>
      <c r="L140" s="241"/>
      <c r="M140" s="242"/>
      <c r="N140" s="243"/>
      <c r="O140" s="243"/>
      <c r="P140" s="243"/>
      <c r="Q140" s="243"/>
      <c r="R140" s="243"/>
      <c r="S140" s="243"/>
      <c r="T140" s="244"/>
      <c r="AT140" s="245" t="s">
        <v>212</v>
      </c>
      <c r="AU140" s="245" t="s">
        <v>93</v>
      </c>
      <c r="AV140" s="13" t="s">
        <v>93</v>
      </c>
      <c r="AW140" s="13" t="s">
        <v>48</v>
      </c>
      <c r="AX140" s="13" t="s">
        <v>85</v>
      </c>
      <c r="AY140" s="245" t="s">
        <v>199</v>
      </c>
    </row>
    <row r="141" spans="2:65" s="12" customFormat="1" ht="13.5">
      <c r="B141" s="223"/>
      <c r="C141" s="224"/>
      <c r="D141" s="219" t="s">
        <v>212</v>
      </c>
      <c r="E141" s="225" t="s">
        <v>50</v>
      </c>
      <c r="F141" s="226" t="s">
        <v>739</v>
      </c>
      <c r="G141" s="224"/>
      <c r="H141" s="227" t="s">
        <v>50</v>
      </c>
      <c r="I141" s="228"/>
      <c r="J141" s="224"/>
      <c r="K141" s="224"/>
      <c r="L141" s="229"/>
      <c r="M141" s="230"/>
      <c r="N141" s="231"/>
      <c r="O141" s="231"/>
      <c r="P141" s="231"/>
      <c r="Q141" s="231"/>
      <c r="R141" s="231"/>
      <c r="S141" s="231"/>
      <c r="T141" s="232"/>
      <c r="AT141" s="233" t="s">
        <v>212</v>
      </c>
      <c r="AU141" s="233" t="s">
        <v>93</v>
      </c>
      <c r="AV141" s="12" t="s">
        <v>25</v>
      </c>
      <c r="AW141" s="12" t="s">
        <v>48</v>
      </c>
      <c r="AX141" s="12" t="s">
        <v>85</v>
      </c>
      <c r="AY141" s="233" t="s">
        <v>199</v>
      </c>
    </row>
    <row r="142" spans="2:65" s="13" customFormat="1" ht="13.5">
      <c r="B142" s="234"/>
      <c r="C142" s="235"/>
      <c r="D142" s="236" t="s">
        <v>212</v>
      </c>
      <c r="E142" s="237" t="s">
        <v>50</v>
      </c>
      <c r="F142" s="238" t="s">
        <v>1579</v>
      </c>
      <c r="G142" s="235"/>
      <c r="H142" s="239">
        <v>1.696</v>
      </c>
      <c r="I142" s="240"/>
      <c r="J142" s="235"/>
      <c r="K142" s="235"/>
      <c r="L142" s="241"/>
      <c r="M142" s="242"/>
      <c r="N142" s="243"/>
      <c r="O142" s="243"/>
      <c r="P142" s="243"/>
      <c r="Q142" s="243"/>
      <c r="R142" s="243"/>
      <c r="S142" s="243"/>
      <c r="T142" s="244"/>
      <c r="AT142" s="245" t="s">
        <v>212</v>
      </c>
      <c r="AU142" s="245" t="s">
        <v>93</v>
      </c>
      <c r="AV142" s="13" t="s">
        <v>93</v>
      </c>
      <c r="AW142" s="13" t="s">
        <v>48</v>
      </c>
      <c r="AX142" s="13" t="s">
        <v>85</v>
      </c>
      <c r="AY142" s="245" t="s">
        <v>199</v>
      </c>
    </row>
    <row r="143" spans="2:65" s="1" customFormat="1" ht="22.5" customHeight="1">
      <c r="B143" s="43"/>
      <c r="C143" s="207" t="s">
        <v>247</v>
      </c>
      <c r="D143" s="207" t="s">
        <v>202</v>
      </c>
      <c r="E143" s="208" t="s">
        <v>1005</v>
      </c>
      <c r="F143" s="209" t="s">
        <v>1006</v>
      </c>
      <c r="G143" s="210" t="s">
        <v>205</v>
      </c>
      <c r="H143" s="211">
        <v>16.241</v>
      </c>
      <c r="I143" s="212"/>
      <c r="J143" s="213">
        <f>ROUND(I143*H143,2)</f>
        <v>0</v>
      </c>
      <c r="K143" s="209" t="s">
        <v>206</v>
      </c>
      <c r="L143" s="63"/>
      <c r="M143" s="214" t="s">
        <v>50</v>
      </c>
      <c r="N143" s="215" t="s">
        <v>56</v>
      </c>
      <c r="O143" s="44"/>
      <c r="P143" s="216">
        <f>O143*H143</f>
        <v>0</v>
      </c>
      <c r="Q143" s="216">
        <v>0</v>
      </c>
      <c r="R143" s="216">
        <f>Q143*H143</f>
        <v>0</v>
      </c>
      <c r="S143" s="216">
        <v>0</v>
      </c>
      <c r="T143" s="217">
        <f>S143*H143</f>
        <v>0</v>
      </c>
      <c r="AR143" s="25" t="s">
        <v>105</v>
      </c>
      <c r="AT143" s="25" t="s">
        <v>202</v>
      </c>
      <c r="AU143" s="25" t="s">
        <v>93</v>
      </c>
      <c r="AY143" s="25" t="s">
        <v>199</v>
      </c>
      <c r="BE143" s="218">
        <f>IF(N143="základní",J143,0)</f>
        <v>0</v>
      </c>
      <c r="BF143" s="218">
        <f>IF(N143="snížená",J143,0)</f>
        <v>0</v>
      </c>
      <c r="BG143" s="218">
        <f>IF(N143="zákl. přenesená",J143,0)</f>
        <v>0</v>
      </c>
      <c r="BH143" s="218">
        <f>IF(N143="sníž. přenesená",J143,0)</f>
        <v>0</v>
      </c>
      <c r="BI143" s="218">
        <f>IF(N143="nulová",J143,0)</f>
        <v>0</v>
      </c>
      <c r="BJ143" s="25" t="s">
        <v>25</v>
      </c>
      <c r="BK143" s="218">
        <f>ROUND(I143*H143,2)</f>
        <v>0</v>
      </c>
      <c r="BL143" s="25" t="s">
        <v>105</v>
      </c>
      <c r="BM143" s="25" t="s">
        <v>1580</v>
      </c>
    </row>
    <row r="144" spans="2:65" s="1" customFormat="1" ht="40.5">
      <c r="B144" s="43"/>
      <c r="C144" s="65"/>
      <c r="D144" s="219" t="s">
        <v>208</v>
      </c>
      <c r="E144" s="65"/>
      <c r="F144" s="220" t="s">
        <v>1008</v>
      </c>
      <c r="G144" s="65"/>
      <c r="H144" s="65"/>
      <c r="I144" s="175"/>
      <c r="J144" s="65"/>
      <c r="K144" s="65"/>
      <c r="L144" s="63"/>
      <c r="M144" s="221"/>
      <c r="N144" s="44"/>
      <c r="O144" s="44"/>
      <c r="P144" s="44"/>
      <c r="Q144" s="44"/>
      <c r="R144" s="44"/>
      <c r="S144" s="44"/>
      <c r="T144" s="80"/>
      <c r="AT144" s="25" t="s">
        <v>208</v>
      </c>
      <c r="AU144" s="25" t="s">
        <v>93</v>
      </c>
    </row>
    <row r="145" spans="2:65" s="1" customFormat="1" ht="94.5">
      <c r="B145" s="43"/>
      <c r="C145" s="65"/>
      <c r="D145" s="219" t="s">
        <v>210</v>
      </c>
      <c r="E145" s="65"/>
      <c r="F145" s="222" t="s">
        <v>1009</v>
      </c>
      <c r="G145" s="65"/>
      <c r="H145" s="65"/>
      <c r="I145" s="175"/>
      <c r="J145" s="65"/>
      <c r="K145" s="65"/>
      <c r="L145" s="63"/>
      <c r="M145" s="221"/>
      <c r="N145" s="44"/>
      <c r="O145" s="44"/>
      <c r="P145" s="44"/>
      <c r="Q145" s="44"/>
      <c r="R145" s="44"/>
      <c r="S145" s="44"/>
      <c r="T145" s="80"/>
      <c r="AT145" s="25" t="s">
        <v>210</v>
      </c>
      <c r="AU145" s="25" t="s">
        <v>93</v>
      </c>
    </row>
    <row r="146" spans="2:65" s="12" customFormat="1" ht="13.5">
      <c r="B146" s="223"/>
      <c r="C146" s="224"/>
      <c r="D146" s="219" t="s">
        <v>212</v>
      </c>
      <c r="E146" s="225" t="s">
        <v>50</v>
      </c>
      <c r="F146" s="226" t="s">
        <v>1574</v>
      </c>
      <c r="G146" s="224"/>
      <c r="H146" s="227" t="s">
        <v>50</v>
      </c>
      <c r="I146" s="228"/>
      <c r="J146" s="224"/>
      <c r="K146" s="224"/>
      <c r="L146" s="229"/>
      <c r="M146" s="230"/>
      <c r="N146" s="231"/>
      <c r="O146" s="231"/>
      <c r="P146" s="231"/>
      <c r="Q146" s="231"/>
      <c r="R146" s="231"/>
      <c r="S146" s="231"/>
      <c r="T146" s="232"/>
      <c r="AT146" s="233" t="s">
        <v>212</v>
      </c>
      <c r="AU146" s="233" t="s">
        <v>93</v>
      </c>
      <c r="AV146" s="12" t="s">
        <v>25</v>
      </c>
      <c r="AW146" s="12" t="s">
        <v>48</v>
      </c>
      <c r="AX146" s="12" t="s">
        <v>85</v>
      </c>
      <c r="AY146" s="233" t="s">
        <v>199</v>
      </c>
    </row>
    <row r="147" spans="2:65" s="13" customFormat="1" ht="13.5">
      <c r="B147" s="234"/>
      <c r="C147" s="235"/>
      <c r="D147" s="236" t="s">
        <v>212</v>
      </c>
      <c r="E147" s="237" t="s">
        <v>50</v>
      </c>
      <c r="F147" s="238" t="s">
        <v>1581</v>
      </c>
      <c r="G147" s="235"/>
      <c r="H147" s="239">
        <v>16.241</v>
      </c>
      <c r="I147" s="240"/>
      <c r="J147" s="235"/>
      <c r="K147" s="235"/>
      <c r="L147" s="241"/>
      <c r="M147" s="242"/>
      <c r="N147" s="243"/>
      <c r="O147" s="243"/>
      <c r="P147" s="243"/>
      <c r="Q147" s="243"/>
      <c r="R147" s="243"/>
      <c r="S147" s="243"/>
      <c r="T147" s="244"/>
      <c r="AT147" s="245" t="s">
        <v>212</v>
      </c>
      <c r="AU147" s="245" t="s">
        <v>93</v>
      </c>
      <c r="AV147" s="13" t="s">
        <v>93</v>
      </c>
      <c r="AW147" s="13" t="s">
        <v>48</v>
      </c>
      <c r="AX147" s="13" t="s">
        <v>85</v>
      </c>
      <c r="AY147" s="245" t="s">
        <v>199</v>
      </c>
    </row>
    <row r="148" spans="2:65" s="1" customFormat="1" ht="22.5" customHeight="1">
      <c r="B148" s="43"/>
      <c r="C148" s="249" t="s">
        <v>127</v>
      </c>
      <c r="D148" s="249" t="s">
        <v>334</v>
      </c>
      <c r="E148" s="250" t="s">
        <v>1011</v>
      </c>
      <c r="F148" s="251" t="s">
        <v>1012</v>
      </c>
      <c r="G148" s="252" t="s">
        <v>256</v>
      </c>
      <c r="H148" s="253">
        <v>29.234000000000002</v>
      </c>
      <c r="I148" s="254"/>
      <c r="J148" s="255">
        <f>ROUND(I148*H148,2)</f>
        <v>0</v>
      </c>
      <c r="K148" s="251" t="s">
        <v>206</v>
      </c>
      <c r="L148" s="256"/>
      <c r="M148" s="257" t="s">
        <v>50</v>
      </c>
      <c r="N148" s="258" t="s">
        <v>56</v>
      </c>
      <c r="O148" s="44"/>
      <c r="P148" s="216">
        <f>O148*H148</f>
        <v>0</v>
      </c>
      <c r="Q148" s="216">
        <v>1</v>
      </c>
      <c r="R148" s="216">
        <f>Q148*H148</f>
        <v>29.234000000000002</v>
      </c>
      <c r="S148" s="216">
        <v>0</v>
      </c>
      <c r="T148" s="217">
        <f>S148*H148</f>
        <v>0</v>
      </c>
      <c r="AR148" s="25" t="s">
        <v>247</v>
      </c>
      <c r="AT148" s="25" t="s">
        <v>334</v>
      </c>
      <c r="AU148" s="25" t="s">
        <v>93</v>
      </c>
      <c r="AY148" s="25" t="s">
        <v>199</v>
      </c>
      <c r="BE148" s="218">
        <f>IF(N148="základní",J148,0)</f>
        <v>0</v>
      </c>
      <c r="BF148" s="218">
        <f>IF(N148="snížená",J148,0)</f>
        <v>0</v>
      </c>
      <c r="BG148" s="218">
        <f>IF(N148="zákl. přenesená",J148,0)</f>
        <v>0</v>
      </c>
      <c r="BH148" s="218">
        <f>IF(N148="sníž. přenesená",J148,0)</f>
        <v>0</v>
      </c>
      <c r="BI148" s="218">
        <f>IF(N148="nulová",J148,0)</f>
        <v>0</v>
      </c>
      <c r="BJ148" s="25" t="s">
        <v>25</v>
      </c>
      <c r="BK148" s="218">
        <f>ROUND(I148*H148,2)</f>
        <v>0</v>
      </c>
      <c r="BL148" s="25" t="s">
        <v>105</v>
      </c>
      <c r="BM148" s="25" t="s">
        <v>1582</v>
      </c>
    </row>
    <row r="149" spans="2:65" s="1" customFormat="1" ht="27">
      <c r="B149" s="43"/>
      <c r="C149" s="65"/>
      <c r="D149" s="219" t="s">
        <v>208</v>
      </c>
      <c r="E149" s="65"/>
      <c r="F149" s="220" t="s">
        <v>1014</v>
      </c>
      <c r="G149" s="65"/>
      <c r="H149" s="65"/>
      <c r="I149" s="175"/>
      <c r="J149" s="65"/>
      <c r="K149" s="65"/>
      <c r="L149" s="63"/>
      <c r="M149" s="221"/>
      <c r="N149" s="44"/>
      <c r="O149" s="44"/>
      <c r="P149" s="44"/>
      <c r="Q149" s="44"/>
      <c r="R149" s="44"/>
      <c r="S149" s="44"/>
      <c r="T149" s="80"/>
      <c r="AT149" s="25" t="s">
        <v>208</v>
      </c>
      <c r="AU149" s="25" t="s">
        <v>93</v>
      </c>
    </row>
    <row r="150" spans="2:65" s="12" customFormat="1" ht="13.5">
      <c r="B150" s="223"/>
      <c r="C150" s="224"/>
      <c r="D150" s="219" t="s">
        <v>212</v>
      </c>
      <c r="E150" s="225" t="s">
        <v>50</v>
      </c>
      <c r="F150" s="226" t="s">
        <v>1574</v>
      </c>
      <c r="G150" s="224"/>
      <c r="H150" s="227" t="s">
        <v>50</v>
      </c>
      <c r="I150" s="228"/>
      <c r="J150" s="224"/>
      <c r="K150" s="224"/>
      <c r="L150" s="229"/>
      <c r="M150" s="230"/>
      <c r="N150" s="231"/>
      <c r="O150" s="231"/>
      <c r="P150" s="231"/>
      <c r="Q150" s="231"/>
      <c r="R150" s="231"/>
      <c r="S150" s="231"/>
      <c r="T150" s="232"/>
      <c r="AT150" s="233" t="s">
        <v>212</v>
      </c>
      <c r="AU150" s="233" t="s">
        <v>93</v>
      </c>
      <c r="AV150" s="12" t="s">
        <v>25</v>
      </c>
      <c r="AW150" s="12" t="s">
        <v>48</v>
      </c>
      <c r="AX150" s="12" t="s">
        <v>85</v>
      </c>
      <c r="AY150" s="233" t="s">
        <v>199</v>
      </c>
    </row>
    <row r="151" spans="2:65" s="13" customFormat="1" ht="13.5">
      <c r="B151" s="234"/>
      <c r="C151" s="235"/>
      <c r="D151" s="236" t="s">
        <v>212</v>
      </c>
      <c r="E151" s="237" t="s">
        <v>50</v>
      </c>
      <c r="F151" s="238" t="s">
        <v>1583</v>
      </c>
      <c r="G151" s="235"/>
      <c r="H151" s="239">
        <v>29.234000000000002</v>
      </c>
      <c r="I151" s="240"/>
      <c r="J151" s="235"/>
      <c r="K151" s="235"/>
      <c r="L151" s="241"/>
      <c r="M151" s="242"/>
      <c r="N151" s="243"/>
      <c r="O151" s="243"/>
      <c r="P151" s="243"/>
      <c r="Q151" s="243"/>
      <c r="R151" s="243"/>
      <c r="S151" s="243"/>
      <c r="T151" s="244"/>
      <c r="AT151" s="245" t="s">
        <v>212</v>
      </c>
      <c r="AU151" s="245" t="s">
        <v>93</v>
      </c>
      <c r="AV151" s="13" t="s">
        <v>93</v>
      </c>
      <c r="AW151" s="13" t="s">
        <v>48</v>
      </c>
      <c r="AX151" s="13" t="s">
        <v>85</v>
      </c>
      <c r="AY151" s="245" t="s">
        <v>199</v>
      </c>
    </row>
    <row r="152" spans="2:65" s="1" customFormat="1" ht="22.5" customHeight="1">
      <c r="B152" s="43"/>
      <c r="C152" s="207" t="s">
        <v>30</v>
      </c>
      <c r="D152" s="207" t="s">
        <v>202</v>
      </c>
      <c r="E152" s="208" t="s">
        <v>261</v>
      </c>
      <c r="F152" s="209" t="s">
        <v>262</v>
      </c>
      <c r="G152" s="210" t="s">
        <v>263</v>
      </c>
      <c r="H152" s="211">
        <v>3.4</v>
      </c>
      <c r="I152" s="212"/>
      <c r="J152" s="213">
        <f>ROUND(I152*H152,2)</f>
        <v>0</v>
      </c>
      <c r="K152" s="209" t="s">
        <v>206</v>
      </c>
      <c r="L152" s="63"/>
      <c r="M152" s="214" t="s">
        <v>50</v>
      </c>
      <c r="N152" s="215" t="s">
        <v>56</v>
      </c>
      <c r="O152" s="44"/>
      <c r="P152" s="216">
        <f>O152*H152</f>
        <v>0</v>
      </c>
      <c r="Q152" s="216">
        <v>0</v>
      </c>
      <c r="R152" s="216">
        <f>Q152*H152</f>
        <v>0</v>
      </c>
      <c r="S152" s="216">
        <v>0</v>
      </c>
      <c r="T152" s="217">
        <f>S152*H152</f>
        <v>0</v>
      </c>
      <c r="AR152" s="25" t="s">
        <v>105</v>
      </c>
      <c r="AT152" s="25" t="s">
        <v>202</v>
      </c>
      <c r="AU152" s="25" t="s">
        <v>93</v>
      </c>
      <c r="AY152" s="25" t="s">
        <v>199</v>
      </c>
      <c r="BE152" s="218">
        <f>IF(N152="základní",J152,0)</f>
        <v>0</v>
      </c>
      <c r="BF152" s="218">
        <f>IF(N152="snížená",J152,0)</f>
        <v>0</v>
      </c>
      <c r="BG152" s="218">
        <f>IF(N152="zákl. přenesená",J152,0)</f>
        <v>0</v>
      </c>
      <c r="BH152" s="218">
        <f>IF(N152="sníž. přenesená",J152,0)</f>
        <v>0</v>
      </c>
      <c r="BI152" s="218">
        <f>IF(N152="nulová",J152,0)</f>
        <v>0</v>
      </c>
      <c r="BJ152" s="25" t="s">
        <v>25</v>
      </c>
      <c r="BK152" s="218">
        <f>ROUND(I152*H152,2)</f>
        <v>0</v>
      </c>
      <c r="BL152" s="25" t="s">
        <v>105</v>
      </c>
      <c r="BM152" s="25" t="s">
        <v>264</v>
      </c>
    </row>
    <row r="153" spans="2:65" s="1" customFormat="1" ht="13.5">
      <c r="B153" s="43"/>
      <c r="C153" s="65"/>
      <c r="D153" s="219" t="s">
        <v>208</v>
      </c>
      <c r="E153" s="65"/>
      <c r="F153" s="220" t="s">
        <v>265</v>
      </c>
      <c r="G153" s="65"/>
      <c r="H153" s="65"/>
      <c r="I153" s="175"/>
      <c r="J153" s="65"/>
      <c r="K153" s="65"/>
      <c r="L153" s="63"/>
      <c r="M153" s="221"/>
      <c r="N153" s="44"/>
      <c r="O153" s="44"/>
      <c r="P153" s="44"/>
      <c r="Q153" s="44"/>
      <c r="R153" s="44"/>
      <c r="S153" s="44"/>
      <c r="T153" s="80"/>
      <c r="AT153" s="25" t="s">
        <v>208</v>
      </c>
      <c r="AU153" s="25" t="s">
        <v>93</v>
      </c>
    </row>
    <row r="154" spans="2:65" s="1" customFormat="1" ht="175.5">
      <c r="B154" s="43"/>
      <c r="C154" s="65"/>
      <c r="D154" s="219" t="s">
        <v>210</v>
      </c>
      <c r="E154" s="65"/>
      <c r="F154" s="222" t="s">
        <v>266</v>
      </c>
      <c r="G154" s="65"/>
      <c r="H154" s="65"/>
      <c r="I154" s="175"/>
      <c r="J154" s="65"/>
      <c r="K154" s="65"/>
      <c r="L154" s="63"/>
      <c r="M154" s="221"/>
      <c r="N154" s="44"/>
      <c r="O154" s="44"/>
      <c r="P154" s="44"/>
      <c r="Q154" s="44"/>
      <c r="R154" s="44"/>
      <c r="S154" s="44"/>
      <c r="T154" s="80"/>
      <c r="AT154" s="25" t="s">
        <v>210</v>
      </c>
      <c r="AU154" s="25" t="s">
        <v>93</v>
      </c>
    </row>
    <row r="155" spans="2:65" s="12" customFormat="1" ht="13.5">
      <c r="B155" s="223"/>
      <c r="C155" s="224"/>
      <c r="D155" s="219" t="s">
        <v>212</v>
      </c>
      <c r="E155" s="225" t="s">
        <v>50</v>
      </c>
      <c r="F155" s="226" t="s">
        <v>740</v>
      </c>
      <c r="G155" s="224"/>
      <c r="H155" s="227" t="s">
        <v>50</v>
      </c>
      <c r="I155" s="228"/>
      <c r="J155" s="224"/>
      <c r="K155" s="224"/>
      <c r="L155" s="229"/>
      <c r="M155" s="230"/>
      <c r="N155" s="231"/>
      <c r="O155" s="231"/>
      <c r="P155" s="231"/>
      <c r="Q155" s="231"/>
      <c r="R155" s="231"/>
      <c r="S155" s="231"/>
      <c r="T155" s="232"/>
      <c r="AT155" s="233" t="s">
        <v>212</v>
      </c>
      <c r="AU155" s="233" t="s">
        <v>93</v>
      </c>
      <c r="AV155" s="12" t="s">
        <v>25</v>
      </c>
      <c r="AW155" s="12" t="s">
        <v>48</v>
      </c>
      <c r="AX155" s="12" t="s">
        <v>85</v>
      </c>
      <c r="AY155" s="233" t="s">
        <v>199</v>
      </c>
    </row>
    <row r="156" spans="2:65" s="13" customFormat="1" ht="13.5">
      <c r="B156" s="234"/>
      <c r="C156" s="235"/>
      <c r="D156" s="219" t="s">
        <v>212</v>
      </c>
      <c r="E156" s="246" t="s">
        <v>50</v>
      </c>
      <c r="F156" s="247" t="s">
        <v>1584</v>
      </c>
      <c r="G156" s="235"/>
      <c r="H156" s="248">
        <v>3.4</v>
      </c>
      <c r="I156" s="240"/>
      <c r="J156" s="235"/>
      <c r="K156" s="235"/>
      <c r="L156" s="241"/>
      <c r="M156" s="242"/>
      <c r="N156" s="243"/>
      <c r="O156" s="243"/>
      <c r="P156" s="243"/>
      <c r="Q156" s="243"/>
      <c r="R156" s="243"/>
      <c r="S156" s="243"/>
      <c r="T156" s="244"/>
      <c r="AT156" s="245" t="s">
        <v>212</v>
      </c>
      <c r="AU156" s="245" t="s">
        <v>93</v>
      </c>
      <c r="AV156" s="13" t="s">
        <v>93</v>
      </c>
      <c r="AW156" s="13" t="s">
        <v>48</v>
      </c>
      <c r="AX156" s="13" t="s">
        <v>85</v>
      </c>
      <c r="AY156" s="245" t="s">
        <v>199</v>
      </c>
    </row>
    <row r="157" spans="2:65" s="11" customFormat="1" ht="29.85" customHeight="1">
      <c r="B157" s="190"/>
      <c r="C157" s="191"/>
      <c r="D157" s="204" t="s">
        <v>84</v>
      </c>
      <c r="E157" s="205" t="s">
        <v>269</v>
      </c>
      <c r="F157" s="205" t="s">
        <v>270</v>
      </c>
      <c r="G157" s="191"/>
      <c r="H157" s="191"/>
      <c r="I157" s="194"/>
      <c r="J157" s="206">
        <f>BK157</f>
        <v>0</v>
      </c>
      <c r="K157" s="191"/>
      <c r="L157" s="196"/>
      <c r="M157" s="197"/>
      <c r="N157" s="198"/>
      <c r="O157" s="198"/>
      <c r="P157" s="199">
        <f>SUM(P158:P196)</f>
        <v>0</v>
      </c>
      <c r="Q157" s="198"/>
      <c r="R157" s="199">
        <f>SUM(R158:R196)</f>
        <v>0.284252</v>
      </c>
      <c r="S157" s="198"/>
      <c r="T157" s="200">
        <f>SUM(T158:T196)</f>
        <v>0</v>
      </c>
      <c r="AR157" s="201" t="s">
        <v>25</v>
      </c>
      <c r="AT157" s="202" t="s">
        <v>84</v>
      </c>
      <c r="AU157" s="202" t="s">
        <v>25</v>
      </c>
      <c r="AY157" s="201" t="s">
        <v>199</v>
      </c>
      <c r="BK157" s="203">
        <f>SUM(BK158:BK196)</f>
        <v>0</v>
      </c>
    </row>
    <row r="158" spans="2:65" s="1" customFormat="1" ht="22.5" customHeight="1">
      <c r="B158" s="43"/>
      <c r="C158" s="207" t="s">
        <v>271</v>
      </c>
      <c r="D158" s="207" t="s">
        <v>202</v>
      </c>
      <c r="E158" s="208" t="s">
        <v>1585</v>
      </c>
      <c r="F158" s="209" t="s">
        <v>1586</v>
      </c>
      <c r="G158" s="210" t="s">
        <v>263</v>
      </c>
      <c r="H158" s="211">
        <v>27.6</v>
      </c>
      <c r="I158" s="212"/>
      <c r="J158" s="213">
        <f>ROUND(I158*H158,2)</f>
        <v>0</v>
      </c>
      <c r="K158" s="209" t="s">
        <v>206</v>
      </c>
      <c r="L158" s="63"/>
      <c r="M158" s="214" t="s">
        <v>50</v>
      </c>
      <c r="N158" s="215" t="s">
        <v>56</v>
      </c>
      <c r="O158" s="44"/>
      <c r="P158" s="216">
        <f>O158*H158</f>
        <v>0</v>
      </c>
      <c r="Q158" s="216">
        <v>0</v>
      </c>
      <c r="R158" s="216">
        <f>Q158*H158</f>
        <v>0</v>
      </c>
      <c r="S158" s="216">
        <v>0</v>
      </c>
      <c r="T158" s="217">
        <f>S158*H158</f>
        <v>0</v>
      </c>
      <c r="AR158" s="25" t="s">
        <v>105</v>
      </c>
      <c r="AT158" s="25" t="s">
        <v>202</v>
      </c>
      <c r="AU158" s="25" t="s">
        <v>93</v>
      </c>
      <c r="AY158" s="25" t="s">
        <v>199</v>
      </c>
      <c r="BE158" s="218">
        <f>IF(N158="základní",J158,0)</f>
        <v>0</v>
      </c>
      <c r="BF158" s="218">
        <f>IF(N158="snížená",J158,0)</f>
        <v>0</v>
      </c>
      <c r="BG158" s="218">
        <f>IF(N158="zákl. přenesená",J158,0)</f>
        <v>0</v>
      </c>
      <c r="BH158" s="218">
        <f>IF(N158="sníž. přenesená",J158,0)</f>
        <v>0</v>
      </c>
      <c r="BI158" s="218">
        <f>IF(N158="nulová",J158,0)</f>
        <v>0</v>
      </c>
      <c r="BJ158" s="25" t="s">
        <v>25</v>
      </c>
      <c r="BK158" s="218">
        <f>ROUND(I158*H158,2)</f>
        <v>0</v>
      </c>
      <c r="BL158" s="25" t="s">
        <v>105</v>
      </c>
      <c r="BM158" s="25" t="s">
        <v>1587</v>
      </c>
    </row>
    <row r="159" spans="2:65" s="1" customFormat="1" ht="13.5">
      <c r="B159" s="43"/>
      <c r="C159" s="65"/>
      <c r="D159" s="219" t="s">
        <v>208</v>
      </c>
      <c r="E159" s="65"/>
      <c r="F159" s="220" t="s">
        <v>1588</v>
      </c>
      <c r="G159" s="65"/>
      <c r="H159" s="65"/>
      <c r="I159" s="175"/>
      <c r="J159" s="65"/>
      <c r="K159" s="65"/>
      <c r="L159" s="63"/>
      <c r="M159" s="221"/>
      <c r="N159" s="44"/>
      <c r="O159" s="44"/>
      <c r="P159" s="44"/>
      <c r="Q159" s="44"/>
      <c r="R159" s="44"/>
      <c r="S159" s="44"/>
      <c r="T159" s="80"/>
      <c r="AT159" s="25" t="s">
        <v>208</v>
      </c>
      <c r="AU159" s="25" t="s">
        <v>93</v>
      </c>
    </row>
    <row r="160" spans="2:65" s="12" customFormat="1" ht="13.5">
      <c r="B160" s="223"/>
      <c r="C160" s="224"/>
      <c r="D160" s="219" t="s">
        <v>212</v>
      </c>
      <c r="E160" s="225" t="s">
        <v>50</v>
      </c>
      <c r="F160" s="226" t="s">
        <v>740</v>
      </c>
      <c r="G160" s="224"/>
      <c r="H160" s="227" t="s">
        <v>50</v>
      </c>
      <c r="I160" s="228"/>
      <c r="J160" s="224"/>
      <c r="K160" s="224"/>
      <c r="L160" s="229"/>
      <c r="M160" s="230"/>
      <c r="N160" s="231"/>
      <c r="O160" s="231"/>
      <c r="P160" s="231"/>
      <c r="Q160" s="231"/>
      <c r="R160" s="231"/>
      <c r="S160" s="231"/>
      <c r="T160" s="232"/>
      <c r="AT160" s="233" t="s">
        <v>212</v>
      </c>
      <c r="AU160" s="233" t="s">
        <v>93</v>
      </c>
      <c r="AV160" s="12" t="s">
        <v>25</v>
      </c>
      <c r="AW160" s="12" t="s">
        <v>48</v>
      </c>
      <c r="AX160" s="12" t="s">
        <v>85</v>
      </c>
      <c r="AY160" s="233" t="s">
        <v>199</v>
      </c>
    </row>
    <row r="161" spans="2:65" s="13" customFormat="1" ht="13.5">
      <c r="B161" s="234"/>
      <c r="C161" s="235"/>
      <c r="D161" s="236" t="s">
        <v>212</v>
      </c>
      <c r="E161" s="237" t="s">
        <v>50</v>
      </c>
      <c r="F161" s="238" t="s">
        <v>1589</v>
      </c>
      <c r="G161" s="235"/>
      <c r="H161" s="239">
        <v>27.6</v>
      </c>
      <c r="I161" s="240"/>
      <c r="J161" s="235"/>
      <c r="K161" s="235"/>
      <c r="L161" s="241"/>
      <c r="M161" s="242"/>
      <c r="N161" s="243"/>
      <c r="O161" s="243"/>
      <c r="P161" s="243"/>
      <c r="Q161" s="243"/>
      <c r="R161" s="243"/>
      <c r="S161" s="243"/>
      <c r="T161" s="244"/>
      <c r="AT161" s="245" t="s">
        <v>212</v>
      </c>
      <c r="AU161" s="245" t="s">
        <v>93</v>
      </c>
      <c r="AV161" s="13" t="s">
        <v>93</v>
      </c>
      <c r="AW161" s="13" t="s">
        <v>48</v>
      </c>
      <c r="AX161" s="13" t="s">
        <v>85</v>
      </c>
      <c r="AY161" s="245" t="s">
        <v>199</v>
      </c>
    </row>
    <row r="162" spans="2:65" s="1" customFormat="1" ht="22.5" customHeight="1">
      <c r="B162" s="43"/>
      <c r="C162" s="207" t="s">
        <v>278</v>
      </c>
      <c r="D162" s="207" t="s">
        <v>202</v>
      </c>
      <c r="E162" s="208" t="s">
        <v>1590</v>
      </c>
      <c r="F162" s="209" t="s">
        <v>1591</v>
      </c>
      <c r="G162" s="210" t="s">
        <v>263</v>
      </c>
      <c r="H162" s="211">
        <v>27.6</v>
      </c>
      <c r="I162" s="212"/>
      <c r="J162" s="213">
        <f>ROUND(I162*H162,2)</f>
        <v>0</v>
      </c>
      <c r="K162" s="209" t="s">
        <v>206</v>
      </c>
      <c r="L162" s="63"/>
      <c r="M162" s="214" t="s">
        <v>50</v>
      </c>
      <c r="N162" s="215" t="s">
        <v>56</v>
      </c>
      <c r="O162" s="44"/>
      <c r="P162" s="216">
        <f>O162*H162</f>
        <v>0</v>
      </c>
      <c r="Q162" s="216">
        <v>0</v>
      </c>
      <c r="R162" s="216">
        <f>Q162*H162</f>
        <v>0</v>
      </c>
      <c r="S162" s="216">
        <v>0</v>
      </c>
      <c r="T162" s="217">
        <f>S162*H162</f>
        <v>0</v>
      </c>
      <c r="AR162" s="25" t="s">
        <v>105</v>
      </c>
      <c r="AT162" s="25" t="s">
        <v>202</v>
      </c>
      <c r="AU162" s="25" t="s">
        <v>93</v>
      </c>
      <c r="AY162" s="25" t="s">
        <v>199</v>
      </c>
      <c r="BE162" s="218">
        <f>IF(N162="základní",J162,0)</f>
        <v>0</v>
      </c>
      <c r="BF162" s="218">
        <f>IF(N162="snížená",J162,0)</f>
        <v>0</v>
      </c>
      <c r="BG162" s="218">
        <f>IF(N162="zákl. přenesená",J162,0)</f>
        <v>0</v>
      </c>
      <c r="BH162" s="218">
        <f>IF(N162="sníž. přenesená",J162,0)</f>
        <v>0</v>
      </c>
      <c r="BI162" s="218">
        <f>IF(N162="nulová",J162,0)</f>
        <v>0</v>
      </c>
      <c r="BJ162" s="25" t="s">
        <v>25</v>
      </c>
      <c r="BK162" s="218">
        <f>ROUND(I162*H162,2)</f>
        <v>0</v>
      </c>
      <c r="BL162" s="25" t="s">
        <v>105</v>
      </c>
      <c r="BM162" s="25" t="s">
        <v>1592</v>
      </c>
    </row>
    <row r="163" spans="2:65" s="1" customFormat="1" ht="27">
      <c r="B163" s="43"/>
      <c r="C163" s="65"/>
      <c r="D163" s="219" t="s">
        <v>208</v>
      </c>
      <c r="E163" s="65"/>
      <c r="F163" s="220" t="s">
        <v>1593</v>
      </c>
      <c r="G163" s="65"/>
      <c r="H163" s="65"/>
      <c r="I163" s="175"/>
      <c r="J163" s="65"/>
      <c r="K163" s="65"/>
      <c r="L163" s="63"/>
      <c r="M163" s="221"/>
      <c r="N163" s="44"/>
      <c r="O163" s="44"/>
      <c r="P163" s="44"/>
      <c r="Q163" s="44"/>
      <c r="R163" s="44"/>
      <c r="S163" s="44"/>
      <c r="T163" s="80"/>
      <c r="AT163" s="25" t="s">
        <v>208</v>
      </c>
      <c r="AU163" s="25" t="s">
        <v>93</v>
      </c>
    </row>
    <row r="164" spans="2:65" s="1" customFormat="1" ht="67.5">
      <c r="B164" s="43"/>
      <c r="C164" s="65"/>
      <c r="D164" s="219" t="s">
        <v>210</v>
      </c>
      <c r="E164" s="65"/>
      <c r="F164" s="222" t="s">
        <v>1594</v>
      </c>
      <c r="G164" s="65"/>
      <c r="H164" s="65"/>
      <c r="I164" s="175"/>
      <c r="J164" s="65"/>
      <c r="K164" s="65"/>
      <c r="L164" s="63"/>
      <c r="M164" s="221"/>
      <c r="N164" s="44"/>
      <c r="O164" s="44"/>
      <c r="P164" s="44"/>
      <c r="Q164" s="44"/>
      <c r="R164" s="44"/>
      <c r="S164" s="44"/>
      <c r="T164" s="80"/>
      <c r="AT164" s="25" t="s">
        <v>210</v>
      </c>
      <c r="AU164" s="25" t="s">
        <v>93</v>
      </c>
    </row>
    <row r="165" spans="2:65" s="12" customFormat="1" ht="13.5">
      <c r="B165" s="223"/>
      <c r="C165" s="224"/>
      <c r="D165" s="219" t="s">
        <v>212</v>
      </c>
      <c r="E165" s="225" t="s">
        <v>50</v>
      </c>
      <c r="F165" s="226" t="s">
        <v>740</v>
      </c>
      <c r="G165" s="224"/>
      <c r="H165" s="227" t="s">
        <v>50</v>
      </c>
      <c r="I165" s="228"/>
      <c r="J165" s="224"/>
      <c r="K165" s="224"/>
      <c r="L165" s="229"/>
      <c r="M165" s="230"/>
      <c r="N165" s="231"/>
      <c r="O165" s="231"/>
      <c r="P165" s="231"/>
      <c r="Q165" s="231"/>
      <c r="R165" s="231"/>
      <c r="S165" s="231"/>
      <c r="T165" s="232"/>
      <c r="AT165" s="233" t="s">
        <v>212</v>
      </c>
      <c r="AU165" s="233" t="s">
        <v>93</v>
      </c>
      <c r="AV165" s="12" t="s">
        <v>25</v>
      </c>
      <c r="AW165" s="12" t="s">
        <v>48</v>
      </c>
      <c r="AX165" s="12" t="s">
        <v>85</v>
      </c>
      <c r="AY165" s="233" t="s">
        <v>199</v>
      </c>
    </row>
    <row r="166" spans="2:65" s="13" customFormat="1" ht="13.5">
      <c r="B166" s="234"/>
      <c r="C166" s="235"/>
      <c r="D166" s="236" t="s">
        <v>212</v>
      </c>
      <c r="E166" s="237" t="s">
        <v>50</v>
      </c>
      <c r="F166" s="238" t="s">
        <v>1589</v>
      </c>
      <c r="G166" s="235"/>
      <c r="H166" s="239">
        <v>27.6</v>
      </c>
      <c r="I166" s="240"/>
      <c r="J166" s="235"/>
      <c r="K166" s="235"/>
      <c r="L166" s="241"/>
      <c r="M166" s="242"/>
      <c r="N166" s="243"/>
      <c r="O166" s="243"/>
      <c r="P166" s="243"/>
      <c r="Q166" s="243"/>
      <c r="R166" s="243"/>
      <c r="S166" s="243"/>
      <c r="T166" s="244"/>
      <c r="AT166" s="245" t="s">
        <v>212</v>
      </c>
      <c r="AU166" s="245" t="s">
        <v>93</v>
      </c>
      <c r="AV166" s="13" t="s">
        <v>93</v>
      </c>
      <c r="AW166" s="13" t="s">
        <v>48</v>
      </c>
      <c r="AX166" s="13" t="s">
        <v>85</v>
      </c>
      <c r="AY166" s="245" t="s">
        <v>199</v>
      </c>
    </row>
    <row r="167" spans="2:65" s="1" customFormat="1" ht="22.5" customHeight="1">
      <c r="B167" s="43"/>
      <c r="C167" s="207" t="s">
        <v>291</v>
      </c>
      <c r="D167" s="207" t="s">
        <v>202</v>
      </c>
      <c r="E167" s="208" t="s">
        <v>1595</v>
      </c>
      <c r="F167" s="209" t="s">
        <v>1596</v>
      </c>
      <c r="G167" s="210" t="s">
        <v>263</v>
      </c>
      <c r="H167" s="211">
        <v>27.6</v>
      </c>
      <c r="I167" s="212"/>
      <c r="J167" s="213">
        <f>ROUND(I167*H167,2)</f>
        <v>0</v>
      </c>
      <c r="K167" s="209" t="s">
        <v>206</v>
      </c>
      <c r="L167" s="63"/>
      <c r="M167" s="214" t="s">
        <v>50</v>
      </c>
      <c r="N167" s="215" t="s">
        <v>56</v>
      </c>
      <c r="O167" s="44"/>
      <c r="P167" s="216">
        <f>O167*H167</f>
        <v>0</v>
      </c>
      <c r="Q167" s="216">
        <v>6.5199999999999998E-3</v>
      </c>
      <c r="R167" s="216">
        <f>Q167*H167</f>
        <v>0.179952</v>
      </c>
      <c r="S167" s="216">
        <v>0</v>
      </c>
      <c r="T167" s="217">
        <f>S167*H167</f>
        <v>0</v>
      </c>
      <c r="AR167" s="25" t="s">
        <v>105</v>
      </c>
      <c r="AT167" s="25" t="s">
        <v>202</v>
      </c>
      <c r="AU167" s="25" t="s">
        <v>93</v>
      </c>
      <c r="AY167" s="25" t="s">
        <v>199</v>
      </c>
      <c r="BE167" s="218">
        <f>IF(N167="základní",J167,0)</f>
        <v>0</v>
      </c>
      <c r="BF167" s="218">
        <f>IF(N167="snížená",J167,0)</f>
        <v>0</v>
      </c>
      <c r="BG167" s="218">
        <f>IF(N167="zákl. přenesená",J167,0)</f>
        <v>0</v>
      </c>
      <c r="BH167" s="218">
        <f>IF(N167="sníž. přenesená",J167,0)</f>
        <v>0</v>
      </c>
      <c r="BI167" s="218">
        <f>IF(N167="nulová",J167,0)</f>
        <v>0</v>
      </c>
      <c r="BJ167" s="25" t="s">
        <v>25</v>
      </c>
      <c r="BK167" s="218">
        <f>ROUND(I167*H167,2)</f>
        <v>0</v>
      </c>
      <c r="BL167" s="25" t="s">
        <v>105</v>
      </c>
      <c r="BM167" s="25" t="s">
        <v>1597</v>
      </c>
    </row>
    <row r="168" spans="2:65" s="1" customFormat="1" ht="13.5">
      <c r="B168" s="43"/>
      <c r="C168" s="65"/>
      <c r="D168" s="219" t="s">
        <v>208</v>
      </c>
      <c r="E168" s="65"/>
      <c r="F168" s="220" t="s">
        <v>1598</v>
      </c>
      <c r="G168" s="65"/>
      <c r="H168" s="65"/>
      <c r="I168" s="175"/>
      <c r="J168" s="65"/>
      <c r="K168" s="65"/>
      <c r="L168" s="63"/>
      <c r="M168" s="221"/>
      <c r="N168" s="44"/>
      <c r="O168" s="44"/>
      <c r="P168" s="44"/>
      <c r="Q168" s="44"/>
      <c r="R168" s="44"/>
      <c r="S168" s="44"/>
      <c r="T168" s="80"/>
      <c r="AT168" s="25" t="s">
        <v>208</v>
      </c>
      <c r="AU168" s="25" t="s">
        <v>93</v>
      </c>
    </row>
    <row r="169" spans="2:65" s="12" customFormat="1" ht="13.5">
      <c r="B169" s="223"/>
      <c r="C169" s="224"/>
      <c r="D169" s="219" t="s">
        <v>212</v>
      </c>
      <c r="E169" s="225" t="s">
        <v>50</v>
      </c>
      <c r="F169" s="226" t="s">
        <v>740</v>
      </c>
      <c r="G169" s="224"/>
      <c r="H169" s="227" t="s">
        <v>50</v>
      </c>
      <c r="I169" s="228"/>
      <c r="J169" s="224"/>
      <c r="K169" s="224"/>
      <c r="L169" s="229"/>
      <c r="M169" s="230"/>
      <c r="N169" s="231"/>
      <c r="O169" s="231"/>
      <c r="P169" s="231"/>
      <c r="Q169" s="231"/>
      <c r="R169" s="231"/>
      <c r="S169" s="231"/>
      <c r="T169" s="232"/>
      <c r="AT169" s="233" t="s">
        <v>212</v>
      </c>
      <c r="AU169" s="233" t="s">
        <v>93</v>
      </c>
      <c r="AV169" s="12" t="s">
        <v>25</v>
      </c>
      <c r="AW169" s="12" t="s">
        <v>48</v>
      </c>
      <c r="AX169" s="12" t="s">
        <v>85</v>
      </c>
      <c r="AY169" s="233" t="s">
        <v>199</v>
      </c>
    </row>
    <row r="170" spans="2:65" s="13" customFormat="1" ht="13.5">
      <c r="B170" s="234"/>
      <c r="C170" s="235"/>
      <c r="D170" s="236" t="s">
        <v>212</v>
      </c>
      <c r="E170" s="237" t="s">
        <v>50</v>
      </c>
      <c r="F170" s="238" t="s">
        <v>1589</v>
      </c>
      <c r="G170" s="235"/>
      <c r="H170" s="239">
        <v>27.6</v>
      </c>
      <c r="I170" s="240"/>
      <c r="J170" s="235"/>
      <c r="K170" s="235"/>
      <c r="L170" s="241"/>
      <c r="M170" s="242"/>
      <c r="N170" s="243"/>
      <c r="O170" s="243"/>
      <c r="P170" s="243"/>
      <c r="Q170" s="243"/>
      <c r="R170" s="243"/>
      <c r="S170" s="243"/>
      <c r="T170" s="244"/>
      <c r="AT170" s="245" t="s">
        <v>212</v>
      </c>
      <c r="AU170" s="245" t="s">
        <v>93</v>
      </c>
      <c r="AV170" s="13" t="s">
        <v>93</v>
      </c>
      <c r="AW170" s="13" t="s">
        <v>48</v>
      </c>
      <c r="AX170" s="13" t="s">
        <v>85</v>
      </c>
      <c r="AY170" s="245" t="s">
        <v>199</v>
      </c>
    </row>
    <row r="171" spans="2:65" s="1" customFormat="1" ht="22.5" customHeight="1">
      <c r="B171" s="43"/>
      <c r="C171" s="207" t="s">
        <v>300</v>
      </c>
      <c r="D171" s="207" t="s">
        <v>202</v>
      </c>
      <c r="E171" s="208" t="s">
        <v>292</v>
      </c>
      <c r="F171" s="209" t="s">
        <v>293</v>
      </c>
      <c r="G171" s="210" t="s">
        <v>263</v>
      </c>
      <c r="H171" s="211">
        <v>829.1</v>
      </c>
      <c r="I171" s="212"/>
      <c r="J171" s="213">
        <f>ROUND(I171*H171,2)</f>
        <v>0</v>
      </c>
      <c r="K171" s="209" t="s">
        <v>206</v>
      </c>
      <c r="L171" s="63"/>
      <c r="M171" s="214" t="s">
        <v>50</v>
      </c>
      <c r="N171" s="215" t="s">
        <v>56</v>
      </c>
      <c r="O171" s="44"/>
      <c r="P171" s="216">
        <f>O171*H171</f>
        <v>0</v>
      </c>
      <c r="Q171" s="216">
        <v>0</v>
      </c>
      <c r="R171" s="216">
        <f>Q171*H171</f>
        <v>0</v>
      </c>
      <c r="S171" s="216">
        <v>0</v>
      </c>
      <c r="T171" s="217">
        <f>S171*H171</f>
        <v>0</v>
      </c>
      <c r="AR171" s="25" t="s">
        <v>105</v>
      </c>
      <c r="AT171" s="25" t="s">
        <v>202</v>
      </c>
      <c r="AU171" s="25" t="s">
        <v>93</v>
      </c>
      <c r="AY171" s="25" t="s">
        <v>199</v>
      </c>
      <c r="BE171" s="218">
        <f>IF(N171="základní",J171,0)</f>
        <v>0</v>
      </c>
      <c r="BF171" s="218">
        <f>IF(N171="snížená",J171,0)</f>
        <v>0</v>
      </c>
      <c r="BG171" s="218">
        <f>IF(N171="zákl. přenesená",J171,0)</f>
        <v>0</v>
      </c>
      <c r="BH171" s="218">
        <f>IF(N171="sníž. přenesená",J171,0)</f>
        <v>0</v>
      </c>
      <c r="BI171" s="218">
        <f>IF(N171="nulová",J171,0)</f>
        <v>0</v>
      </c>
      <c r="BJ171" s="25" t="s">
        <v>25</v>
      </c>
      <c r="BK171" s="218">
        <f>ROUND(I171*H171,2)</f>
        <v>0</v>
      </c>
      <c r="BL171" s="25" t="s">
        <v>105</v>
      </c>
      <c r="BM171" s="25" t="s">
        <v>1599</v>
      </c>
    </row>
    <row r="172" spans="2:65" s="1" customFormat="1" ht="27">
      <c r="B172" s="43"/>
      <c r="C172" s="65"/>
      <c r="D172" s="219" t="s">
        <v>208</v>
      </c>
      <c r="E172" s="65"/>
      <c r="F172" s="220" t="s">
        <v>295</v>
      </c>
      <c r="G172" s="65"/>
      <c r="H172" s="65"/>
      <c r="I172" s="175"/>
      <c r="J172" s="65"/>
      <c r="K172" s="65"/>
      <c r="L172" s="63"/>
      <c r="M172" s="221"/>
      <c r="N172" s="44"/>
      <c r="O172" s="44"/>
      <c r="P172" s="44"/>
      <c r="Q172" s="44"/>
      <c r="R172" s="44"/>
      <c r="S172" s="44"/>
      <c r="T172" s="80"/>
      <c r="AT172" s="25" t="s">
        <v>208</v>
      </c>
      <c r="AU172" s="25" t="s">
        <v>93</v>
      </c>
    </row>
    <row r="173" spans="2:65" s="12" customFormat="1" ht="13.5">
      <c r="B173" s="223"/>
      <c r="C173" s="224"/>
      <c r="D173" s="219" t="s">
        <v>212</v>
      </c>
      <c r="E173" s="225" t="s">
        <v>50</v>
      </c>
      <c r="F173" s="226" t="s">
        <v>740</v>
      </c>
      <c r="G173" s="224"/>
      <c r="H173" s="227" t="s">
        <v>50</v>
      </c>
      <c r="I173" s="228"/>
      <c r="J173" s="224"/>
      <c r="K173" s="224"/>
      <c r="L173" s="229"/>
      <c r="M173" s="230"/>
      <c r="N173" s="231"/>
      <c r="O173" s="231"/>
      <c r="P173" s="231"/>
      <c r="Q173" s="231"/>
      <c r="R173" s="231"/>
      <c r="S173" s="231"/>
      <c r="T173" s="232"/>
      <c r="AT173" s="233" t="s">
        <v>212</v>
      </c>
      <c r="AU173" s="233" t="s">
        <v>93</v>
      </c>
      <c r="AV173" s="12" t="s">
        <v>25</v>
      </c>
      <c r="AW173" s="12" t="s">
        <v>48</v>
      </c>
      <c r="AX173" s="12" t="s">
        <v>85</v>
      </c>
      <c r="AY173" s="233" t="s">
        <v>199</v>
      </c>
    </row>
    <row r="174" spans="2:65" s="13" customFormat="1" ht="13.5">
      <c r="B174" s="234"/>
      <c r="C174" s="235"/>
      <c r="D174" s="219" t="s">
        <v>212</v>
      </c>
      <c r="E174" s="246" t="s">
        <v>50</v>
      </c>
      <c r="F174" s="247" t="s">
        <v>1589</v>
      </c>
      <c r="G174" s="235"/>
      <c r="H174" s="248">
        <v>27.6</v>
      </c>
      <c r="I174" s="240"/>
      <c r="J174" s="235"/>
      <c r="K174" s="235"/>
      <c r="L174" s="241"/>
      <c r="M174" s="242"/>
      <c r="N174" s="243"/>
      <c r="O174" s="243"/>
      <c r="P174" s="243"/>
      <c r="Q174" s="243"/>
      <c r="R174" s="243"/>
      <c r="S174" s="243"/>
      <c r="T174" s="244"/>
      <c r="AT174" s="245" t="s">
        <v>212</v>
      </c>
      <c r="AU174" s="245" t="s">
        <v>93</v>
      </c>
      <c r="AV174" s="13" t="s">
        <v>93</v>
      </c>
      <c r="AW174" s="13" t="s">
        <v>48</v>
      </c>
      <c r="AX174" s="13" t="s">
        <v>85</v>
      </c>
      <c r="AY174" s="245" t="s">
        <v>199</v>
      </c>
    </row>
    <row r="175" spans="2:65" s="12" customFormat="1" ht="13.5">
      <c r="B175" s="223"/>
      <c r="C175" s="224"/>
      <c r="D175" s="219" t="s">
        <v>212</v>
      </c>
      <c r="E175" s="225" t="s">
        <v>50</v>
      </c>
      <c r="F175" s="226" t="s">
        <v>666</v>
      </c>
      <c r="G175" s="224"/>
      <c r="H175" s="227" t="s">
        <v>50</v>
      </c>
      <c r="I175" s="228"/>
      <c r="J175" s="224"/>
      <c r="K175" s="224"/>
      <c r="L175" s="229"/>
      <c r="M175" s="230"/>
      <c r="N175" s="231"/>
      <c r="O175" s="231"/>
      <c r="P175" s="231"/>
      <c r="Q175" s="231"/>
      <c r="R175" s="231"/>
      <c r="S175" s="231"/>
      <c r="T175" s="232"/>
      <c r="AT175" s="233" t="s">
        <v>212</v>
      </c>
      <c r="AU175" s="233" t="s">
        <v>93</v>
      </c>
      <c r="AV175" s="12" t="s">
        <v>25</v>
      </c>
      <c r="AW175" s="12" t="s">
        <v>48</v>
      </c>
      <c r="AX175" s="12" t="s">
        <v>85</v>
      </c>
      <c r="AY175" s="233" t="s">
        <v>199</v>
      </c>
    </row>
    <row r="176" spans="2:65" s="13" customFormat="1" ht="13.5">
      <c r="B176" s="234"/>
      <c r="C176" s="235"/>
      <c r="D176" s="236" t="s">
        <v>212</v>
      </c>
      <c r="E176" s="237" t="s">
        <v>50</v>
      </c>
      <c r="F176" s="238" t="s">
        <v>1600</v>
      </c>
      <c r="G176" s="235"/>
      <c r="H176" s="239">
        <v>801.5</v>
      </c>
      <c r="I176" s="240"/>
      <c r="J176" s="235"/>
      <c r="K176" s="235"/>
      <c r="L176" s="241"/>
      <c r="M176" s="242"/>
      <c r="N176" s="243"/>
      <c r="O176" s="243"/>
      <c r="P176" s="243"/>
      <c r="Q176" s="243"/>
      <c r="R176" s="243"/>
      <c r="S176" s="243"/>
      <c r="T176" s="244"/>
      <c r="AT176" s="245" t="s">
        <v>212</v>
      </c>
      <c r="AU176" s="245" t="s">
        <v>93</v>
      </c>
      <c r="AV176" s="13" t="s">
        <v>93</v>
      </c>
      <c r="AW176" s="13" t="s">
        <v>48</v>
      </c>
      <c r="AX176" s="13" t="s">
        <v>85</v>
      </c>
      <c r="AY176" s="245" t="s">
        <v>199</v>
      </c>
    </row>
    <row r="177" spans="2:65" s="1" customFormat="1" ht="31.5" customHeight="1">
      <c r="B177" s="43"/>
      <c r="C177" s="207" t="s">
        <v>10</v>
      </c>
      <c r="D177" s="207" t="s">
        <v>202</v>
      </c>
      <c r="E177" s="208" t="s">
        <v>301</v>
      </c>
      <c r="F177" s="209" t="s">
        <v>302</v>
      </c>
      <c r="G177" s="210" t="s">
        <v>263</v>
      </c>
      <c r="H177" s="211">
        <v>829.1</v>
      </c>
      <c r="I177" s="212"/>
      <c r="J177" s="213">
        <f>ROUND(I177*H177,2)</f>
        <v>0</v>
      </c>
      <c r="K177" s="209" t="s">
        <v>206</v>
      </c>
      <c r="L177" s="63"/>
      <c r="M177" s="214" t="s">
        <v>50</v>
      </c>
      <c r="N177" s="215" t="s">
        <v>56</v>
      </c>
      <c r="O177" s="44"/>
      <c r="P177" s="216">
        <f>O177*H177</f>
        <v>0</v>
      </c>
      <c r="Q177" s="216">
        <v>0</v>
      </c>
      <c r="R177" s="216">
        <f>Q177*H177</f>
        <v>0</v>
      </c>
      <c r="S177" s="216">
        <v>0</v>
      </c>
      <c r="T177" s="217">
        <f>S177*H177</f>
        <v>0</v>
      </c>
      <c r="AR177" s="25" t="s">
        <v>105</v>
      </c>
      <c r="AT177" s="25" t="s">
        <v>202</v>
      </c>
      <c r="AU177" s="25" t="s">
        <v>93</v>
      </c>
      <c r="AY177" s="25" t="s">
        <v>199</v>
      </c>
      <c r="BE177" s="218">
        <f>IF(N177="základní",J177,0)</f>
        <v>0</v>
      </c>
      <c r="BF177" s="218">
        <f>IF(N177="snížená",J177,0)</f>
        <v>0</v>
      </c>
      <c r="BG177" s="218">
        <f>IF(N177="zákl. přenesená",J177,0)</f>
        <v>0</v>
      </c>
      <c r="BH177" s="218">
        <f>IF(N177="sníž. přenesená",J177,0)</f>
        <v>0</v>
      </c>
      <c r="BI177" s="218">
        <f>IF(N177="nulová",J177,0)</f>
        <v>0</v>
      </c>
      <c r="BJ177" s="25" t="s">
        <v>25</v>
      </c>
      <c r="BK177" s="218">
        <f>ROUND(I177*H177,2)</f>
        <v>0</v>
      </c>
      <c r="BL177" s="25" t="s">
        <v>105</v>
      </c>
      <c r="BM177" s="25" t="s">
        <v>1601</v>
      </c>
    </row>
    <row r="178" spans="2:65" s="1" customFormat="1" ht="27">
      <c r="B178" s="43"/>
      <c r="C178" s="65"/>
      <c r="D178" s="219" t="s">
        <v>208</v>
      </c>
      <c r="E178" s="65"/>
      <c r="F178" s="220" t="s">
        <v>304</v>
      </c>
      <c r="G178" s="65"/>
      <c r="H178" s="65"/>
      <c r="I178" s="175"/>
      <c r="J178" s="65"/>
      <c r="K178" s="65"/>
      <c r="L178" s="63"/>
      <c r="M178" s="221"/>
      <c r="N178" s="44"/>
      <c r="O178" s="44"/>
      <c r="P178" s="44"/>
      <c r="Q178" s="44"/>
      <c r="R178" s="44"/>
      <c r="S178" s="44"/>
      <c r="T178" s="80"/>
      <c r="AT178" s="25" t="s">
        <v>208</v>
      </c>
      <c r="AU178" s="25" t="s">
        <v>93</v>
      </c>
    </row>
    <row r="179" spans="2:65" s="1" customFormat="1" ht="27">
      <c r="B179" s="43"/>
      <c r="C179" s="65"/>
      <c r="D179" s="219" t="s">
        <v>210</v>
      </c>
      <c r="E179" s="65"/>
      <c r="F179" s="222" t="s">
        <v>305</v>
      </c>
      <c r="G179" s="65"/>
      <c r="H179" s="65"/>
      <c r="I179" s="175"/>
      <c r="J179" s="65"/>
      <c r="K179" s="65"/>
      <c r="L179" s="63"/>
      <c r="M179" s="221"/>
      <c r="N179" s="44"/>
      <c r="O179" s="44"/>
      <c r="P179" s="44"/>
      <c r="Q179" s="44"/>
      <c r="R179" s="44"/>
      <c r="S179" s="44"/>
      <c r="T179" s="80"/>
      <c r="AT179" s="25" t="s">
        <v>210</v>
      </c>
      <c r="AU179" s="25" t="s">
        <v>93</v>
      </c>
    </row>
    <row r="180" spans="2:65" s="12" customFormat="1" ht="13.5">
      <c r="B180" s="223"/>
      <c r="C180" s="224"/>
      <c r="D180" s="219" t="s">
        <v>212</v>
      </c>
      <c r="E180" s="225" t="s">
        <v>50</v>
      </c>
      <c r="F180" s="226" t="s">
        <v>666</v>
      </c>
      <c r="G180" s="224"/>
      <c r="H180" s="227" t="s">
        <v>50</v>
      </c>
      <c r="I180" s="228"/>
      <c r="J180" s="224"/>
      <c r="K180" s="224"/>
      <c r="L180" s="229"/>
      <c r="M180" s="230"/>
      <c r="N180" s="231"/>
      <c r="O180" s="231"/>
      <c r="P180" s="231"/>
      <c r="Q180" s="231"/>
      <c r="R180" s="231"/>
      <c r="S180" s="231"/>
      <c r="T180" s="232"/>
      <c r="AT180" s="233" t="s">
        <v>212</v>
      </c>
      <c r="AU180" s="233" t="s">
        <v>93</v>
      </c>
      <c r="AV180" s="12" t="s">
        <v>25</v>
      </c>
      <c r="AW180" s="12" t="s">
        <v>48</v>
      </c>
      <c r="AX180" s="12" t="s">
        <v>85</v>
      </c>
      <c r="AY180" s="233" t="s">
        <v>199</v>
      </c>
    </row>
    <row r="181" spans="2:65" s="13" customFormat="1" ht="13.5">
      <c r="B181" s="234"/>
      <c r="C181" s="235"/>
      <c r="D181" s="219" t="s">
        <v>212</v>
      </c>
      <c r="E181" s="246" t="s">
        <v>50</v>
      </c>
      <c r="F181" s="247" t="s">
        <v>1600</v>
      </c>
      <c r="G181" s="235"/>
      <c r="H181" s="248">
        <v>801.5</v>
      </c>
      <c r="I181" s="240"/>
      <c r="J181" s="235"/>
      <c r="K181" s="235"/>
      <c r="L181" s="241"/>
      <c r="M181" s="242"/>
      <c r="N181" s="243"/>
      <c r="O181" s="243"/>
      <c r="P181" s="243"/>
      <c r="Q181" s="243"/>
      <c r="R181" s="243"/>
      <c r="S181" s="243"/>
      <c r="T181" s="244"/>
      <c r="AT181" s="245" t="s">
        <v>212</v>
      </c>
      <c r="AU181" s="245" t="s">
        <v>93</v>
      </c>
      <c r="AV181" s="13" t="s">
        <v>93</v>
      </c>
      <c r="AW181" s="13" t="s">
        <v>48</v>
      </c>
      <c r="AX181" s="13" t="s">
        <v>85</v>
      </c>
      <c r="AY181" s="245" t="s">
        <v>199</v>
      </c>
    </row>
    <row r="182" spans="2:65" s="12" customFormat="1" ht="13.5">
      <c r="B182" s="223"/>
      <c r="C182" s="224"/>
      <c r="D182" s="219" t="s">
        <v>212</v>
      </c>
      <c r="E182" s="225" t="s">
        <v>50</v>
      </c>
      <c r="F182" s="226" t="s">
        <v>740</v>
      </c>
      <c r="G182" s="224"/>
      <c r="H182" s="227" t="s">
        <v>50</v>
      </c>
      <c r="I182" s="228"/>
      <c r="J182" s="224"/>
      <c r="K182" s="224"/>
      <c r="L182" s="229"/>
      <c r="M182" s="230"/>
      <c r="N182" s="231"/>
      <c r="O182" s="231"/>
      <c r="P182" s="231"/>
      <c r="Q182" s="231"/>
      <c r="R182" s="231"/>
      <c r="S182" s="231"/>
      <c r="T182" s="232"/>
      <c r="AT182" s="233" t="s">
        <v>212</v>
      </c>
      <c r="AU182" s="233" t="s">
        <v>93</v>
      </c>
      <c r="AV182" s="12" t="s">
        <v>25</v>
      </c>
      <c r="AW182" s="12" t="s">
        <v>48</v>
      </c>
      <c r="AX182" s="12" t="s">
        <v>85</v>
      </c>
      <c r="AY182" s="233" t="s">
        <v>199</v>
      </c>
    </row>
    <row r="183" spans="2:65" s="13" customFormat="1" ht="13.5">
      <c r="B183" s="234"/>
      <c r="C183" s="235"/>
      <c r="D183" s="236" t="s">
        <v>212</v>
      </c>
      <c r="E183" s="237" t="s">
        <v>50</v>
      </c>
      <c r="F183" s="238" t="s">
        <v>1589</v>
      </c>
      <c r="G183" s="235"/>
      <c r="H183" s="239">
        <v>27.6</v>
      </c>
      <c r="I183" s="240"/>
      <c r="J183" s="235"/>
      <c r="K183" s="235"/>
      <c r="L183" s="241"/>
      <c r="M183" s="242"/>
      <c r="N183" s="243"/>
      <c r="O183" s="243"/>
      <c r="P183" s="243"/>
      <c r="Q183" s="243"/>
      <c r="R183" s="243"/>
      <c r="S183" s="243"/>
      <c r="T183" s="244"/>
      <c r="AT183" s="245" t="s">
        <v>212</v>
      </c>
      <c r="AU183" s="245" t="s">
        <v>93</v>
      </c>
      <c r="AV183" s="13" t="s">
        <v>93</v>
      </c>
      <c r="AW183" s="13" t="s">
        <v>48</v>
      </c>
      <c r="AX183" s="13" t="s">
        <v>85</v>
      </c>
      <c r="AY183" s="245" t="s">
        <v>199</v>
      </c>
    </row>
    <row r="184" spans="2:65" s="1" customFormat="1" ht="22.5" customHeight="1">
      <c r="B184" s="43"/>
      <c r="C184" s="207" t="s">
        <v>316</v>
      </c>
      <c r="D184" s="207" t="s">
        <v>202</v>
      </c>
      <c r="E184" s="208" t="s">
        <v>1602</v>
      </c>
      <c r="F184" s="209" t="s">
        <v>1603</v>
      </c>
      <c r="G184" s="210" t="s">
        <v>263</v>
      </c>
      <c r="H184" s="211">
        <v>27.6</v>
      </c>
      <c r="I184" s="212"/>
      <c r="J184" s="213">
        <f>ROUND(I184*H184,2)</f>
        <v>0</v>
      </c>
      <c r="K184" s="209" t="s">
        <v>206</v>
      </c>
      <c r="L184" s="63"/>
      <c r="M184" s="214" t="s">
        <v>50</v>
      </c>
      <c r="N184" s="215" t="s">
        <v>56</v>
      </c>
      <c r="O184" s="44"/>
      <c r="P184" s="216">
        <f>O184*H184</f>
        <v>0</v>
      </c>
      <c r="Q184" s="216">
        <v>0</v>
      </c>
      <c r="R184" s="216">
        <f>Q184*H184</f>
        <v>0</v>
      </c>
      <c r="S184" s="216">
        <v>0</v>
      </c>
      <c r="T184" s="217">
        <f>S184*H184</f>
        <v>0</v>
      </c>
      <c r="AR184" s="25" t="s">
        <v>105</v>
      </c>
      <c r="AT184" s="25" t="s">
        <v>202</v>
      </c>
      <c r="AU184" s="25" t="s">
        <v>93</v>
      </c>
      <c r="AY184" s="25" t="s">
        <v>199</v>
      </c>
      <c r="BE184" s="218">
        <f>IF(N184="základní",J184,0)</f>
        <v>0</v>
      </c>
      <c r="BF184" s="218">
        <f>IF(N184="snížená",J184,0)</f>
        <v>0</v>
      </c>
      <c r="BG184" s="218">
        <f>IF(N184="zákl. přenesená",J184,0)</f>
        <v>0</v>
      </c>
      <c r="BH184" s="218">
        <f>IF(N184="sníž. přenesená",J184,0)</f>
        <v>0</v>
      </c>
      <c r="BI184" s="218">
        <f>IF(N184="nulová",J184,0)</f>
        <v>0</v>
      </c>
      <c r="BJ184" s="25" t="s">
        <v>25</v>
      </c>
      <c r="BK184" s="218">
        <f>ROUND(I184*H184,2)</f>
        <v>0</v>
      </c>
      <c r="BL184" s="25" t="s">
        <v>105</v>
      </c>
      <c r="BM184" s="25" t="s">
        <v>1604</v>
      </c>
    </row>
    <row r="185" spans="2:65" s="1" customFormat="1" ht="27">
      <c r="B185" s="43"/>
      <c r="C185" s="65"/>
      <c r="D185" s="219" t="s">
        <v>208</v>
      </c>
      <c r="E185" s="65"/>
      <c r="F185" s="220" t="s">
        <v>1605</v>
      </c>
      <c r="G185" s="65"/>
      <c r="H185" s="65"/>
      <c r="I185" s="175"/>
      <c r="J185" s="65"/>
      <c r="K185" s="65"/>
      <c r="L185" s="63"/>
      <c r="M185" s="221"/>
      <c r="N185" s="44"/>
      <c r="O185" s="44"/>
      <c r="P185" s="44"/>
      <c r="Q185" s="44"/>
      <c r="R185" s="44"/>
      <c r="S185" s="44"/>
      <c r="T185" s="80"/>
      <c r="AT185" s="25" t="s">
        <v>208</v>
      </c>
      <c r="AU185" s="25" t="s">
        <v>93</v>
      </c>
    </row>
    <row r="186" spans="2:65" s="1" customFormat="1" ht="27">
      <c r="B186" s="43"/>
      <c r="C186" s="65"/>
      <c r="D186" s="219" t="s">
        <v>210</v>
      </c>
      <c r="E186" s="65"/>
      <c r="F186" s="222" t="s">
        <v>1606</v>
      </c>
      <c r="G186" s="65"/>
      <c r="H186" s="65"/>
      <c r="I186" s="175"/>
      <c r="J186" s="65"/>
      <c r="K186" s="65"/>
      <c r="L186" s="63"/>
      <c r="M186" s="221"/>
      <c r="N186" s="44"/>
      <c r="O186" s="44"/>
      <c r="P186" s="44"/>
      <c r="Q186" s="44"/>
      <c r="R186" s="44"/>
      <c r="S186" s="44"/>
      <c r="T186" s="80"/>
      <c r="AT186" s="25" t="s">
        <v>210</v>
      </c>
      <c r="AU186" s="25" t="s">
        <v>93</v>
      </c>
    </row>
    <row r="187" spans="2:65" s="12" customFormat="1" ht="13.5">
      <c r="B187" s="223"/>
      <c r="C187" s="224"/>
      <c r="D187" s="219" t="s">
        <v>212</v>
      </c>
      <c r="E187" s="225" t="s">
        <v>50</v>
      </c>
      <c r="F187" s="226" t="s">
        <v>740</v>
      </c>
      <c r="G187" s="224"/>
      <c r="H187" s="227" t="s">
        <v>50</v>
      </c>
      <c r="I187" s="228"/>
      <c r="J187" s="224"/>
      <c r="K187" s="224"/>
      <c r="L187" s="229"/>
      <c r="M187" s="230"/>
      <c r="N187" s="231"/>
      <c r="O187" s="231"/>
      <c r="P187" s="231"/>
      <c r="Q187" s="231"/>
      <c r="R187" s="231"/>
      <c r="S187" s="231"/>
      <c r="T187" s="232"/>
      <c r="AT187" s="233" t="s">
        <v>212</v>
      </c>
      <c r="AU187" s="233" t="s">
        <v>93</v>
      </c>
      <c r="AV187" s="12" t="s">
        <v>25</v>
      </c>
      <c r="AW187" s="12" t="s">
        <v>48</v>
      </c>
      <c r="AX187" s="12" t="s">
        <v>85</v>
      </c>
      <c r="AY187" s="233" t="s">
        <v>199</v>
      </c>
    </row>
    <row r="188" spans="2:65" s="13" customFormat="1" ht="13.5">
      <c r="B188" s="234"/>
      <c r="C188" s="235"/>
      <c r="D188" s="236" t="s">
        <v>212</v>
      </c>
      <c r="E188" s="237" t="s">
        <v>50</v>
      </c>
      <c r="F188" s="238" t="s">
        <v>1589</v>
      </c>
      <c r="G188" s="235"/>
      <c r="H188" s="239">
        <v>27.6</v>
      </c>
      <c r="I188" s="240"/>
      <c r="J188" s="235"/>
      <c r="K188" s="235"/>
      <c r="L188" s="241"/>
      <c r="M188" s="242"/>
      <c r="N188" s="243"/>
      <c r="O188" s="243"/>
      <c r="P188" s="243"/>
      <c r="Q188" s="243"/>
      <c r="R188" s="243"/>
      <c r="S188" s="243"/>
      <c r="T188" s="244"/>
      <c r="AT188" s="245" t="s">
        <v>212</v>
      </c>
      <c r="AU188" s="245" t="s">
        <v>93</v>
      </c>
      <c r="AV188" s="13" t="s">
        <v>93</v>
      </c>
      <c r="AW188" s="13" t="s">
        <v>48</v>
      </c>
      <c r="AX188" s="13" t="s">
        <v>85</v>
      </c>
      <c r="AY188" s="245" t="s">
        <v>199</v>
      </c>
    </row>
    <row r="189" spans="2:65" s="1" customFormat="1" ht="22.5" customHeight="1">
      <c r="B189" s="43"/>
      <c r="C189" s="207" t="s">
        <v>324</v>
      </c>
      <c r="D189" s="207" t="s">
        <v>202</v>
      </c>
      <c r="E189" s="208" t="s">
        <v>308</v>
      </c>
      <c r="F189" s="209" t="s">
        <v>309</v>
      </c>
      <c r="G189" s="210" t="s">
        <v>310</v>
      </c>
      <c r="H189" s="211">
        <v>372.5</v>
      </c>
      <c r="I189" s="212"/>
      <c r="J189" s="213">
        <f>ROUND(I189*H189,2)</f>
        <v>0</v>
      </c>
      <c r="K189" s="209" t="s">
        <v>206</v>
      </c>
      <c r="L189" s="63"/>
      <c r="M189" s="214" t="s">
        <v>50</v>
      </c>
      <c r="N189" s="215" t="s">
        <v>56</v>
      </c>
      <c r="O189" s="44"/>
      <c r="P189" s="216">
        <f>O189*H189</f>
        <v>0</v>
      </c>
      <c r="Q189" s="216">
        <v>2.7999999999999998E-4</v>
      </c>
      <c r="R189" s="216">
        <f>Q189*H189</f>
        <v>0.10429999999999999</v>
      </c>
      <c r="S189" s="216">
        <v>0</v>
      </c>
      <c r="T189" s="217">
        <f>S189*H189</f>
        <v>0</v>
      </c>
      <c r="AR189" s="25" t="s">
        <v>105</v>
      </c>
      <c r="AT189" s="25" t="s">
        <v>202</v>
      </c>
      <c r="AU189" s="25" t="s">
        <v>93</v>
      </c>
      <c r="AY189" s="25" t="s">
        <v>199</v>
      </c>
      <c r="BE189" s="218">
        <f>IF(N189="základní",J189,0)</f>
        <v>0</v>
      </c>
      <c r="BF189" s="218">
        <f>IF(N189="snížená",J189,0)</f>
        <v>0</v>
      </c>
      <c r="BG189" s="218">
        <f>IF(N189="zákl. přenesená",J189,0)</f>
        <v>0</v>
      </c>
      <c r="BH189" s="218">
        <f>IF(N189="sníž. přenesená",J189,0)</f>
        <v>0</v>
      </c>
      <c r="BI189" s="218">
        <f>IF(N189="nulová",J189,0)</f>
        <v>0</v>
      </c>
      <c r="BJ189" s="25" t="s">
        <v>25</v>
      </c>
      <c r="BK189" s="218">
        <f>ROUND(I189*H189,2)</f>
        <v>0</v>
      </c>
      <c r="BL189" s="25" t="s">
        <v>105</v>
      </c>
      <c r="BM189" s="25" t="s">
        <v>311</v>
      </c>
    </row>
    <row r="190" spans="2:65" s="1" customFormat="1" ht="27">
      <c r="B190" s="43"/>
      <c r="C190" s="65"/>
      <c r="D190" s="219" t="s">
        <v>208</v>
      </c>
      <c r="E190" s="65"/>
      <c r="F190" s="220" t="s">
        <v>312</v>
      </c>
      <c r="G190" s="65"/>
      <c r="H190" s="65"/>
      <c r="I190" s="175"/>
      <c r="J190" s="65"/>
      <c r="K190" s="65"/>
      <c r="L190" s="63"/>
      <c r="M190" s="221"/>
      <c r="N190" s="44"/>
      <c r="O190" s="44"/>
      <c r="P190" s="44"/>
      <c r="Q190" s="44"/>
      <c r="R190" s="44"/>
      <c r="S190" s="44"/>
      <c r="T190" s="80"/>
      <c r="AT190" s="25" t="s">
        <v>208</v>
      </c>
      <c r="AU190" s="25" t="s">
        <v>93</v>
      </c>
    </row>
    <row r="191" spans="2:65" s="1" customFormat="1" ht="40.5">
      <c r="B191" s="43"/>
      <c r="C191" s="65"/>
      <c r="D191" s="219" t="s">
        <v>210</v>
      </c>
      <c r="E191" s="65"/>
      <c r="F191" s="222" t="s">
        <v>313</v>
      </c>
      <c r="G191" s="65"/>
      <c r="H191" s="65"/>
      <c r="I191" s="175"/>
      <c r="J191" s="65"/>
      <c r="K191" s="65"/>
      <c r="L191" s="63"/>
      <c r="M191" s="221"/>
      <c r="N191" s="44"/>
      <c r="O191" s="44"/>
      <c r="P191" s="44"/>
      <c r="Q191" s="44"/>
      <c r="R191" s="44"/>
      <c r="S191" s="44"/>
      <c r="T191" s="80"/>
      <c r="AT191" s="25" t="s">
        <v>210</v>
      </c>
      <c r="AU191" s="25" t="s">
        <v>93</v>
      </c>
    </row>
    <row r="192" spans="2:65" s="12" customFormat="1" ht="13.5">
      <c r="B192" s="223"/>
      <c r="C192" s="224"/>
      <c r="D192" s="219" t="s">
        <v>212</v>
      </c>
      <c r="E192" s="225" t="s">
        <v>50</v>
      </c>
      <c r="F192" s="226" t="s">
        <v>714</v>
      </c>
      <c r="G192" s="224"/>
      <c r="H192" s="227" t="s">
        <v>50</v>
      </c>
      <c r="I192" s="228"/>
      <c r="J192" s="224"/>
      <c r="K192" s="224"/>
      <c r="L192" s="229"/>
      <c r="M192" s="230"/>
      <c r="N192" s="231"/>
      <c r="O192" s="231"/>
      <c r="P192" s="231"/>
      <c r="Q192" s="231"/>
      <c r="R192" s="231"/>
      <c r="S192" s="231"/>
      <c r="T192" s="232"/>
      <c r="AT192" s="233" t="s">
        <v>212</v>
      </c>
      <c r="AU192" s="233" t="s">
        <v>93</v>
      </c>
      <c r="AV192" s="12" t="s">
        <v>25</v>
      </c>
      <c r="AW192" s="12" t="s">
        <v>48</v>
      </c>
      <c r="AX192" s="12" t="s">
        <v>85</v>
      </c>
      <c r="AY192" s="233" t="s">
        <v>199</v>
      </c>
    </row>
    <row r="193" spans="2:65" s="13" customFormat="1" ht="13.5">
      <c r="B193" s="234"/>
      <c r="C193" s="235"/>
      <c r="D193" s="236" t="s">
        <v>212</v>
      </c>
      <c r="E193" s="237" t="s">
        <v>50</v>
      </c>
      <c r="F193" s="238" t="s">
        <v>1607</v>
      </c>
      <c r="G193" s="235"/>
      <c r="H193" s="239">
        <v>372.5</v>
      </c>
      <c r="I193" s="240"/>
      <c r="J193" s="235"/>
      <c r="K193" s="235"/>
      <c r="L193" s="241"/>
      <c r="M193" s="242"/>
      <c r="N193" s="243"/>
      <c r="O193" s="243"/>
      <c r="P193" s="243"/>
      <c r="Q193" s="243"/>
      <c r="R193" s="243"/>
      <c r="S193" s="243"/>
      <c r="T193" s="244"/>
      <c r="AT193" s="245" t="s">
        <v>212</v>
      </c>
      <c r="AU193" s="245" t="s">
        <v>93</v>
      </c>
      <c r="AV193" s="13" t="s">
        <v>93</v>
      </c>
      <c r="AW193" s="13" t="s">
        <v>48</v>
      </c>
      <c r="AX193" s="13" t="s">
        <v>85</v>
      </c>
      <c r="AY193" s="245" t="s">
        <v>199</v>
      </c>
    </row>
    <row r="194" spans="2:65" s="1" customFormat="1" ht="31.5" customHeight="1">
      <c r="B194" s="43"/>
      <c r="C194" s="207" t="s">
        <v>333</v>
      </c>
      <c r="D194" s="207" t="s">
        <v>202</v>
      </c>
      <c r="E194" s="208" t="s">
        <v>317</v>
      </c>
      <c r="F194" s="209" t="s">
        <v>318</v>
      </c>
      <c r="G194" s="210" t="s">
        <v>256</v>
      </c>
      <c r="H194" s="211">
        <v>0.28399999999999997</v>
      </c>
      <c r="I194" s="212"/>
      <c r="J194" s="213">
        <f>ROUND(I194*H194,2)</f>
        <v>0</v>
      </c>
      <c r="K194" s="209" t="s">
        <v>206</v>
      </c>
      <c r="L194" s="63"/>
      <c r="M194" s="214" t="s">
        <v>50</v>
      </c>
      <c r="N194" s="215" t="s">
        <v>56</v>
      </c>
      <c r="O194" s="44"/>
      <c r="P194" s="216">
        <f>O194*H194</f>
        <v>0</v>
      </c>
      <c r="Q194" s="216">
        <v>0</v>
      </c>
      <c r="R194" s="216">
        <f>Q194*H194</f>
        <v>0</v>
      </c>
      <c r="S194" s="216">
        <v>0</v>
      </c>
      <c r="T194" s="217">
        <f>S194*H194</f>
        <v>0</v>
      </c>
      <c r="AR194" s="25" t="s">
        <v>105</v>
      </c>
      <c r="AT194" s="25" t="s">
        <v>202</v>
      </c>
      <c r="AU194" s="25" t="s">
        <v>93</v>
      </c>
      <c r="AY194" s="25" t="s">
        <v>199</v>
      </c>
      <c r="BE194" s="218">
        <f>IF(N194="základní",J194,0)</f>
        <v>0</v>
      </c>
      <c r="BF194" s="218">
        <f>IF(N194="snížená",J194,0)</f>
        <v>0</v>
      </c>
      <c r="BG194" s="218">
        <f>IF(N194="zákl. přenesená",J194,0)</f>
        <v>0</v>
      </c>
      <c r="BH194" s="218">
        <f>IF(N194="sníž. přenesená",J194,0)</f>
        <v>0</v>
      </c>
      <c r="BI194" s="218">
        <f>IF(N194="nulová",J194,0)</f>
        <v>0</v>
      </c>
      <c r="BJ194" s="25" t="s">
        <v>25</v>
      </c>
      <c r="BK194" s="218">
        <f>ROUND(I194*H194,2)</f>
        <v>0</v>
      </c>
      <c r="BL194" s="25" t="s">
        <v>105</v>
      </c>
      <c r="BM194" s="25" t="s">
        <v>319</v>
      </c>
    </row>
    <row r="195" spans="2:65" s="1" customFormat="1" ht="27">
      <c r="B195" s="43"/>
      <c r="C195" s="65"/>
      <c r="D195" s="219" t="s">
        <v>208</v>
      </c>
      <c r="E195" s="65"/>
      <c r="F195" s="220" t="s">
        <v>320</v>
      </c>
      <c r="G195" s="65"/>
      <c r="H195" s="65"/>
      <c r="I195" s="175"/>
      <c r="J195" s="65"/>
      <c r="K195" s="65"/>
      <c r="L195" s="63"/>
      <c r="M195" s="221"/>
      <c r="N195" s="44"/>
      <c r="O195" s="44"/>
      <c r="P195" s="44"/>
      <c r="Q195" s="44"/>
      <c r="R195" s="44"/>
      <c r="S195" s="44"/>
      <c r="T195" s="80"/>
      <c r="AT195" s="25" t="s">
        <v>208</v>
      </c>
      <c r="AU195" s="25" t="s">
        <v>93</v>
      </c>
    </row>
    <row r="196" spans="2:65" s="1" customFormat="1" ht="27">
      <c r="B196" s="43"/>
      <c r="C196" s="65"/>
      <c r="D196" s="219" t="s">
        <v>210</v>
      </c>
      <c r="E196" s="65"/>
      <c r="F196" s="222" t="s">
        <v>321</v>
      </c>
      <c r="G196" s="65"/>
      <c r="H196" s="65"/>
      <c r="I196" s="175"/>
      <c r="J196" s="65"/>
      <c r="K196" s="65"/>
      <c r="L196" s="63"/>
      <c r="M196" s="221"/>
      <c r="N196" s="44"/>
      <c r="O196" s="44"/>
      <c r="P196" s="44"/>
      <c r="Q196" s="44"/>
      <c r="R196" s="44"/>
      <c r="S196" s="44"/>
      <c r="T196" s="80"/>
      <c r="AT196" s="25" t="s">
        <v>210</v>
      </c>
      <c r="AU196" s="25" t="s">
        <v>93</v>
      </c>
    </row>
    <row r="197" spans="2:65" s="11" customFormat="1" ht="29.85" customHeight="1">
      <c r="B197" s="190"/>
      <c r="C197" s="191"/>
      <c r="D197" s="204" t="s">
        <v>84</v>
      </c>
      <c r="E197" s="205" t="s">
        <v>322</v>
      </c>
      <c r="F197" s="205" t="s">
        <v>323</v>
      </c>
      <c r="G197" s="191"/>
      <c r="H197" s="191"/>
      <c r="I197" s="194"/>
      <c r="J197" s="206">
        <f>BK197</f>
        <v>0</v>
      </c>
      <c r="K197" s="191"/>
      <c r="L197" s="196"/>
      <c r="M197" s="197"/>
      <c r="N197" s="198"/>
      <c r="O197" s="198"/>
      <c r="P197" s="199">
        <f>SUM(P198:P212)</f>
        <v>0</v>
      </c>
      <c r="Q197" s="198"/>
      <c r="R197" s="199">
        <f>SUM(R198:R212)</f>
        <v>40.154735399999993</v>
      </c>
      <c r="S197" s="198"/>
      <c r="T197" s="200">
        <f>SUM(T198:T212)</f>
        <v>0</v>
      </c>
      <c r="AR197" s="201" t="s">
        <v>25</v>
      </c>
      <c r="AT197" s="202" t="s">
        <v>84</v>
      </c>
      <c r="AU197" s="202" t="s">
        <v>25</v>
      </c>
      <c r="AY197" s="201" t="s">
        <v>199</v>
      </c>
      <c r="BK197" s="203">
        <f>SUM(BK198:BK212)</f>
        <v>0</v>
      </c>
    </row>
    <row r="198" spans="2:65" s="1" customFormat="1" ht="22.5" customHeight="1">
      <c r="B198" s="43"/>
      <c r="C198" s="207" t="s">
        <v>340</v>
      </c>
      <c r="D198" s="207" t="s">
        <v>202</v>
      </c>
      <c r="E198" s="208" t="s">
        <v>386</v>
      </c>
      <c r="F198" s="209" t="s">
        <v>387</v>
      </c>
      <c r="G198" s="210" t="s">
        <v>310</v>
      </c>
      <c r="H198" s="211">
        <v>227</v>
      </c>
      <c r="I198" s="212"/>
      <c r="J198" s="213">
        <f>ROUND(I198*H198,2)</f>
        <v>0</v>
      </c>
      <c r="K198" s="209" t="s">
        <v>206</v>
      </c>
      <c r="L198" s="63"/>
      <c r="M198" s="214" t="s">
        <v>50</v>
      </c>
      <c r="N198" s="215" t="s">
        <v>56</v>
      </c>
      <c r="O198" s="44"/>
      <c r="P198" s="216">
        <f>O198*H198</f>
        <v>0</v>
      </c>
      <c r="Q198" s="216">
        <v>8.9779999999999999E-2</v>
      </c>
      <c r="R198" s="216">
        <f>Q198*H198</f>
        <v>20.38006</v>
      </c>
      <c r="S198" s="216">
        <v>0</v>
      </c>
      <c r="T198" s="217">
        <f>S198*H198</f>
        <v>0</v>
      </c>
      <c r="AR198" s="25" t="s">
        <v>105</v>
      </c>
      <c r="AT198" s="25" t="s">
        <v>202</v>
      </c>
      <c r="AU198" s="25" t="s">
        <v>93</v>
      </c>
      <c r="AY198" s="25" t="s">
        <v>199</v>
      </c>
      <c r="BE198" s="218">
        <f>IF(N198="základní",J198,0)</f>
        <v>0</v>
      </c>
      <c r="BF198" s="218">
        <f>IF(N198="snížená",J198,0)</f>
        <v>0</v>
      </c>
      <c r="BG198" s="218">
        <f>IF(N198="zákl. přenesená",J198,0)</f>
        <v>0</v>
      </c>
      <c r="BH198" s="218">
        <f>IF(N198="sníž. přenesená",J198,0)</f>
        <v>0</v>
      </c>
      <c r="BI198" s="218">
        <f>IF(N198="nulová",J198,0)</f>
        <v>0</v>
      </c>
      <c r="BJ198" s="25" t="s">
        <v>25</v>
      </c>
      <c r="BK198" s="218">
        <f>ROUND(I198*H198,2)</f>
        <v>0</v>
      </c>
      <c r="BL198" s="25" t="s">
        <v>105</v>
      </c>
      <c r="BM198" s="25" t="s">
        <v>1608</v>
      </c>
    </row>
    <row r="199" spans="2:65" s="1" customFormat="1" ht="40.5">
      <c r="B199" s="43"/>
      <c r="C199" s="65"/>
      <c r="D199" s="219" t="s">
        <v>208</v>
      </c>
      <c r="E199" s="65"/>
      <c r="F199" s="220" t="s">
        <v>389</v>
      </c>
      <c r="G199" s="65"/>
      <c r="H199" s="65"/>
      <c r="I199" s="175"/>
      <c r="J199" s="65"/>
      <c r="K199" s="65"/>
      <c r="L199" s="63"/>
      <c r="M199" s="221"/>
      <c r="N199" s="44"/>
      <c r="O199" s="44"/>
      <c r="P199" s="44"/>
      <c r="Q199" s="44"/>
      <c r="R199" s="44"/>
      <c r="S199" s="44"/>
      <c r="T199" s="80"/>
      <c r="AT199" s="25" t="s">
        <v>208</v>
      </c>
      <c r="AU199" s="25" t="s">
        <v>93</v>
      </c>
    </row>
    <row r="200" spans="2:65" s="1" customFormat="1" ht="135">
      <c r="B200" s="43"/>
      <c r="C200" s="65"/>
      <c r="D200" s="219" t="s">
        <v>210</v>
      </c>
      <c r="E200" s="65"/>
      <c r="F200" s="222" t="s">
        <v>390</v>
      </c>
      <c r="G200" s="65"/>
      <c r="H200" s="65"/>
      <c r="I200" s="175"/>
      <c r="J200" s="65"/>
      <c r="K200" s="65"/>
      <c r="L200" s="63"/>
      <c r="M200" s="221"/>
      <c r="N200" s="44"/>
      <c r="O200" s="44"/>
      <c r="P200" s="44"/>
      <c r="Q200" s="44"/>
      <c r="R200" s="44"/>
      <c r="S200" s="44"/>
      <c r="T200" s="80"/>
      <c r="AT200" s="25" t="s">
        <v>210</v>
      </c>
      <c r="AU200" s="25" t="s">
        <v>93</v>
      </c>
    </row>
    <row r="201" spans="2:65" s="12" customFormat="1" ht="13.5">
      <c r="B201" s="223"/>
      <c r="C201" s="224"/>
      <c r="D201" s="219" t="s">
        <v>212</v>
      </c>
      <c r="E201" s="225" t="s">
        <v>50</v>
      </c>
      <c r="F201" s="226" t="s">
        <v>1609</v>
      </c>
      <c r="G201" s="224"/>
      <c r="H201" s="227" t="s">
        <v>50</v>
      </c>
      <c r="I201" s="228"/>
      <c r="J201" s="224"/>
      <c r="K201" s="224"/>
      <c r="L201" s="229"/>
      <c r="M201" s="230"/>
      <c r="N201" s="231"/>
      <c r="O201" s="231"/>
      <c r="P201" s="231"/>
      <c r="Q201" s="231"/>
      <c r="R201" s="231"/>
      <c r="S201" s="231"/>
      <c r="T201" s="232"/>
      <c r="AT201" s="233" t="s">
        <v>212</v>
      </c>
      <c r="AU201" s="233" t="s">
        <v>93</v>
      </c>
      <c r="AV201" s="12" t="s">
        <v>25</v>
      </c>
      <c r="AW201" s="12" t="s">
        <v>48</v>
      </c>
      <c r="AX201" s="12" t="s">
        <v>85</v>
      </c>
      <c r="AY201" s="233" t="s">
        <v>199</v>
      </c>
    </row>
    <row r="202" spans="2:65" s="13" customFormat="1" ht="13.5">
      <c r="B202" s="234"/>
      <c r="C202" s="235"/>
      <c r="D202" s="236" t="s">
        <v>212</v>
      </c>
      <c r="E202" s="237" t="s">
        <v>50</v>
      </c>
      <c r="F202" s="238" t="s">
        <v>1610</v>
      </c>
      <c r="G202" s="235"/>
      <c r="H202" s="239">
        <v>227</v>
      </c>
      <c r="I202" s="240"/>
      <c r="J202" s="235"/>
      <c r="K202" s="235"/>
      <c r="L202" s="241"/>
      <c r="M202" s="242"/>
      <c r="N202" s="243"/>
      <c r="O202" s="243"/>
      <c r="P202" s="243"/>
      <c r="Q202" s="243"/>
      <c r="R202" s="243"/>
      <c r="S202" s="243"/>
      <c r="T202" s="244"/>
      <c r="AT202" s="245" t="s">
        <v>212</v>
      </c>
      <c r="AU202" s="245" t="s">
        <v>93</v>
      </c>
      <c r="AV202" s="13" t="s">
        <v>93</v>
      </c>
      <c r="AW202" s="13" t="s">
        <v>48</v>
      </c>
      <c r="AX202" s="13" t="s">
        <v>85</v>
      </c>
      <c r="AY202" s="245" t="s">
        <v>199</v>
      </c>
    </row>
    <row r="203" spans="2:65" s="1" customFormat="1" ht="22.5" customHeight="1">
      <c r="B203" s="43"/>
      <c r="C203" s="249" t="s">
        <v>346</v>
      </c>
      <c r="D203" s="249" t="s">
        <v>334</v>
      </c>
      <c r="E203" s="250" t="s">
        <v>394</v>
      </c>
      <c r="F203" s="251" t="s">
        <v>395</v>
      </c>
      <c r="G203" s="252" t="s">
        <v>256</v>
      </c>
      <c r="H203" s="253">
        <v>4.4089999999999998</v>
      </c>
      <c r="I203" s="254"/>
      <c r="J203" s="255">
        <f>ROUND(I203*H203,2)</f>
        <v>0</v>
      </c>
      <c r="K203" s="251" t="s">
        <v>206</v>
      </c>
      <c r="L203" s="256"/>
      <c r="M203" s="257" t="s">
        <v>50</v>
      </c>
      <c r="N203" s="258" t="s">
        <v>56</v>
      </c>
      <c r="O203" s="44"/>
      <c r="P203" s="216">
        <f>O203*H203</f>
        <v>0</v>
      </c>
      <c r="Q203" s="216">
        <v>1</v>
      </c>
      <c r="R203" s="216">
        <f>Q203*H203</f>
        <v>4.4089999999999998</v>
      </c>
      <c r="S203" s="216">
        <v>0</v>
      </c>
      <c r="T203" s="217">
        <f>S203*H203</f>
        <v>0</v>
      </c>
      <c r="AR203" s="25" t="s">
        <v>247</v>
      </c>
      <c r="AT203" s="25" t="s">
        <v>334</v>
      </c>
      <c r="AU203" s="25" t="s">
        <v>93</v>
      </c>
      <c r="AY203" s="25" t="s">
        <v>199</v>
      </c>
      <c r="BE203" s="218">
        <f>IF(N203="základní",J203,0)</f>
        <v>0</v>
      </c>
      <c r="BF203" s="218">
        <f>IF(N203="snížená",J203,0)</f>
        <v>0</v>
      </c>
      <c r="BG203" s="218">
        <f>IF(N203="zákl. přenesená",J203,0)</f>
        <v>0</v>
      </c>
      <c r="BH203" s="218">
        <f>IF(N203="sníž. přenesená",J203,0)</f>
        <v>0</v>
      </c>
      <c r="BI203" s="218">
        <f>IF(N203="nulová",J203,0)</f>
        <v>0</v>
      </c>
      <c r="BJ203" s="25" t="s">
        <v>25</v>
      </c>
      <c r="BK203" s="218">
        <f>ROUND(I203*H203,2)</f>
        <v>0</v>
      </c>
      <c r="BL203" s="25" t="s">
        <v>105</v>
      </c>
      <c r="BM203" s="25" t="s">
        <v>1611</v>
      </c>
    </row>
    <row r="204" spans="2:65" s="1" customFormat="1" ht="27">
      <c r="B204" s="43"/>
      <c r="C204" s="65"/>
      <c r="D204" s="219" t="s">
        <v>208</v>
      </c>
      <c r="E204" s="65"/>
      <c r="F204" s="220" t="s">
        <v>397</v>
      </c>
      <c r="G204" s="65"/>
      <c r="H204" s="65"/>
      <c r="I204" s="175"/>
      <c r="J204" s="65"/>
      <c r="K204" s="65"/>
      <c r="L204" s="63"/>
      <c r="M204" s="221"/>
      <c r="N204" s="44"/>
      <c r="O204" s="44"/>
      <c r="P204" s="44"/>
      <c r="Q204" s="44"/>
      <c r="R204" s="44"/>
      <c r="S204" s="44"/>
      <c r="T204" s="80"/>
      <c r="AT204" s="25" t="s">
        <v>208</v>
      </c>
      <c r="AU204" s="25" t="s">
        <v>93</v>
      </c>
    </row>
    <row r="205" spans="2:65" s="12" customFormat="1" ht="13.5">
      <c r="B205" s="223"/>
      <c r="C205" s="224"/>
      <c r="D205" s="219" t="s">
        <v>212</v>
      </c>
      <c r="E205" s="225" t="s">
        <v>50</v>
      </c>
      <c r="F205" s="226" t="s">
        <v>1609</v>
      </c>
      <c r="G205" s="224"/>
      <c r="H205" s="227" t="s">
        <v>50</v>
      </c>
      <c r="I205" s="228"/>
      <c r="J205" s="224"/>
      <c r="K205" s="224"/>
      <c r="L205" s="229"/>
      <c r="M205" s="230"/>
      <c r="N205" s="231"/>
      <c r="O205" s="231"/>
      <c r="P205" s="231"/>
      <c r="Q205" s="231"/>
      <c r="R205" s="231"/>
      <c r="S205" s="231"/>
      <c r="T205" s="232"/>
      <c r="AT205" s="233" t="s">
        <v>212</v>
      </c>
      <c r="AU205" s="233" t="s">
        <v>93</v>
      </c>
      <c r="AV205" s="12" t="s">
        <v>25</v>
      </c>
      <c r="AW205" s="12" t="s">
        <v>48</v>
      </c>
      <c r="AX205" s="12" t="s">
        <v>85</v>
      </c>
      <c r="AY205" s="233" t="s">
        <v>199</v>
      </c>
    </row>
    <row r="206" spans="2:65" s="13" customFormat="1" ht="13.5">
      <c r="B206" s="234"/>
      <c r="C206" s="235"/>
      <c r="D206" s="236" t="s">
        <v>212</v>
      </c>
      <c r="E206" s="237" t="s">
        <v>50</v>
      </c>
      <c r="F206" s="238" t="s">
        <v>1612</v>
      </c>
      <c r="G206" s="235"/>
      <c r="H206" s="239">
        <v>4.4089999999999998</v>
      </c>
      <c r="I206" s="240"/>
      <c r="J206" s="235"/>
      <c r="K206" s="235"/>
      <c r="L206" s="241"/>
      <c r="M206" s="242"/>
      <c r="N206" s="243"/>
      <c r="O206" s="243"/>
      <c r="P206" s="243"/>
      <c r="Q206" s="243"/>
      <c r="R206" s="243"/>
      <c r="S206" s="243"/>
      <c r="T206" s="244"/>
      <c r="AT206" s="245" t="s">
        <v>212</v>
      </c>
      <c r="AU206" s="245" t="s">
        <v>93</v>
      </c>
      <c r="AV206" s="13" t="s">
        <v>93</v>
      </c>
      <c r="AW206" s="13" t="s">
        <v>48</v>
      </c>
      <c r="AX206" s="13" t="s">
        <v>85</v>
      </c>
      <c r="AY206" s="245" t="s">
        <v>199</v>
      </c>
    </row>
    <row r="207" spans="2:65" s="1" customFormat="1" ht="22.5" customHeight="1">
      <c r="B207" s="43"/>
      <c r="C207" s="207" t="s">
        <v>9</v>
      </c>
      <c r="D207" s="207" t="s">
        <v>202</v>
      </c>
      <c r="E207" s="208" t="s">
        <v>475</v>
      </c>
      <c r="F207" s="209" t="s">
        <v>476</v>
      </c>
      <c r="G207" s="210" t="s">
        <v>205</v>
      </c>
      <c r="H207" s="211">
        <v>6.81</v>
      </c>
      <c r="I207" s="212"/>
      <c r="J207" s="213">
        <f>ROUND(I207*H207,2)</f>
        <v>0</v>
      </c>
      <c r="K207" s="209" t="s">
        <v>206</v>
      </c>
      <c r="L207" s="63"/>
      <c r="M207" s="214" t="s">
        <v>50</v>
      </c>
      <c r="N207" s="215" t="s">
        <v>56</v>
      </c>
      <c r="O207" s="44"/>
      <c r="P207" s="216">
        <f>O207*H207</f>
        <v>0</v>
      </c>
      <c r="Q207" s="216">
        <v>2.2563399999999998</v>
      </c>
      <c r="R207" s="216">
        <f>Q207*H207</f>
        <v>15.365675399999997</v>
      </c>
      <c r="S207" s="216">
        <v>0</v>
      </c>
      <c r="T207" s="217">
        <f>S207*H207</f>
        <v>0</v>
      </c>
      <c r="AR207" s="25" t="s">
        <v>105</v>
      </c>
      <c r="AT207" s="25" t="s">
        <v>202</v>
      </c>
      <c r="AU207" s="25" t="s">
        <v>93</v>
      </c>
      <c r="AY207" s="25" t="s">
        <v>199</v>
      </c>
      <c r="BE207" s="218">
        <f>IF(N207="základní",J207,0)</f>
        <v>0</v>
      </c>
      <c r="BF207" s="218">
        <f>IF(N207="snížená",J207,0)</f>
        <v>0</v>
      </c>
      <c r="BG207" s="218">
        <f>IF(N207="zákl. přenesená",J207,0)</f>
        <v>0</v>
      </c>
      <c r="BH207" s="218">
        <f>IF(N207="sníž. přenesená",J207,0)</f>
        <v>0</v>
      </c>
      <c r="BI207" s="218">
        <f>IF(N207="nulová",J207,0)</f>
        <v>0</v>
      </c>
      <c r="BJ207" s="25" t="s">
        <v>25</v>
      </c>
      <c r="BK207" s="218">
        <f>ROUND(I207*H207,2)</f>
        <v>0</v>
      </c>
      <c r="BL207" s="25" t="s">
        <v>105</v>
      </c>
      <c r="BM207" s="25" t="s">
        <v>1613</v>
      </c>
    </row>
    <row r="208" spans="2:65" s="1" customFormat="1" ht="13.5">
      <c r="B208" s="43"/>
      <c r="C208" s="65"/>
      <c r="D208" s="219" t="s">
        <v>208</v>
      </c>
      <c r="E208" s="65"/>
      <c r="F208" s="220" t="s">
        <v>478</v>
      </c>
      <c r="G208" s="65"/>
      <c r="H208" s="65"/>
      <c r="I208" s="175"/>
      <c r="J208" s="65"/>
      <c r="K208" s="65"/>
      <c r="L208" s="63"/>
      <c r="M208" s="221"/>
      <c r="N208" s="44"/>
      <c r="O208" s="44"/>
      <c r="P208" s="44"/>
      <c r="Q208" s="44"/>
      <c r="R208" s="44"/>
      <c r="S208" s="44"/>
      <c r="T208" s="80"/>
      <c r="AT208" s="25" t="s">
        <v>208</v>
      </c>
      <c r="AU208" s="25" t="s">
        <v>93</v>
      </c>
    </row>
    <row r="209" spans="2:65" s="12" customFormat="1" ht="13.5">
      <c r="B209" s="223"/>
      <c r="C209" s="224"/>
      <c r="D209" s="219" t="s">
        <v>212</v>
      </c>
      <c r="E209" s="225" t="s">
        <v>50</v>
      </c>
      <c r="F209" s="226" t="s">
        <v>1614</v>
      </c>
      <c r="G209" s="224"/>
      <c r="H209" s="227" t="s">
        <v>50</v>
      </c>
      <c r="I209" s="228"/>
      <c r="J209" s="224"/>
      <c r="K209" s="224"/>
      <c r="L209" s="229"/>
      <c r="M209" s="230"/>
      <c r="N209" s="231"/>
      <c r="O209" s="231"/>
      <c r="P209" s="231"/>
      <c r="Q209" s="231"/>
      <c r="R209" s="231"/>
      <c r="S209" s="231"/>
      <c r="T209" s="232"/>
      <c r="AT209" s="233" t="s">
        <v>212</v>
      </c>
      <c r="AU209" s="233" t="s">
        <v>93</v>
      </c>
      <c r="AV209" s="12" t="s">
        <v>25</v>
      </c>
      <c r="AW209" s="12" t="s">
        <v>48</v>
      </c>
      <c r="AX209" s="12" t="s">
        <v>85</v>
      </c>
      <c r="AY209" s="233" t="s">
        <v>199</v>
      </c>
    </row>
    <row r="210" spans="2:65" s="13" customFormat="1" ht="13.5">
      <c r="B210" s="234"/>
      <c r="C210" s="235"/>
      <c r="D210" s="236" t="s">
        <v>212</v>
      </c>
      <c r="E210" s="237" t="s">
        <v>50</v>
      </c>
      <c r="F210" s="238" t="s">
        <v>1615</v>
      </c>
      <c r="G210" s="235"/>
      <c r="H210" s="239">
        <v>6.81</v>
      </c>
      <c r="I210" s="240"/>
      <c r="J210" s="235"/>
      <c r="K210" s="235"/>
      <c r="L210" s="241"/>
      <c r="M210" s="242"/>
      <c r="N210" s="243"/>
      <c r="O210" s="243"/>
      <c r="P210" s="243"/>
      <c r="Q210" s="243"/>
      <c r="R210" s="243"/>
      <c r="S210" s="243"/>
      <c r="T210" s="244"/>
      <c r="AT210" s="245" t="s">
        <v>212</v>
      </c>
      <c r="AU210" s="245" t="s">
        <v>93</v>
      </c>
      <c r="AV210" s="13" t="s">
        <v>93</v>
      </c>
      <c r="AW210" s="13" t="s">
        <v>48</v>
      </c>
      <c r="AX210" s="13" t="s">
        <v>85</v>
      </c>
      <c r="AY210" s="245" t="s">
        <v>199</v>
      </c>
    </row>
    <row r="211" spans="2:65" s="1" customFormat="1" ht="22.5" customHeight="1">
      <c r="B211" s="43"/>
      <c r="C211" s="207" t="s">
        <v>360</v>
      </c>
      <c r="D211" s="207" t="s">
        <v>202</v>
      </c>
      <c r="E211" s="208" t="s">
        <v>495</v>
      </c>
      <c r="F211" s="209" t="s">
        <v>496</v>
      </c>
      <c r="G211" s="210" t="s">
        <v>256</v>
      </c>
      <c r="H211" s="211">
        <v>40.155000000000001</v>
      </c>
      <c r="I211" s="212"/>
      <c r="J211" s="213">
        <f>ROUND(I211*H211,2)</f>
        <v>0</v>
      </c>
      <c r="K211" s="209" t="s">
        <v>206</v>
      </c>
      <c r="L211" s="63"/>
      <c r="M211" s="214" t="s">
        <v>50</v>
      </c>
      <c r="N211" s="215" t="s">
        <v>56</v>
      </c>
      <c r="O211" s="44"/>
      <c r="P211" s="216">
        <f>O211*H211</f>
        <v>0</v>
      </c>
      <c r="Q211" s="216">
        <v>0</v>
      </c>
      <c r="R211" s="216">
        <f>Q211*H211</f>
        <v>0</v>
      </c>
      <c r="S211" s="216">
        <v>0</v>
      </c>
      <c r="T211" s="217">
        <f>S211*H211</f>
        <v>0</v>
      </c>
      <c r="AR211" s="25" t="s">
        <v>105</v>
      </c>
      <c r="AT211" s="25" t="s">
        <v>202</v>
      </c>
      <c r="AU211" s="25" t="s">
        <v>93</v>
      </c>
      <c r="AY211" s="25" t="s">
        <v>199</v>
      </c>
      <c r="BE211" s="218">
        <f>IF(N211="základní",J211,0)</f>
        <v>0</v>
      </c>
      <c r="BF211" s="218">
        <f>IF(N211="snížená",J211,0)</f>
        <v>0</v>
      </c>
      <c r="BG211" s="218">
        <f>IF(N211="zákl. přenesená",J211,0)</f>
        <v>0</v>
      </c>
      <c r="BH211" s="218">
        <f>IF(N211="sníž. přenesená",J211,0)</f>
        <v>0</v>
      </c>
      <c r="BI211" s="218">
        <f>IF(N211="nulová",J211,0)</f>
        <v>0</v>
      </c>
      <c r="BJ211" s="25" t="s">
        <v>25</v>
      </c>
      <c r="BK211" s="218">
        <f>ROUND(I211*H211,2)</f>
        <v>0</v>
      </c>
      <c r="BL211" s="25" t="s">
        <v>105</v>
      </c>
      <c r="BM211" s="25" t="s">
        <v>1616</v>
      </c>
    </row>
    <row r="212" spans="2:65" s="1" customFormat="1" ht="27">
      <c r="B212" s="43"/>
      <c r="C212" s="65"/>
      <c r="D212" s="219" t="s">
        <v>208</v>
      </c>
      <c r="E212" s="65"/>
      <c r="F212" s="220" t="s">
        <v>498</v>
      </c>
      <c r="G212" s="65"/>
      <c r="H212" s="65"/>
      <c r="I212" s="175"/>
      <c r="J212" s="65"/>
      <c r="K212" s="65"/>
      <c r="L212" s="63"/>
      <c r="M212" s="221"/>
      <c r="N212" s="44"/>
      <c r="O212" s="44"/>
      <c r="P212" s="44"/>
      <c r="Q212" s="44"/>
      <c r="R212" s="44"/>
      <c r="S212" s="44"/>
      <c r="T212" s="80"/>
      <c r="AT212" s="25" t="s">
        <v>208</v>
      </c>
      <c r="AU212" s="25" t="s">
        <v>93</v>
      </c>
    </row>
    <row r="213" spans="2:65" s="11" customFormat="1" ht="29.85" customHeight="1">
      <c r="B213" s="190"/>
      <c r="C213" s="191"/>
      <c r="D213" s="204" t="s">
        <v>84</v>
      </c>
      <c r="E213" s="205" t="s">
        <v>506</v>
      </c>
      <c r="F213" s="205" t="s">
        <v>507</v>
      </c>
      <c r="G213" s="191"/>
      <c r="H213" s="191"/>
      <c r="I213" s="194"/>
      <c r="J213" s="206">
        <f>BK213</f>
        <v>0</v>
      </c>
      <c r="K213" s="191"/>
      <c r="L213" s="196"/>
      <c r="M213" s="197"/>
      <c r="N213" s="198"/>
      <c r="O213" s="198"/>
      <c r="P213" s="199">
        <f>SUM(P214:P276)</f>
        <v>0</v>
      </c>
      <c r="Q213" s="198"/>
      <c r="R213" s="199">
        <f>SUM(R214:R276)</f>
        <v>11.639136000000001</v>
      </c>
      <c r="S213" s="198"/>
      <c r="T213" s="200">
        <f>SUM(T214:T276)</f>
        <v>0</v>
      </c>
      <c r="AR213" s="201" t="s">
        <v>25</v>
      </c>
      <c r="AT213" s="202" t="s">
        <v>84</v>
      </c>
      <c r="AU213" s="202" t="s">
        <v>25</v>
      </c>
      <c r="AY213" s="201" t="s">
        <v>199</v>
      </c>
      <c r="BK213" s="203">
        <f>SUM(BK214:BK276)</f>
        <v>0</v>
      </c>
    </row>
    <row r="214" spans="2:65" s="1" customFormat="1" ht="22.5" customHeight="1">
      <c r="B214" s="43"/>
      <c r="C214" s="207" t="s">
        <v>366</v>
      </c>
      <c r="D214" s="207" t="s">
        <v>202</v>
      </c>
      <c r="E214" s="208" t="s">
        <v>1617</v>
      </c>
      <c r="F214" s="209" t="s">
        <v>1618</v>
      </c>
      <c r="G214" s="210" t="s">
        <v>418</v>
      </c>
      <c r="H214" s="211">
        <v>10</v>
      </c>
      <c r="I214" s="212"/>
      <c r="J214" s="213">
        <f>ROUND(I214*H214,2)</f>
        <v>0</v>
      </c>
      <c r="K214" s="209" t="s">
        <v>206</v>
      </c>
      <c r="L214" s="63"/>
      <c r="M214" s="214" t="s">
        <v>50</v>
      </c>
      <c r="N214" s="215" t="s">
        <v>56</v>
      </c>
      <c r="O214" s="44"/>
      <c r="P214" s="216">
        <f>O214*H214</f>
        <v>0</v>
      </c>
      <c r="Q214" s="216">
        <v>0.34089999999999998</v>
      </c>
      <c r="R214" s="216">
        <f>Q214*H214</f>
        <v>3.4089999999999998</v>
      </c>
      <c r="S214" s="216">
        <v>0</v>
      </c>
      <c r="T214" s="217">
        <f>S214*H214</f>
        <v>0</v>
      </c>
      <c r="AR214" s="25" t="s">
        <v>105</v>
      </c>
      <c r="AT214" s="25" t="s">
        <v>202</v>
      </c>
      <c r="AU214" s="25" t="s">
        <v>93</v>
      </c>
      <c r="AY214" s="25" t="s">
        <v>199</v>
      </c>
      <c r="BE214" s="218">
        <f>IF(N214="základní",J214,0)</f>
        <v>0</v>
      </c>
      <c r="BF214" s="218">
        <f>IF(N214="snížená",J214,0)</f>
        <v>0</v>
      </c>
      <c r="BG214" s="218">
        <f>IF(N214="zákl. přenesená",J214,0)</f>
        <v>0</v>
      </c>
      <c r="BH214" s="218">
        <f>IF(N214="sníž. přenesená",J214,0)</f>
        <v>0</v>
      </c>
      <c r="BI214" s="218">
        <f>IF(N214="nulová",J214,0)</f>
        <v>0</v>
      </c>
      <c r="BJ214" s="25" t="s">
        <v>25</v>
      </c>
      <c r="BK214" s="218">
        <f>ROUND(I214*H214,2)</f>
        <v>0</v>
      </c>
      <c r="BL214" s="25" t="s">
        <v>105</v>
      </c>
      <c r="BM214" s="25" t="s">
        <v>1619</v>
      </c>
    </row>
    <row r="215" spans="2:65" s="1" customFormat="1" ht="13.5">
      <c r="B215" s="43"/>
      <c r="C215" s="65"/>
      <c r="D215" s="219" t="s">
        <v>208</v>
      </c>
      <c r="E215" s="65"/>
      <c r="F215" s="220" t="s">
        <v>1618</v>
      </c>
      <c r="G215" s="65"/>
      <c r="H215" s="65"/>
      <c r="I215" s="175"/>
      <c r="J215" s="65"/>
      <c r="K215" s="65"/>
      <c r="L215" s="63"/>
      <c r="M215" s="221"/>
      <c r="N215" s="44"/>
      <c r="O215" s="44"/>
      <c r="P215" s="44"/>
      <c r="Q215" s="44"/>
      <c r="R215" s="44"/>
      <c r="S215" s="44"/>
      <c r="T215" s="80"/>
      <c r="AT215" s="25" t="s">
        <v>208</v>
      </c>
      <c r="AU215" s="25" t="s">
        <v>93</v>
      </c>
    </row>
    <row r="216" spans="2:65" s="1" customFormat="1" ht="108">
      <c r="B216" s="43"/>
      <c r="C216" s="65"/>
      <c r="D216" s="219" t="s">
        <v>210</v>
      </c>
      <c r="E216" s="65"/>
      <c r="F216" s="222" t="s">
        <v>1620</v>
      </c>
      <c r="G216" s="65"/>
      <c r="H216" s="65"/>
      <c r="I216" s="175"/>
      <c r="J216" s="65"/>
      <c r="K216" s="65"/>
      <c r="L216" s="63"/>
      <c r="M216" s="221"/>
      <c r="N216" s="44"/>
      <c r="O216" s="44"/>
      <c r="P216" s="44"/>
      <c r="Q216" s="44"/>
      <c r="R216" s="44"/>
      <c r="S216" s="44"/>
      <c r="T216" s="80"/>
      <c r="AT216" s="25" t="s">
        <v>210</v>
      </c>
      <c r="AU216" s="25" t="s">
        <v>93</v>
      </c>
    </row>
    <row r="217" spans="2:65" s="12" customFormat="1" ht="13.5">
      <c r="B217" s="223"/>
      <c r="C217" s="224"/>
      <c r="D217" s="219" t="s">
        <v>212</v>
      </c>
      <c r="E217" s="225" t="s">
        <v>50</v>
      </c>
      <c r="F217" s="226" t="s">
        <v>1621</v>
      </c>
      <c r="G217" s="224"/>
      <c r="H217" s="227" t="s">
        <v>50</v>
      </c>
      <c r="I217" s="228"/>
      <c r="J217" s="224"/>
      <c r="K217" s="224"/>
      <c r="L217" s="229"/>
      <c r="M217" s="230"/>
      <c r="N217" s="231"/>
      <c r="O217" s="231"/>
      <c r="P217" s="231"/>
      <c r="Q217" s="231"/>
      <c r="R217" s="231"/>
      <c r="S217" s="231"/>
      <c r="T217" s="232"/>
      <c r="AT217" s="233" t="s">
        <v>212</v>
      </c>
      <c r="AU217" s="233" t="s">
        <v>93</v>
      </c>
      <c r="AV217" s="12" t="s">
        <v>25</v>
      </c>
      <c r="AW217" s="12" t="s">
        <v>48</v>
      </c>
      <c r="AX217" s="12" t="s">
        <v>85</v>
      </c>
      <c r="AY217" s="233" t="s">
        <v>199</v>
      </c>
    </row>
    <row r="218" spans="2:65" s="13" customFormat="1" ht="13.5">
      <c r="B218" s="234"/>
      <c r="C218" s="235"/>
      <c r="D218" s="236" t="s">
        <v>212</v>
      </c>
      <c r="E218" s="237" t="s">
        <v>50</v>
      </c>
      <c r="F218" s="238" t="s">
        <v>30</v>
      </c>
      <c r="G218" s="235"/>
      <c r="H218" s="239">
        <v>10</v>
      </c>
      <c r="I218" s="240"/>
      <c r="J218" s="235"/>
      <c r="K218" s="235"/>
      <c r="L218" s="241"/>
      <c r="M218" s="242"/>
      <c r="N218" s="243"/>
      <c r="O218" s="243"/>
      <c r="P218" s="243"/>
      <c r="Q218" s="243"/>
      <c r="R218" s="243"/>
      <c r="S218" s="243"/>
      <c r="T218" s="244"/>
      <c r="AT218" s="245" t="s">
        <v>212</v>
      </c>
      <c r="AU218" s="245" t="s">
        <v>93</v>
      </c>
      <c r="AV218" s="13" t="s">
        <v>93</v>
      </c>
      <c r="AW218" s="13" t="s">
        <v>48</v>
      </c>
      <c r="AX218" s="13" t="s">
        <v>85</v>
      </c>
      <c r="AY218" s="245" t="s">
        <v>199</v>
      </c>
    </row>
    <row r="219" spans="2:65" s="1" customFormat="1" ht="22.5" customHeight="1">
      <c r="B219" s="43"/>
      <c r="C219" s="249" t="s">
        <v>372</v>
      </c>
      <c r="D219" s="249" t="s">
        <v>334</v>
      </c>
      <c r="E219" s="250" t="s">
        <v>1622</v>
      </c>
      <c r="F219" s="251" t="s">
        <v>1623</v>
      </c>
      <c r="G219" s="252" t="s">
        <v>418</v>
      </c>
      <c r="H219" s="253">
        <v>10.1</v>
      </c>
      <c r="I219" s="254"/>
      <c r="J219" s="255">
        <f>ROUND(I219*H219,2)</f>
        <v>0</v>
      </c>
      <c r="K219" s="251" t="s">
        <v>50</v>
      </c>
      <c r="L219" s="256"/>
      <c r="M219" s="257" t="s">
        <v>50</v>
      </c>
      <c r="N219" s="258" t="s">
        <v>56</v>
      </c>
      <c r="O219" s="44"/>
      <c r="P219" s="216">
        <f>O219*H219</f>
        <v>0</v>
      </c>
      <c r="Q219" s="216">
        <v>0.112</v>
      </c>
      <c r="R219" s="216">
        <f>Q219*H219</f>
        <v>1.1312</v>
      </c>
      <c r="S219" s="216">
        <v>0</v>
      </c>
      <c r="T219" s="217">
        <f>S219*H219</f>
        <v>0</v>
      </c>
      <c r="AR219" s="25" t="s">
        <v>247</v>
      </c>
      <c r="AT219" s="25" t="s">
        <v>334</v>
      </c>
      <c r="AU219" s="25" t="s">
        <v>93</v>
      </c>
      <c r="AY219" s="25" t="s">
        <v>199</v>
      </c>
      <c r="BE219" s="218">
        <f>IF(N219="základní",J219,0)</f>
        <v>0</v>
      </c>
      <c r="BF219" s="218">
        <f>IF(N219="snížená",J219,0)</f>
        <v>0</v>
      </c>
      <c r="BG219" s="218">
        <f>IF(N219="zákl. přenesená",J219,0)</f>
        <v>0</v>
      </c>
      <c r="BH219" s="218">
        <f>IF(N219="sníž. přenesená",J219,0)</f>
        <v>0</v>
      </c>
      <c r="BI219" s="218">
        <f>IF(N219="nulová",J219,0)</f>
        <v>0</v>
      </c>
      <c r="BJ219" s="25" t="s">
        <v>25</v>
      </c>
      <c r="BK219" s="218">
        <f>ROUND(I219*H219,2)</f>
        <v>0</v>
      </c>
      <c r="BL219" s="25" t="s">
        <v>105</v>
      </c>
      <c r="BM219" s="25" t="s">
        <v>1624</v>
      </c>
    </row>
    <row r="220" spans="2:65" s="1" customFormat="1" ht="13.5">
      <c r="B220" s="43"/>
      <c r="C220" s="65"/>
      <c r="D220" s="219" t="s">
        <v>208</v>
      </c>
      <c r="E220" s="65"/>
      <c r="F220" s="220" t="s">
        <v>1625</v>
      </c>
      <c r="G220" s="65"/>
      <c r="H220" s="65"/>
      <c r="I220" s="175"/>
      <c r="J220" s="65"/>
      <c r="K220" s="65"/>
      <c r="L220" s="63"/>
      <c r="M220" s="221"/>
      <c r="N220" s="44"/>
      <c r="O220" s="44"/>
      <c r="P220" s="44"/>
      <c r="Q220" s="44"/>
      <c r="R220" s="44"/>
      <c r="S220" s="44"/>
      <c r="T220" s="80"/>
      <c r="AT220" s="25" t="s">
        <v>208</v>
      </c>
      <c r="AU220" s="25" t="s">
        <v>93</v>
      </c>
    </row>
    <row r="221" spans="2:65" s="12" customFormat="1" ht="13.5">
      <c r="B221" s="223"/>
      <c r="C221" s="224"/>
      <c r="D221" s="219" t="s">
        <v>212</v>
      </c>
      <c r="E221" s="225" t="s">
        <v>50</v>
      </c>
      <c r="F221" s="226" t="s">
        <v>1621</v>
      </c>
      <c r="G221" s="224"/>
      <c r="H221" s="227" t="s">
        <v>50</v>
      </c>
      <c r="I221" s="228"/>
      <c r="J221" s="224"/>
      <c r="K221" s="224"/>
      <c r="L221" s="229"/>
      <c r="M221" s="230"/>
      <c r="N221" s="231"/>
      <c r="O221" s="231"/>
      <c r="P221" s="231"/>
      <c r="Q221" s="231"/>
      <c r="R221" s="231"/>
      <c r="S221" s="231"/>
      <c r="T221" s="232"/>
      <c r="AT221" s="233" t="s">
        <v>212</v>
      </c>
      <c r="AU221" s="233" t="s">
        <v>93</v>
      </c>
      <c r="AV221" s="12" t="s">
        <v>25</v>
      </c>
      <c r="AW221" s="12" t="s">
        <v>48</v>
      </c>
      <c r="AX221" s="12" t="s">
        <v>85</v>
      </c>
      <c r="AY221" s="233" t="s">
        <v>199</v>
      </c>
    </row>
    <row r="222" spans="2:65" s="13" customFormat="1" ht="13.5">
      <c r="B222" s="234"/>
      <c r="C222" s="235"/>
      <c r="D222" s="219" t="s">
        <v>212</v>
      </c>
      <c r="E222" s="246" t="s">
        <v>50</v>
      </c>
      <c r="F222" s="247" t="s">
        <v>1626</v>
      </c>
      <c r="G222" s="235"/>
      <c r="H222" s="248">
        <v>10.1</v>
      </c>
      <c r="I222" s="240"/>
      <c r="J222" s="235"/>
      <c r="K222" s="235"/>
      <c r="L222" s="241"/>
      <c r="M222" s="242"/>
      <c r="N222" s="243"/>
      <c r="O222" s="243"/>
      <c r="P222" s="243"/>
      <c r="Q222" s="243"/>
      <c r="R222" s="243"/>
      <c r="S222" s="243"/>
      <c r="T222" s="244"/>
      <c r="AT222" s="245" t="s">
        <v>212</v>
      </c>
      <c r="AU222" s="245" t="s">
        <v>93</v>
      </c>
      <c r="AV222" s="13" t="s">
        <v>93</v>
      </c>
      <c r="AW222" s="13" t="s">
        <v>48</v>
      </c>
      <c r="AX222" s="13" t="s">
        <v>85</v>
      </c>
      <c r="AY222" s="245" t="s">
        <v>199</v>
      </c>
    </row>
    <row r="223" spans="2:65" s="12" customFormat="1" ht="27">
      <c r="B223" s="223"/>
      <c r="C223" s="224"/>
      <c r="D223" s="236" t="s">
        <v>212</v>
      </c>
      <c r="E223" s="259" t="s">
        <v>50</v>
      </c>
      <c r="F223" s="260" t="s">
        <v>1292</v>
      </c>
      <c r="G223" s="224"/>
      <c r="H223" s="261" t="s">
        <v>50</v>
      </c>
      <c r="I223" s="228"/>
      <c r="J223" s="224"/>
      <c r="K223" s="224"/>
      <c r="L223" s="229"/>
      <c r="M223" s="230"/>
      <c r="N223" s="231"/>
      <c r="O223" s="231"/>
      <c r="P223" s="231"/>
      <c r="Q223" s="231"/>
      <c r="R223" s="231"/>
      <c r="S223" s="231"/>
      <c r="T223" s="232"/>
      <c r="AT223" s="233" t="s">
        <v>212</v>
      </c>
      <c r="AU223" s="233" t="s">
        <v>93</v>
      </c>
      <c r="AV223" s="12" t="s">
        <v>25</v>
      </c>
      <c r="AW223" s="12" t="s">
        <v>48</v>
      </c>
      <c r="AX223" s="12" t="s">
        <v>85</v>
      </c>
      <c r="AY223" s="233" t="s">
        <v>199</v>
      </c>
    </row>
    <row r="224" spans="2:65" s="1" customFormat="1" ht="22.5" customHeight="1">
      <c r="B224" s="43"/>
      <c r="C224" s="249" t="s">
        <v>378</v>
      </c>
      <c r="D224" s="249" t="s">
        <v>334</v>
      </c>
      <c r="E224" s="250" t="s">
        <v>1627</v>
      </c>
      <c r="F224" s="251" t="s">
        <v>1628</v>
      </c>
      <c r="G224" s="252" t="s">
        <v>418</v>
      </c>
      <c r="H224" s="253">
        <v>10.1</v>
      </c>
      <c r="I224" s="254"/>
      <c r="J224" s="255">
        <f>ROUND(I224*H224,2)</f>
        <v>0</v>
      </c>
      <c r="K224" s="251" t="s">
        <v>50</v>
      </c>
      <c r="L224" s="256"/>
      <c r="M224" s="257" t="s">
        <v>50</v>
      </c>
      <c r="N224" s="258" t="s">
        <v>56</v>
      </c>
      <c r="O224" s="44"/>
      <c r="P224" s="216">
        <f>O224*H224</f>
        <v>0</v>
      </c>
      <c r="Q224" s="216">
        <v>9.7000000000000003E-2</v>
      </c>
      <c r="R224" s="216">
        <f>Q224*H224</f>
        <v>0.97970000000000002</v>
      </c>
      <c r="S224" s="216">
        <v>0</v>
      </c>
      <c r="T224" s="217">
        <f>S224*H224</f>
        <v>0</v>
      </c>
      <c r="AR224" s="25" t="s">
        <v>247</v>
      </c>
      <c r="AT224" s="25" t="s">
        <v>334</v>
      </c>
      <c r="AU224" s="25" t="s">
        <v>93</v>
      </c>
      <c r="AY224" s="25" t="s">
        <v>199</v>
      </c>
      <c r="BE224" s="218">
        <f>IF(N224="základní",J224,0)</f>
        <v>0</v>
      </c>
      <c r="BF224" s="218">
        <f>IF(N224="snížená",J224,0)</f>
        <v>0</v>
      </c>
      <c r="BG224" s="218">
        <f>IF(N224="zákl. přenesená",J224,0)</f>
        <v>0</v>
      </c>
      <c r="BH224" s="218">
        <f>IF(N224="sníž. přenesená",J224,0)</f>
        <v>0</v>
      </c>
      <c r="BI224" s="218">
        <f>IF(N224="nulová",J224,0)</f>
        <v>0</v>
      </c>
      <c r="BJ224" s="25" t="s">
        <v>25</v>
      </c>
      <c r="BK224" s="218">
        <f>ROUND(I224*H224,2)</f>
        <v>0</v>
      </c>
      <c r="BL224" s="25" t="s">
        <v>105</v>
      </c>
      <c r="BM224" s="25" t="s">
        <v>1629</v>
      </c>
    </row>
    <row r="225" spans="2:65" s="1" customFormat="1" ht="13.5">
      <c r="B225" s="43"/>
      <c r="C225" s="65"/>
      <c r="D225" s="219" t="s">
        <v>208</v>
      </c>
      <c r="E225" s="65"/>
      <c r="F225" s="220" t="s">
        <v>1628</v>
      </c>
      <c r="G225" s="65"/>
      <c r="H225" s="65"/>
      <c r="I225" s="175"/>
      <c r="J225" s="65"/>
      <c r="K225" s="65"/>
      <c r="L225" s="63"/>
      <c r="M225" s="221"/>
      <c r="N225" s="44"/>
      <c r="O225" s="44"/>
      <c r="P225" s="44"/>
      <c r="Q225" s="44"/>
      <c r="R225" s="44"/>
      <c r="S225" s="44"/>
      <c r="T225" s="80"/>
      <c r="AT225" s="25" t="s">
        <v>208</v>
      </c>
      <c r="AU225" s="25" t="s">
        <v>93</v>
      </c>
    </row>
    <row r="226" spans="2:65" s="12" customFormat="1" ht="13.5">
      <c r="B226" s="223"/>
      <c r="C226" s="224"/>
      <c r="D226" s="219" t="s">
        <v>212</v>
      </c>
      <c r="E226" s="225" t="s">
        <v>50</v>
      </c>
      <c r="F226" s="226" t="s">
        <v>1621</v>
      </c>
      <c r="G226" s="224"/>
      <c r="H226" s="227" t="s">
        <v>50</v>
      </c>
      <c r="I226" s="228"/>
      <c r="J226" s="224"/>
      <c r="K226" s="224"/>
      <c r="L226" s="229"/>
      <c r="M226" s="230"/>
      <c r="N226" s="231"/>
      <c r="O226" s="231"/>
      <c r="P226" s="231"/>
      <c r="Q226" s="231"/>
      <c r="R226" s="231"/>
      <c r="S226" s="231"/>
      <c r="T226" s="232"/>
      <c r="AT226" s="233" t="s">
        <v>212</v>
      </c>
      <c r="AU226" s="233" t="s">
        <v>93</v>
      </c>
      <c r="AV226" s="12" t="s">
        <v>25</v>
      </c>
      <c r="AW226" s="12" t="s">
        <v>48</v>
      </c>
      <c r="AX226" s="12" t="s">
        <v>85</v>
      </c>
      <c r="AY226" s="233" t="s">
        <v>199</v>
      </c>
    </row>
    <row r="227" spans="2:65" s="13" customFormat="1" ht="13.5">
      <c r="B227" s="234"/>
      <c r="C227" s="235"/>
      <c r="D227" s="219" t="s">
        <v>212</v>
      </c>
      <c r="E227" s="246" t="s">
        <v>50</v>
      </c>
      <c r="F227" s="247" t="s">
        <v>1626</v>
      </c>
      <c r="G227" s="235"/>
      <c r="H227" s="248">
        <v>10.1</v>
      </c>
      <c r="I227" s="240"/>
      <c r="J227" s="235"/>
      <c r="K227" s="235"/>
      <c r="L227" s="241"/>
      <c r="M227" s="242"/>
      <c r="N227" s="243"/>
      <c r="O227" s="243"/>
      <c r="P227" s="243"/>
      <c r="Q227" s="243"/>
      <c r="R227" s="243"/>
      <c r="S227" s="243"/>
      <c r="T227" s="244"/>
      <c r="AT227" s="245" t="s">
        <v>212</v>
      </c>
      <c r="AU227" s="245" t="s">
        <v>93</v>
      </c>
      <c r="AV227" s="13" t="s">
        <v>93</v>
      </c>
      <c r="AW227" s="13" t="s">
        <v>48</v>
      </c>
      <c r="AX227" s="13" t="s">
        <v>25</v>
      </c>
      <c r="AY227" s="245" t="s">
        <v>199</v>
      </c>
    </row>
    <row r="228" spans="2:65" s="12" customFormat="1" ht="27">
      <c r="B228" s="223"/>
      <c r="C228" s="224"/>
      <c r="D228" s="236" t="s">
        <v>212</v>
      </c>
      <c r="E228" s="259" t="s">
        <v>50</v>
      </c>
      <c r="F228" s="260" t="s">
        <v>1292</v>
      </c>
      <c r="G228" s="224"/>
      <c r="H228" s="261" t="s">
        <v>50</v>
      </c>
      <c r="I228" s="228"/>
      <c r="J228" s="224"/>
      <c r="K228" s="224"/>
      <c r="L228" s="229"/>
      <c r="M228" s="230"/>
      <c r="N228" s="231"/>
      <c r="O228" s="231"/>
      <c r="P228" s="231"/>
      <c r="Q228" s="231"/>
      <c r="R228" s="231"/>
      <c r="S228" s="231"/>
      <c r="T228" s="232"/>
      <c r="AT228" s="233" t="s">
        <v>212</v>
      </c>
      <c r="AU228" s="233" t="s">
        <v>93</v>
      </c>
      <c r="AV228" s="12" t="s">
        <v>25</v>
      </c>
      <c r="AW228" s="12" t="s">
        <v>48</v>
      </c>
      <c r="AX228" s="12" t="s">
        <v>85</v>
      </c>
      <c r="AY228" s="233" t="s">
        <v>199</v>
      </c>
    </row>
    <row r="229" spans="2:65" s="1" customFormat="1" ht="22.5" customHeight="1">
      <c r="B229" s="43"/>
      <c r="C229" s="249" t="s">
        <v>385</v>
      </c>
      <c r="D229" s="249" t="s">
        <v>334</v>
      </c>
      <c r="E229" s="250" t="s">
        <v>1630</v>
      </c>
      <c r="F229" s="251" t="s">
        <v>1631</v>
      </c>
      <c r="G229" s="252" t="s">
        <v>418</v>
      </c>
      <c r="H229" s="253">
        <v>10.1</v>
      </c>
      <c r="I229" s="254"/>
      <c r="J229" s="255">
        <f>ROUND(I229*H229,2)</f>
        <v>0</v>
      </c>
      <c r="K229" s="251" t="s">
        <v>50</v>
      </c>
      <c r="L229" s="256"/>
      <c r="M229" s="257" t="s">
        <v>50</v>
      </c>
      <c r="N229" s="258" t="s">
        <v>56</v>
      </c>
      <c r="O229" s="44"/>
      <c r="P229" s="216">
        <f>O229*H229</f>
        <v>0</v>
      </c>
      <c r="Q229" s="216">
        <v>5.7000000000000002E-2</v>
      </c>
      <c r="R229" s="216">
        <f>Q229*H229</f>
        <v>0.57569999999999999</v>
      </c>
      <c r="S229" s="216">
        <v>0</v>
      </c>
      <c r="T229" s="217">
        <f>S229*H229</f>
        <v>0</v>
      </c>
      <c r="AR229" s="25" t="s">
        <v>247</v>
      </c>
      <c r="AT229" s="25" t="s">
        <v>334</v>
      </c>
      <c r="AU229" s="25" t="s">
        <v>93</v>
      </c>
      <c r="AY229" s="25" t="s">
        <v>199</v>
      </c>
      <c r="BE229" s="218">
        <f>IF(N229="základní",J229,0)</f>
        <v>0</v>
      </c>
      <c r="BF229" s="218">
        <f>IF(N229="snížená",J229,0)</f>
        <v>0</v>
      </c>
      <c r="BG229" s="218">
        <f>IF(N229="zákl. přenesená",J229,0)</f>
        <v>0</v>
      </c>
      <c r="BH229" s="218">
        <f>IF(N229="sníž. přenesená",J229,0)</f>
        <v>0</v>
      </c>
      <c r="BI229" s="218">
        <f>IF(N229="nulová",J229,0)</f>
        <v>0</v>
      </c>
      <c r="BJ229" s="25" t="s">
        <v>25</v>
      </c>
      <c r="BK229" s="218">
        <f>ROUND(I229*H229,2)</f>
        <v>0</v>
      </c>
      <c r="BL229" s="25" t="s">
        <v>105</v>
      </c>
      <c r="BM229" s="25" t="s">
        <v>1632</v>
      </c>
    </row>
    <row r="230" spans="2:65" s="1" customFormat="1" ht="13.5">
      <c r="B230" s="43"/>
      <c r="C230" s="65"/>
      <c r="D230" s="219" t="s">
        <v>208</v>
      </c>
      <c r="E230" s="65"/>
      <c r="F230" s="220" t="s">
        <v>1633</v>
      </c>
      <c r="G230" s="65"/>
      <c r="H230" s="65"/>
      <c r="I230" s="175"/>
      <c r="J230" s="65"/>
      <c r="K230" s="65"/>
      <c r="L230" s="63"/>
      <c r="M230" s="221"/>
      <c r="N230" s="44"/>
      <c r="O230" s="44"/>
      <c r="P230" s="44"/>
      <c r="Q230" s="44"/>
      <c r="R230" s="44"/>
      <c r="S230" s="44"/>
      <c r="T230" s="80"/>
      <c r="AT230" s="25" t="s">
        <v>208</v>
      </c>
      <c r="AU230" s="25" t="s">
        <v>93</v>
      </c>
    </row>
    <row r="231" spans="2:65" s="12" customFormat="1" ht="13.5">
      <c r="B231" s="223"/>
      <c r="C231" s="224"/>
      <c r="D231" s="219" t="s">
        <v>212</v>
      </c>
      <c r="E231" s="225" t="s">
        <v>50</v>
      </c>
      <c r="F231" s="226" t="s">
        <v>1621</v>
      </c>
      <c r="G231" s="224"/>
      <c r="H231" s="227" t="s">
        <v>50</v>
      </c>
      <c r="I231" s="228"/>
      <c r="J231" s="224"/>
      <c r="K231" s="224"/>
      <c r="L231" s="229"/>
      <c r="M231" s="230"/>
      <c r="N231" s="231"/>
      <c r="O231" s="231"/>
      <c r="P231" s="231"/>
      <c r="Q231" s="231"/>
      <c r="R231" s="231"/>
      <c r="S231" s="231"/>
      <c r="T231" s="232"/>
      <c r="AT231" s="233" t="s">
        <v>212</v>
      </c>
      <c r="AU231" s="233" t="s">
        <v>93</v>
      </c>
      <c r="AV231" s="12" t="s">
        <v>25</v>
      </c>
      <c r="AW231" s="12" t="s">
        <v>48</v>
      </c>
      <c r="AX231" s="12" t="s">
        <v>85</v>
      </c>
      <c r="AY231" s="233" t="s">
        <v>199</v>
      </c>
    </row>
    <row r="232" spans="2:65" s="13" customFormat="1" ht="13.5">
      <c r="B232" s="234"/>
      <c r="C232" s="235"/>
      <c r="D232" s="219" t="s">
        <v>212</v>
      </c>
      <c r="E232" s="246" t="s">
        <v>50</v>
      </c>
      <c r="F232" s="247" t="s">
        <v>1626</v>
      </c>
      <c r="G232" s="235"/>
      <c r="H232" s="248">
        <v>10.1</v>
      </c>
      <c r="I232" s="240"/>
      <c r="J232" s="235"/>
      <c r="K232" s="235"/>
      <c r="L232" s="241"/>
      <c r="M232" s="242"/>
      <c r="N232" s="243"/>
      <c r="O232" s="243"/>
      <c r="P232" s="243"/>
      <c r="Q232" s="243"/>
      <c r="R232" s="243"/>
      <c r="S232" s="243"/>
      <c r="T232" s="244"/>
      <c r="AT232" s="245" t="s">
        <v>212</v>
      </c>
      <c r="AU232" s="245" t="s">
        <v>93</v>
      </c>
      <c r="AV232" s="13" t="s">
        <v>93</v>
      </c>
      <c r="AW232" s="13" t="s">
        <v>48</v>
      </c>
      <c r="AX232" s="13" t="s">
        <v>85</v>
      </c>
      <c r="AY232" s="245" t="s">
        <v>199</v>
      </c>
    </row>
    <row r="233" spans="2:65" s="12" customFormat="1" ht="27">
      <c r="B233" s="223"/>
      <c r="C233" s="224"/>
      <c r="D233" s="236" t="s">
        <v>212</v>
      </c>
      <c r="E233" s="259" t="s">
        <v>50</v>
      </c>
      <c r="F233" s="260" t="s">
        <v>1292</v>
      </c>
      <c r="G233" s="224"/>
      <c r="H233" s="261" t="s">
        <v>50</v>
      </c>
      <c r="I233" s="228"/>
      <c r="J233" s="224"/>
      <c r="K233" s="224"/>
      <c r="L233" s="229"/>
      <c r="M233" s="230"/>
      <c r="N233" s="231"/>
      <c r="O233" s="231"/>
      <c r="P233" s="231"/>
      <c r="Q233" s="231"/>
      <c r="R233" s="231"/>
      <c r="S233" s="231"/>
      <c r="T233" s="232"/>
      <c r="AT233" s="233" t="s">
        <v>212</v>
      </c>
      <c r="AU233" s="233" t="s">
        <v>93</v>
      </c>
      <c r="AV233" s="12" t="s">
        <v>25</v>
      </c>
      <c r="AW233" s="12" t="s">
        <v>48</v>
      </c>
      <c r="AX233" s="12" t="s">
        <v>85</v>
      </c>
      <c r="AY233" s="233" t="s">
        <v>199</v>
      </c>
    </row>
    <row r="234" spans="2:65" s="1" customFormat="1" ht="22.5" customHeight="1">
      <c r="B234" s="43"/>
      <c r="C234" s="249" t="s">
        <v>393</v>
      </c>
      <c r="D234" s="249" t="s">
        <v>334</v>
      </c>
      <c r="E234" s="250" t="s">
        <v>1634</v>
      </c>
      <c r="F234" s="251" t="s">
        <v>1635</v>
      </c>
      <c r="G234" s="252" t="s">
        <v>418</v>
      </c>
      <c r="H234" s="253">
        <v>10.1</v>
      </c>
      <c r="I234" s="254"/>
      <c r="J234" s="255">
        <f>ROUND(I234*H234,2)</f>
        <v>0</v>
      </c>
      <c r="K234" s="251" t="s">
        <v>50</v>
      </c>
      <c r="L234" s="256"/>
      <c r="M234" s="257" t="s">
        <v>50</v>
      </c>
      <c r="N234" s="258" t="s">
        <v>56</v>
      </c>
      <c r="O234" s="44"/>
      <c r="P234" s="216">
        <f>O234*H234</f>
        <v>0</v>
      </c>
      <c r="Q234" s="216">
        <v>2.7E-2</v>
      </c>
      <c r="R234" s="216">
        <f>Q234*H234</f>
        <v>0.2727</v>
      </c>
      <c r="S234" s="216">
        <v>0</v>
      </c>
      <c r="T234" s="217">
        <f>S234*H234</f>
        <v>0</v>
      </c>
      <c r="AR234" s="25" t="s">
        <v>247</v>
      </c>
      <c r="AT234" s="25" t="s">
        <v>334</v>
      </c>
      <c r="AU234" s="25" t="s">
        <v>93</v>
      </c>
      <c r="AY234" s="25" t="s">
        <v>199</v>
      </c>
      <c r="BE234" s="218">
        <f>IF(N234="základní",J234,0)</f>
        <v>0</v>
      </c>
      <c r="BF234" s="218">
        <f>IF(N234="snížená",J234,0)</f>
        <v>0</v>
      </c>
      <c r="BG234" s="218">
        <f>IF(N234="zákl. přenesená",J234,0)</f>
        <v>0</v>
      </c>
      <c r="BH234" s="218">
        <f>IF(N234="sníž. přenesená",J234,0)</f>
        <v>0</v>
      </c>
      <c r="BI234" s="218">
        <f>IF(N234="nulová",J234,0)</f>
        <v>0</v>
      </c>
      <c r="BJ234" s="25" t="s">
        <v>25</v>
      </c>
      <c r="BK234" s="218">
        <f>ROUND(I234*H234,2)</f>
        <v>0</v>
      </c>
      <c r="BL234" s="25" t="s">
        <v>105</v>
      </c>
      <c r="BM234" s="25" t="s">
        <v>1636</v>
      </c>
    </row>
    <row r="235" spans="2:65" s="1" customFormat="1" ht="13.5">
      <c r="B235" s="43"/>
      <c r="C235" s="65"/>
      <c r="D235" s="219" t="s">
        <v>208</v>
      </c>
      <c r="E235" s="65"/>
      <c r="F235" s="220" t="s">
        <v>1637</v>
      </c>
      <c r="G235" s="65"/>
      <c r="H235" s="65"/>
      <c r="I235" s="175"/>
      <c r="J235" s="65"/>
      <c r="K235" s="65"/>
      <c r="L235" s="63"/>
      <c r="M235" s="221"/>
      <c r="N235" s="44"/>
      <c r="O235" s="44"/>
      <c r="P235" s="44"/>
      <c r="Q235" s="44"/>
      <c r="R235" s="44"/>
      <c r="S235" s="44"/>
      <c r="T235" s="80"/>
      <c r="AT235" s="25" t="s">
        <v>208</v>
      </c>
      <c r="AU235" s="25" t="s">
        <v>93</v>
      </c>
    </row>
    <row r="236" spans="2:65" s="12" customFormat="1" ht="13.5">
      <c r="B236" s="223"/>
      <c r="C236" s="224"/>
      <c r="D236" s="219" t="s">
        <v>212</v>
      </c>
      <c r="E236" s="225" t="s">
        <v>50</v>
      </c>
      <c r="F236" s="226" t="s">
        <v>1621</v>
      </c>
      <c r="G236" s="224"/>
      <c r="H236" s="227" t="s">
        <v>50</v>
      </c>
      <c r="I236" s="228"/>
      <c r="J236" s="224"/>
      <c r="K236" s="224"/>
      <c r="L236" s="229"/>
      <c r="M236" s="230"/>
      <c r="N236" s="231"/>
      <c r="O236" s="231"/>
      <c r="P236" s="231"/>
      <c r="Q236" s="231"/>
      <c r="R236" s="231"/>
      <c r="S236" s="231"/>
      <c r="T236" s="232"/>
      <c r="AT236" s="233" t="s">
        <v>212</v>
      </c>
      <c r="AU236" s="233" t="s">
        <v>93</v>
      </c>
      <c r="AV236" s="12" t="s">
        <v>25</v>
      </c>
      <c r="AW236" s="12" t="s">
        <v>48</v>
      </c>
      <c r="AX236" s="12" t="s">
        <v>85</v>
      </c>
      <c r="AY236" s="233" t="s">
        <v>199</v>
      </c>
    </row>
    <row r="237" spans="2:65" s="13" customFormat="1" ht="13.5">
      <c r="B237" s="234"/>
      <c r="C237" s="235"/>
      <c r="D237" s="219" t="s">
        <v>212</v>
      </c>
      <c r="E237" s="246" t="s">
        <v>50</v>
      </c>
      <c r="F237" s="247" t="s">
        <v>1626</v>
      </c>
      <c r="G237" s="235"/>
      <c r="H237" s="248">
        <v>10.1</v>
      </c>
      <c r="I237" s="240"/>
      <c r="J237" s="235"/>
      <c r="K237" s="235"/>
      <c r="L237" s="241"/>
      <c r="M237" s="242"/>
      <c r="N237" s="243"/>
      <c r="O237" s="243"/>
      <c r="P237" s="243"/>
      <c r="Q237" s="243"/>
      <c r="R237" s="243"/>
      <c r="S237" s="243"/>
      <c r="T237" s="244"/>
      <c r="AT237" s="245" t="s">
        <v>212</v>
      </c>
      <c r="AU237" s="245" t="s">
        <v>93</v>
      </c>
      <c r="AV237" s="13" t="s">
        <v>93</v>
      </c>
      <c r="AW237" s="13" t="s">
        <v>48</v>
      </c>
      <c r="AX237" s="13" t="s">
        <v>85</v>
      </c>
      <c r="AY237" s="245" t="s">
        <v>199</v>
      </c>
    </row>
    <row r="238" spans="2:65" s="12" customFormat="1" ht="27">
      <c r="B238" s="223"/>
      <c r="C238" s="224"/>
      <c r="D238" s="236" t="s">
        <v>212</v>
      </c>
      <c r="E238" s="259" t="s">
        <v>50</v>
      </c>
      <c r="F238" s="260" t="s">
        <v>1292</v>
      </c>
      <c r="G238" s="224"/>
      <c r="H238" s="261" t="s">
        <v>50</v>
      </c>
      <c r="I238" s="228"/>
      <c r="J238" s="224"/>
      <c r="K238" s="224"/>
      <c r="L238" s="229"/>
      <c r="M238" s="230"/>
      <c r="N238" s="231"/>
      <c r="O238" s="231"/>
      <c r="P238" s="231"/>
      <c r="Q238" s="231"/>
      <c r="R238" s="231"/>
      <c r="S238" s="231"/>
      <c r="T238" s="232"/>
      <c r="AT238" s="233" t="s">
        <v>212</v>
      </c>
      <c r="AU238" s="233" t="s">
        <v>93</v>
      </c>
      <c r="AV238" s="12" t="s">
        <v>25</v>
      </c>
      <c r="AW238" s="12" t="s">
        <v>48</v>
      </c>
      <c r="AX238" s="12" t="s">
        <v>85</v>
      </c>
      <c r="AY238" s="233" t="s">
        <v>199</v>
      </c>
    </row>
    <row r="239" spans="2:65" s="1" customFormat="1" ht="22.5" customHeight="1">
      <c r="B239" s="43"/>
      <c r="C239" s="249" t="s">
        <v>399</v>
      </c>
      <c r="D239" s="249" t="s">
        <v>334</v>
      </c>
      <c r="E239" s="250" t="s">
        <v>1638</v>
      </c>
      <c r="F239" s="251" t="s">
        <v>1639</v>
      </c>
      <c r="G239" s="252" t="s">
        <v>418</v>
      </c>
      <c r="H239" s="253">
        <v>10.1</v>
      </c>
      <c r="I239" s="254"/>
      <c r="J239" s="255">
        <f>ROUND(I239*H239,2)</f>
        <v>0</v>
      </c>
      <c r="K239" s="251" t="s">
        <v>50</v>
      </c>
      <c r="L239" s="256"/>
      <c r="M239" s="257" t="s">
        <v>50</v>
      </c>
      <c r="N239" s="258" t="s">
        <v>56</v>
      </c>
      <c r="O239" s="44"/>
      <c r="P239" s="216">
        <f>O239*H239</f>
        <v>0</v>
      </c>
      <c r="Q239" s="216">
        <v>2.7E-2</v>
      </c>
      <c r="R239" s="216">
        <f>Q239*H239</f>
        <v>0.2727</v>
      </c>
      <c r="S239" s="216">
        <v>0</v>
      </c>
      <c r="T239" s="217">
        <f>S239*H239</f>
        <v>0</v>
      </c>
      <c r="AR239" s="25" t="s">
        <v>247</v>
      </c>
      <c r="AT239" s="25" t="s">
        <v>334</v>
      </c>
      <c r="AU239" s="25" t="s">
        <v>93</v>
      </c>
      <c r="AY239" s="25" t="s">
        <v>199</v>
      </c>
      <c r="BE239" s="218">
        <f>IF(N239="základní",J239,0)</f>
        <v>0</v>
      </c>
      <c r="BF239" s="218">
        <f>IF(N239="snížená",J239,0)</f>
        <v>0</v>
      </c>
      <c r="BG239" s="218">
        <f>IF(N239="zákl. přenesená",J239,0)</f>
        <v>0</v>
      </c>
      <c r="BH239" s="218">
        <f>IF(N239="sníž. přenesená",J239,0)</f>
        <v>0</v>
      </c>
      <c r="BI239" s="218">
        <f>IF(N239="nulová",J239,0)</f>
        <v>0</v>
      </c>
      <c r="BJ239" s="25" t="s">
        <v>25</v>
      </c>
      <c r="BK239" s="218">
        <f>ROUND(I239*H239,2)</f>
        <v>0</v>
      </c>
      <c r="BL239" s="25" t="s">
        <v>105</v>
      </c>
      <c r="BM239" s="25" t="s">
        <v>1640</v>
      </c>
    </row>
    <row r="240" spans="2:65" s="1" customFormat="1" ht="13.5">
      <c r="B240" s="43"/>
      <c r="C240" s="65"/>
      <c r="D240" s="219" t="s">
        <v>208</v>
      </c>
      <c r="E240" s="65"/>
      <c r="F240" s="220" t="s">
        <v>1641</v>
      </c>
      <c r="G240" s="65"/>
      <c r="H240" s="65"/>
      <c r="I240" s="175"/>
      <c r="J240" s="65"/>
      <c r="K240" s="65"/>
      <c r="L240" s="63"/>
      <c r="M240" s="221"/>
      <c r="N240" s="44"/>
      <c r="O240" s="44"/>
      <c r="P240" s="44"/>
      <c r="Q240" s="44"/>
      <c r="R240" s="44"/>
      <c r="S240" s="44"/>
      <c r="T240" s="80"/>
      <c r="AT240" s="25" t="s">
        <v>208</v>
      </c>
      <c r="AU240" s="25" t="s">
        <v>93</v>
      </c>
    </row>
    <row r="241" spans="2:65" s="12" customFormat="1" ht="13.5">
      <c r="B241" s="223"/>
      <c r="C241" s="224"/>
      <c r="D241" s="219" t="s">
        <v>212</v>
      </c>
      <c r="E241" s="225" t="s">
        <v>50</v>
      </c>
      <c r="F241" s="226" t="s">
        <v>1621</v>
      </c>
      <c r="G241" s="224"/>
      <c r="H241" s="227" t="s">
        <v>50</v>
      </c>
      <c r="I241" s="228"/>
      <c r="J241" s="224"/>
      <c r="K241" s="224"/>
      <c r="L241" s="229"/>
      <c r="M241" s="230"/>
      <c r="N241" s="231"/>
      <c r="O241" s="231"/>
      <c r="P241" s="231"/>
      <c r="Q241" s="231"/>
      <c r="R241" s="231"/>
      <c r="S241" s="231"/>
      <c r="T241" s="232"/>
      <c r="AT241" s="233" t="s">
        <v>212</v>
      </c>
      <c r="AU241" s="233" t="s">
        <v>93</v>
      </c>
      <c r="AV241" s="12" t="s">
        <v>25</v>
      </c>
      <c r="AW241" s="12" t="s">
        <v>48</v>
      </c>
      <c r="AX241" s="12" t="s">
        <v>85</v>
      </c>
      <c r="AY241" s="233" t="s">
        <v>199</v>
      </c>
    </row>
    <row r="242" spans="2:65" s="13" customFormat="1" ht="13.5">
      <c r="B242" s="234"/>
      <c r="C242" s="235"/>
      <c r="D242" s="219" t="s">
        <v>212</v>
      </c>
      <c r="E242" s="246" t="s">
        <v>50</v>
      </c>
      <c r="F242" s="247" t="s">
        <v>1626</v>
      </c>
      <c r="G242" s="235"/>
      <c r="H242" s="248">
        <v>10.1</v>
      </c>
      <c r="I242" s="240"/>
      <c r="J242" s="235"/>
      <c r="K242" s="235"/>
      <c r="L242" s="241"/>
      <c r="M242" s="242"/>
      <c r="N242" s="243"/>
      <c r="O242" s="243"/>
      <c r="P242" s="243"/>
      <c r="Q242" s="243"/>
      <c r="R242" s="243"/>
      <c r="S242" s="243"/>
      <c r="T242" s="244"/>
      <c r="AT242" s="245" t="s">
        <v>212</v>
      </c>
      <c r="AU242" s="245" t="s">
        <v>93</v>
      </c>
      <c r="AV242" s="13" t="s">
        <v>93</v>
      </c>
      <c r="AW242" s="13" t="s">
        <v>48</v>
      </c>
      <c r="AX242" s="13" t="s">
        <v>85</v>
      </c>
      <c r="AY242" s="245" t="s">
        <v>199</v>
      </c>
    </row>
    <row r="243" spans="2:65" s="12" customFormat="1" ht="27">
      <c r="B243" s="223"/>
      <c r="C243" s="224"/>
      <c r="D243" s="236" t="s">
        <v>212</v>
      </c>
      <c r="E243" s="259" t="s">
        <v>50</v>
      </c>
      <c r="F243" s="260" t="s">
        <v>1292</v>
      </c>
      <c r="G243" s="224"/>
      <c r="H243" s="261" t="s">
        <v>50</v>
      </c>
      <c r="I243" s="228"/>
      <c r="J243" s="224"/>
      <c r="K243" s="224"/>
      <c r="L243" s="229"/>
      <c r="M243" s="230"/>
      <c r="N243" s="231"/>
      <c r="O243" s="231"/>
      <c r="P243" s="231"/>
      <c r="Q243" s="231"/>
      <c r="R243" s="231"/>
      <c r="S243" s="231"/>
      <c r="T243" s="232"/>
      <c r="AT243" s="233" t="s">
        <v>212</v>
      </c>
      <c r="AU243" s="233" t="s">
        <v>93</v>
      </c>
      <c r="AV243" s="12" t="s">
        <v>25</v>
      </c>
      <c r="AW243" s="12" t="s">
        <v>48</v>
      </c>
      <c r="AX243" s="12" t="s">
        <v>85</v>
      </c>
      <c r="AY243" s="233" t="s">
        <v>199</v>
      </c>
    </row>
    <row r="244" spans="2:65" s="1" customFormat="1" ht="22.5" customHeight="1">
      <c r="B244" s="43"/>
      <c r="C244" s="207" t="s">
        <v>415</v>
      </c>
      <c r="D244" s="207" t="s">
        <v>202</v>
      </c>
      <c r="E244" s="208" t="s">
        <v>1642</v>
      </c>
      <c r="F244" s="209" t="s">
        <v>1643</v>
      </c>
      <c r="G244" s="210" t="s">
        <v>418</v>
      </c>
      <c r="H244" s="211">
        <v>10.1</v>
      </c>
      <c r="I244" s="212"/>
      <c r="J244" s="213">
        <f>ROUND(I244*H244,2)</f>
        <v>0</v>
      </c>
      <c r="K244" s="209" t="s">
        <v>206</v>
      </c>
      <c r="L244" s="63"/>
      <c r="M244" s="214" t="s">
        <v>50</v>
      </c>
      <c r="N244" s="215" t="s">
        <v>56</v>
      </c>
      <c r="O244" s="44"/>
      <c r="P244" s="216">
        <f>O244*H244</f>
        <v>0</v>
      </c>
      <c r="Q244" s="216">
        <v>9.3600000000000003E-3</v>
      </c>
      <c r="R244" s="216">
        <f>Q244*H244</f>
        <v>9.4535999999999995E-2</v>
      </c>
      <c r="S244" s="216">
        <v>0</v>
      </c>
      <c r="T244" s="217">
        <f>S244*H244</f>
        <v>0</v>
      </c>
      <c r="AR244" s="25" t="s">
        <v>105</v>
      </c>
      <c r="AT244" s="25" t="s">
        <v>202</v>
      </c>
      <c r="AU244" s="25" t="s">
        <v>93</v>
      </c>
      <c r="AY244" s="25" t="s">
        <v>199</v>
      </c>
      <c r="BE244" s="218">
        <f>IF(N244="základní",J244,0)</f>
        <v>0</v>
      </c>
      <c r="BF244" s="218">
        <f>IF(N244="snížená",J244,0)</f>
        <v>0</v>
      </c>
      <c r="BG244" s="218">
        <f>IF(N244="zákl. přenesená",J244,0)</f>
        <v>0</v>
      </c>
      <c r="BH244" s="218">
        <f>IF(N244="sníž. přenesená",J244,0)</f>
        <v>0</v>
      </c>
      <c r="BI244" s="218">
        <f>IF(N244="nulová",J244,0)</f>
        <v>0</v>
      </c>
      <c r="BJ244" s="25" t="s">
        <v>25</v>
      </c>
      <c r="BK244" s="218">
        <f>ROUND(I244*H244,2)</f>
        <v>0</v>
      </c>
      <c r="BL244" s="25" t="s">
        <v>105</v>
      </c>
      <c r="BM244" s="25" t="s">
        <v>1644</v>
      </c>
    </row>
    <row r="245" spans="2:65" s="1" customFormat="1" ht="13.5">
      <c r="B245" s="43"/>
      <c r="C245" s="65"/>
      <c r="D245" s="219" t="s">
        <v>208</v>
      </c>
      <c r="E245" s="65"/>
      <c r="F245" s="220" t="s">
        <v>1645</v>
      </c>
      <c r="G245" s="65"/>
      <c r="H245" s="65"/>
      <c r="I245" s="175"/>
      <c r="J245" s="65"/>
      <c r="K245" s="65"/>
      <c r="L245" s="63"/>
      <c r="M245" s="221"/>
      <c r="N245" s="44"/>
      <c r="O245" s="44"/>
      <c r="P245" s="44"/>
      <c r="Q245" s="44"/>
      <c r="R245" s="44"/>
      <c r="S245" s="44"/>
      <c r="T245" s="80"/>
      <c r="AT245" s="25" t="s">
        <v>208</v>
      </c>
      <c r="AU245" s="25" t="s">
        <v>93</v>
      </c>
    </row>
    <row r="246" spans="2:65" s="1" customFormat="1" ht="40.5">
      <c r="B246" s="43"/>
      <c r="C246" s="65"/>
      <c r="D246" s="219" t="s">
        <v>210</v>
      </c>
      <c r="E246" s="65"/>
      <c r="F246" s="222" t="s">
        <v>1646</v>
      </c>
      <c r="G246" s="65"/>
      <c r="H246" s="65"/>
      <c r="I246" s="175"/>
      <c r="J246" s="65"/>
      <c r="K246" s="65"/>
      <c r="L246" s="63"/>
      <c r="M246" s="221"/>
      <c r="N246" s="44"/>
      <c r="O246" s="44"/>
      <c r="P246" s="44"/>
      <c r="Q246" s="44"/>
      <c r="R246" s="44"/>
      <c r="S246" s="44"/>
      <c r="T246" s="80"/>
      <c r="AT246" s="25" t="s">
        <v>210</v>
      </c>
      <c r="AU246" s="25" t="s">
        <v>93</v>
      </c>
    </row>
    <row r="247" spans="2:65" s="12" customFormat="1" ht="13.5">
      <c r="B247" s="223"/>
      <c r="C247" s="224"/>
      <c r="D247" s="219" t="s">
        <v>212</v>
      </c>
      <c r="E247" s="225" t="s">
        <v>50</v>
      </c>
      <c r="F247" s="226" t="s">
        <v>1621</v>
      </c>
      <c r="G247" s="224"/>
      <c r="H247" s="227" t="s">
        <v>50</v>
      </c>
      <c r="I247" s="228"/>
      <c r="J247" s="224"/>
      <c r="K247" s="224"/>
      <c r="L247" s="229"/>
      <c r="M247" s="230"/>
      <c r="N247" s="231"/>
      <c r="O247" s="231"/>
      <c r="P247" s="231"/>
      <c r="Q247" s="231"/>
      <c r="R247" s="231"/>
      <c r="S247" s="231"/>
      <c r="T247" s="232"/>
      <c r="AT247" s="233" t="s">
        <v>212</v>
      </c>
      <c r="AU247" s="233" t="s">
        <v>93</v>
      </c>
      <c r="AV247" s="12" t="s">
        <v>25</v>
      </c>
      <c r="AW247" s="12" t="s">
        <v>48</v>
      </c>
      <c r="AX247" s="12" t="s">
        <v>85</v>
      </c>
      <c r="AY247" s="233" t="s">
        <v>199</v>
      </c>
    </row>
    <row r="248" spans="2:65" s="13" customFormat="1" ht="13.5">
      <c r="B248" s="234"/>
      <c r="C248" s="235"/>
      <c r="D248" s="236" t="s">
        <v>212</v>
      </c>
      <c r="E248" s="237" t="s">
        <v>50</v>
      </c>
      <c r="F248" s="238" t="s">
        <v>1626</v>
      </c>
      <c r="G248" s="235"/>
      <c r="H248" s="239">
        <v>10.1</v>
      </c>
      <c r="I248" s="240"/>
      <c r="J248" s="235"/>
      <c r="K248" s="235"/>
      <c r="L248" s="241"/>
      <c r="M248" s="242"/>
      <c r="N248" s="243"/>
      <c r="O248" s="243"/>
      <c r="P248" s="243"/>
      <c r="Q248" s="243"/>
      <c r="R248" s="243"/>
      <c r="S248" s="243"/>
      <c r="T248" s="244"/>
      <c r="AT248" s="245" t="s">
        <v>212</v>
      </c>
      <c r="AU248" s="245" t="s">
        <v>93</v>
      </c>
      <c r="AV248" s="13" t="s">
        <v>93</v>
      </c>
      <c r="AW248" s="13" t="s">
        <v>48</v>
      </c>
      <c r="AX248" s="13" t="s">
        <v>85</v>
      </c>
      <c r="AY248" s="245" t="s">
        <v>199</v>
      </c>
    </row>
    <row r="249" spans="2:65" s="1" customFormat="1" ht="22.5" customHeight="1">
      <c r="B249" s="43"/>
      <c r="C249" s="249" t="s">
        <v>422</v>
      </c>
      <c r="D249" s="249" t="s">
        <v>334</v>
      </c>
      <c r="E249" s="250" t="s">
        <v>1647</v>
      </c>
      <c r="F249" s="251" t="s">
        <v>1648</v>
      </c>
      <c r="G249" s="252" t="s">
        <v>418</v>
      </c>
      <c r="H249" s="253">
        <v>10.1</v>
      </c>
      <c r="I249" s="254"/>
      <c r="J249" s="255">
        <f>ROUND(I249*H249,2)</f>
        <v>0</v>
      </c>
      <c r="K249" s="251" t="s">
        <v>50</v>
      </c>
      <c r="L249" s="256"/>
      <c r="M249" s="257" t="s">
        <v>50</v>
      </c>
      <c r="N249" s="258" t="s">
        <v>56</v>
      </c>
      <c r="O249" s="44"/>
      <c r="P249" s="216">
        <f>O249*H249</f>
        <v>0</v>
      </c>
      <c r="Q249" s="216">
        <v>0.05</v>
      </c>
      <c r="R249" s="216">
        <f>Q249*H249</f>
        <v>0.505</v>
      </c>
      <c r="S249" s="216">
        <v>0</v>
      </c>
      <c r="T249" s="217">
        <f>S249*H249</f>
        <v>0</v>
      </c>
      <c r="AR249" s="25" t="s">
        <v>247</v>
      </c>
      <c r="AT249" s="25" t="s">
        <v>334</v>
      </c>
      <c r="AU249" s="25" t="s">
        <v>93</v>
      </c>
      <c r="AY249" s="25" t="s">
        <v>199</v>
      </c>
      <c r="BE249" s="218">
        <f>IF(N249="základní",J249,0)</f>
        <v>0</v>
      </c>
      <c r="BF249" s="218">
        <f>IF(N249="snížená",J249,0)</f>
        <v>0</v>
      </c>
      <c r="BG249" s="218">
        <f>IF(N249="zákl. přenesená",J249,0)</f>
        <v>0</v>
      </c>
      <c r="BH249" s="218">
        <f>IF(N249="sníž. přenesená",J249,0)</f>
        <v>0</v>
      </c>
      <c r="BI249" s="218">
        <f>IF(N249="nulová",J249,0)</f>
        <v>0</v>
      </c>
      <c r="BJ249" s="25" t="s">
        <v>25</v>
      </c>
      <c r="BK249" s="218">
        <f>ROUND(I249*H249,2)</f>
        <v>0</v>
      </c>
      <c r="BL249" s="25" t="s">
        <v>105</v>
      </c>
      <c r="BM249" s="25" t="s">
        <v>1649</v>
      </c>
    </row>
    <row r="250" spans="2:65" s="1" customFormat="1" ht="13.5">
      <c r="B250" s="43"/>
      <c r="C250" s="65"/>
      <c r="D250" s="219" t="s">
        <v>208</v>
      </c>
      <c r="E250" s="65"/>
      <c r="F250" s="220" t="s">
        <v>1648</v>
      </c>
      <c r="G250" s="65"/>
      <c r="H250" s="65"/>
      <c r="I250" s="175"/>
      <c r="J250" s="65"/>
      <c r="K250" s="65"/>
      <c r="L250" s="63"/>
      <c r="M250" s="221"/>
      <c r="N250" s="44"/>
      <c r="O250" s="44"/>
      <c r="P250" s="44"/>
      <c r="Q250" s="44"/>
      <c r="R250" s="44"/>
      <c r="S250" s="44"/>
      <c r="T250" s="80"/>
      <c r="AT250" s="25" t="s">
        <v>208</v>
      </c>
      <c r="AU250" s="25" t="s">
        <v>93</v>
      </c>
    </row>
    <row r="251" spans="2:65" s="12" customFormat="1" ht="13.5">
      <c r="B251" s="223"/>
      <c r="C251" s="224"/>
      <c r="D251" s="219" t="s">
        <v>212</v>
      </c>
      <c r="E251" s="225" t="s">
        <v>50</v>
      </c>
      <c r="F251" s="226" t="s">
        <v>1621</v>
      </c>
      <c r="G251" s="224"/>
      <c r="H251" s="227" t="s">
        <v>50</v>
      </c>
      <c r="I251" s="228"/>
      <c r="J251" s="224"/>
      <c r="K251" s="224"/>
      <c r="L251" s="229"/>
      <c r="M251" s="230"/>
      <c r="N251" s="231"/>
      <c r="O251" s="231"/>
      <c r="P251" s="231"/>
      <c r="Q251" s="231"/>
      <c r="R251" s="231"/>
      <c r="S251" s="231"/>
      <c r="T251" s="232"/>
      <c r="AT251" s="233" t="s">
        <v>212</v>
      </c>
      <c r="AU251" s="233" t="s">
        <v>93</v>
      </c>
      <c r="AV251" s="12" t="s">
        <v>25</v>
      </c>
      <c r="AW251" s="12" t="s">
        <v>48</v>
      </c>
      <c r="AX251" s="12" t="s">
        <v>85</v>
      </c>
      <c r="AY251" s="233" t="s">
        <v>199</v>
      </c>
    </row>
    <row r="252" spans="2:65" s="13" customFormat="1" ht="13.5">
      <c r="B252" s="234"/>
      <c r="C252" s="235"/>
      <c r="D252" s="219" t="s">
        <v>212</v>
      </c>
      <c r="E252" s="246" t="s">
        <v>50</v>
      </c>
      <c r="F252" s="247" t="s">
        <v>1626</v>
      </c>
      <c r="G252" s="235"/>
      <c r="H252" s="248">
        <v>10.1</v>
      </c>
      <c r="I252" s="240"/>
      <c r="J252" s="235"/>
      <c r="K252" s="235"/>
      <c r="L252" s="241"/>
      <c r="M252" s="242"/>
      <c r="N252" s="243"/>
      <c r="O252" s="243"/>
      <c r="P252" s="243"/>
      <c r="Q252" s="243"/>
      <c r="R252" s="243"/>
      <c r="S252" s="243"/>
      <c r="T252" s="244"/>
      <c r="AT252" s="245" t="s">
        <v>212</v>
      </c>
      <c r="AU252" s="245" t="s">
        <v>93</v>
      </c>
      <c r="AV252" s="13" t="s">
        <v>93</v>
      </c>
      <c r="AW252" s="13" t="s">
        <v>48</v>
      </c>
      <c r="AX252" s="13" t="s">
        <v>85</v>
      </c>
      <c r="AY252" s="245" t="s">
        <v>199</v>
      </c>
    </row>
    <row r="253" spans="2:65" s="12" customFormat="1" ht="27">
      <c r="B253" s="223"/>
      <c r="C253" s="224"/>
      <c r="D253" s="236" t="s">
        <v>212</v>
      </c>
      <c r="E253" s="259" t="s">
        <v>50</v>
      </c>
      <c r="F253" s="260" t="s">
        <v>339</v>
      </c>
      <c r="G253" s="224"/>
      <c r="H253" s="261" t="s">
        <v>50</v>
      </c>
      <c r="I253" s="228"/>
      <c r="J253" s="224"/>
      <c r="K253" s="224"/>
      <c r="L253" s="229"/>
      <c r="M253" s="230"/>
      <c r="N253" s="231"/>
      <c r="O253" s="231"/>
      <c r="P253" s="231"/>
      <c r="Q253" s="231"/>
      <c r="R253" s="231"/>
      <c r="S253" s="231"/>
      <c r="T253" s="232"/>
      <c r="AT253" s="233" t="s">
        <v>212</v>
      </c>
      <c r="AU253" s="233" t="s">
        <v>93</v>
      </c>
      <c r="AV253" s="12" t="s">
        <v>25</v>
      </c>
      <c r="AW253" s="12" t="s">
        <v>48</v>
      </c>
      <c r="AX253" s="12" t="s">
        <v>85</v>
      </c>
      <c r="AY253" s="233" t="s">
        <v>199</v>
      </c>
    </row>
    <row r="254" spans="2:65" s="1" customFormat="1" ht="22.5" customHeight="1">
      <c r="B254" s="43"/>
      <c r="C254" s="249" t="s">
        <v>428</v>
      </c>
      <c r="D254" s="249" t="s">
        <v>334</v>
      </c>
      <c r="E254" s="250" t="s">
        <v>1650</v>
      </c>
      <c r="F254" s="251" t="s">
        <v>1651</v>
      </c>
      <c r="G254" s="252" t="s">
        <v>418</v>
      </c>
      <c r="H254" s="253">
        <v>10.1</v>
      </c>
      <c r="I254" s="254"/>
      <c r="J254" s="255">
        <f>ROUND(I254*H254,2)</f>
        <v>0</v>
      </c>
      <c r="K254" s="251" t="s">
        <v>206</v>
      </c>
      <c r="L254" s="256"/>
      <c r="M254" s="257" t="s">
        <v>50</v>
      </c>
      <c r="N254" s="258" t="s">
        <v>56</v>
      </c>
      <c r="O254" s="44"/>
      <c r="P254" s="216">
        <f>O254*H254</f>
        <v>0</v>
      </c>
      <c r="Q254" s="216">
        <v>0.06</v>
      </c>
      <c r="R254" s="216">
        <f>Q254*H254</f>
        <v>0.60599999999999998</v>
      </c>
      <c r="S254" s="216">
        <v>0</v>
      </c>
      <c r="T254" s="217">
        <f>S254*H254</f>
        <v>0</v>
      </c>
      <c r="AR254" s="25" t="s">
        <v>247</v>
      </c>
      <c r="AT254" s="25" t="s">
        <v>334</v>
      </c>
      <c r="AU254" s="25" t="s">
        <v>93</v>
      </c>
      <c r="AY254" s="25" t="s">
        <v>199</v>
      </c>
      <c r="BE254" s="218">
        <f>IF(N254="základní",J254,0)</f>
        <v>0</v>
      </c>
      <c r="BF254" s="218">
        <f>IF(N254="snížená",J254,0)</f>
        <v>0</v>
      </c>
      <c r="BG254" s="218">
        <f>IF(N254="zákl. přenesená",J254,0)</f>
        <v>0</v>
      </c>
      <c r="BH254" s="218">
        <f>IF(N254="sníž. přenesená",J254,0)</f>
        <v>0</v>
      </c>
      <c r="BI254" s="218">
        <f>IF(N254="nulová",J254,0)</f>
        <v>0</v>
      </c>
      <c r="BJ254" s="25" t="s">
        <v>25</v>
      </c>
      <c r="BK254" s="218">
        <f>ROUND(I254*H254,2)</f>
        <v>0</v>
      </c>
      <c r="BL254" s="25" t="s">
        <v>105</v>
      </c>
      <c r="BM254" s="25" t="s">
        <v>1652</v>
      </c>
    </row>
    <row r="255" spans="2:65" s="1" customFormat="1" ht="27">
      <c r="B255" s="43"/>
      <c r="C255" s="65"/>
      <c r="D255" s="219" t="s">
        <v>208</v>
      </c>
      <c r="E255" s="65"/>
      <c r="F255" s="220" t="s">
        <v>1653</v>
      </c>
      <c r="G255" s="65"/>
      <c r="H255" s="65"/>
      <c r="I255" s="175"/>
      <c r="J255" s="65"/>
      <c r="K255" s="65"/>
      <c r="L255" s="63"/>
      <c r="M255" s="221"/>
      <c r="N255" s="44"/>
      <c r="O255" s="44"/>
      <c r="P255" s="44"/>
      <c r="Q255" s="44"/>
      <c r="R255" s="44"/>
      <c r="S255" s="44"/>
      <c r="T255" s="80"/>
      <c r="AT255" s="25" t="s">
        <v>208</v>
      </c>
      <c r="AU255" s="25" t="s">
        <v>93</v>
      </c>
    </row>
    <row r="256" spans="2:65" s="12" customFormat="1" ht="13.5">
      <c r="B256" s="223"/>
      <c r="C256" s="224"/>
      <c r="D256" s="219" t="s">
        <v>212</v>
      </c>
      <c r="E256" s="225" t="s">
        <v>50</v>
      </c>
      <c r="F256" s="226" t="s">
        <v>1621</v>
      </c>
      <c r="G256" s="224"/>
      <c r="H256" s="227" t="s">
        <v>50</v>
      </c>
      <c r="I256" s="228"/>
      <c r="J256" s="224"/>
      <c r="K256" s="224"/>
      <c r="L256" s="229"/>
      <c r="M256" s="230"/>
      <c r="N256" s="231"/>
      <c r="O256" s="231"/>
      <c r="P256" s="231"/>
      <c r="Q256" s="231"/>
      <c r="R256" s="231"/>
      <c r="S256" s="231"/>
      <c r="T256" s="232"/>
      <c r="AT256" s="233" t="s">
        <v>212</v>
      </c>
      <c r="AU256" s="233" t="s">
        <v>93</v>
      </c>
      <c r="AV256" s="12" t="s">
        <v>25</v>
      </c>
      <c r="AW256" s="12" t="s">
        <v>48</v>
      </c>
      <c r="AX256" s="12" t="s">
        <v>85</v>
      </c>
      <c r="AY256" s="233" t="s">
        <v>199</v>
      </c>
    </row>
    <row r="257" spans="2:65" s="13" customFormat="1" ht="13.5">
      <c r="B257" s="234"/>
      <c r="C257" s="235"/>
      <c r="D257" s="236" t="s">
        <v>212</v>
      </c>
      <c r="E257" s="237" t="s">
        <v>50</v>
      </c>
      <c r="F257" s="238" t="s">
        <v>1626</v>
      </c>
      <c r="G257" s="235"/>
      <c r="H257" s="239">
        <v>10.1</v>
      </c>
      <c r="I257" s="240"/>
      <c r="J257" s="235"/>
      <c r="K257" s="235"/>
      <c r="L257" s="241"/>
      <c r="M257" s="242"/>
      <c r="N257" s="243"/>
      <c r="O257" s="243"/>
      <c r="P257" s="243"/>
      <c r="Q257" s="243"/>
      <c r="R257" s="243"/>
      <c r="S257" s="243"/>
      <c r="T257" s="244"/>
      <c r="AT257" s="245" t="s">
        <v>212</v>
      </c>
      <c r="AU257" s="245" t="s">
        <v>93</v>
      </c>
      <c r="AV257" s="13" t="s">
        <v>93</v>
      </c>
      <c r="AW257" s="13" t="s">
        <v>48</v>
      </c>
      <c r="AX257" s="13" t="s">
        <v>85</v>
      </c>
      <c r="AY257" s="245" t="s">
        <v>199</v>
      </c>
    </row>
    <row r="258" spans="2:65" s="1" customFormat="1" ht="22.5" customHeight="1">
      <c r="B258" s="43"/>
      <c r="C258" s="249" t="s">
        <v>434</v>
      </c>
      <c r="D258" s="249" t="s">
        <v>334</v>
      </c>
      <c r="E258" s="250" t="s">
        <v>1654</v>
      </c>
      <c r="F258" s="251" t="s">
        <v>1655</v>
      </c>
      <c r="G258" s="252" t="s">
        <v>418</v>
      </c>
      <c r="H258" s="253">
        <v>10.1</v>
      </c>
      <c r="I258" s="254"/>
      <c r="J258" s="255">
        <f>ROUND(I258*H258,2)</f>
        <v>0</v>
      </c>
      <c r="K258" s="251" t="s">
        <v>206</v>
      </c>
      <c r="L258" s="256"/>
      <c r="M258" s="257" t="s">
        <v>50</v>
      </c>
      <c r="N258" s="258" t="s">
        <v>56</v>
      </c>
      <c r="O258" s="44"/>
      <c r="P258" s="216">
        <f>O258*H258</f>
        <v>0</v>
      </c>
      <c r="Q258" s="216">
        <v>6.0000000000000001E-3</v>
      </c>
      <c r="R258" s="216">
        <f>Q258*H258</f>
        <v>6.0600000000000001E-2</v>
      </c>
      <c r="S258" s="216">
        <v>0</v>
      </c>
      <c r="T258" s="217">
        <f>S258*H258</f>
        <v>0</v>
      </c>
      <c r="AR258" s="25" t="s">
        <v>247</v>
      </c>
      <c r="AT258" s="25" t="s">
        <v>334</v>
      </c>
      <c r="AU258" s="25" t="s">
        <v>93</v>
      </c>
      <c r="AY258" s="25" t="s">
        <v>199</v>
      </c>
      <c r="BE258" s="218">
        <f>IF(N258="základní",J258,0)</f>
        <v>0</v>
      </c>
      <c r="BF258" s="218">
        <f>IF(N258="snížená",J258,0)</f>
        <v>0</v>
      </c>
      <c r="BG258" s="218">
        <f>IF(N258="zákl. přenesená",J258,0)</f>
        <v>0</v>
      </c>
      <c r="BH258" s="218">
        <f>IF(N258="sníž. přenesená",J258,0)</f>
        <v>0</v>
      </c>
      <c r="BI258" s="218">
        <f>IF(N258="nulová",J258,0)</f>
        <v>0</v>
      </c>
      <c r="BJ258" s="25" t="s">
        <v>25</v>
      </c>
      <c r="BK258" s="218">
        <f>ROUND(I258*H258,2)</f>
        <v>0</v>
      </c>
      <c r="BL258" s="25" t="s">
        <v>105</v>
      </c>
      <c r="BM258" s="25" t="s">
        <v>1656</v>
      </c>
    </row>
    <row r="259" spans="2:65" s="1" customFormat="1" ht="27">
      <c r="B259" s="43"/>
      <c r="C259" s="65"/>
      <c r="D259" s="219" t="s">
        <v>208</v>
      </c>
      <c r="E259" s="65"/>
      <c r="F259" s="220" t="s">
        <v>1657</v>
      </c>
      <c r="G259" s="65"/>
      <c r="H259" s="65"/>
      <c r="I259" s="175"/>
      <c r="J259" s="65"/>
      <c r="K259" s="65"/>
      <c r="L259" s="63"/>
      <c r="M259" s="221"/>
      <c r="N259" s="44"/>
      <c r="O259" s="44"/>
      <c r="P259" s="44"/>
      <c r="Q259" s="44"/>
      <c r="R259" s="44"/>
      <c r="S259" s="44"/>
      <c r="T259" s="80"/>
      <c r="AT259" s="25" t="s">
        <v>208</v>
      </c>
      <c r="AU259" s="25" t="s">
        <v>93</v>
      </c>
    </row>
    <row r="260" spans="2:65" s="12" customFormat="1" ht="13.5">
      <c r="B260" s="223"/>
      <c r="C260" s="224"/>
      <c r="D260" s="219" t="s">
        <v>212</v>
      </c>
      <c r="E260" s="225" t="s">
        <v>50</v>
      </c>
      <c r="F260" s="226" t="s">
        <v>1621</v>
      </c>
      <c r="G260" s="224"/>
      <c r="H260" s="227" t="s">
        <v>50</v>
      </c>
      <c r="I260" s="228"/>
      <c r="J260" s="224"/>
      <c r="K260" s="224"/>
      <c r="L260" s="229"/>
      <c r="M260" s="230"/>
      <c r="N260" s="231"/>
      <c r="O260" s="231"/>
      <c r="P260" s="231"/>
      <c r="Q260" s="231"/>
      <c r="R260" s="231"/>
      <c r="S260" s="231"/>
      <c r="T260" s="232"/>
      <c r="AT260" s="233" t="s">
        <v>212</v>
      </c>
      <c r="AU260" s="233" t="s">
        <v>93</v>
      </c>
      <c r="AV260" s="12" t="s">
        <v>25</v>
      </c>
      <c r="AW260" s="12" t="s">
        <v>48</v>
      </c>
      <c r="AX260" s="12" t="s">
        <v>85</v>
      </c>
      <c r="AY260" s="233" t="s">
        <v>199</v>
      </c>
    </row>
    <row r="261" spans="2:65" s="13" customFormat="1" ht="13.5">
      <c r="B261" s="234"/>
      <c r="C261" s="235"/>
      <c r="D261" s="236" t="s">
        <v>212</v>
      </c>
      <c r="E261" s="237" t="s">
        <v>50</v>
      </c>
      <c r="F261" s="238" t="s">
        <v>1626</v>
      </c>
      <c r="G261" s="235"/>
      <c r="H261" s="239">
        <v>10.1</v>
      </c>
      <c r="I261" s="240"/>
      <c r="J261" s="235"/>
      <c r="K261" s="235"/>
      <c r="L261" s="241"/>
      <c r="M261" s="242"/>
      <c r="N261" s="243"/>
      <c r="O261" s="243"/>
      <c r="P261" s="243"/>
      <c r="Q261" s="243"/>
      <c r="R261" s="243"/>
      <c r="S261" s="243"/>
      <c r="T261" s="244"/>
      <c r="AT261" s="245" t="s">
        <v>212</v>
      </c>
      <c r="AU261" s="245" t="s">
        <v>93</v>
      </c>
      <c r="AV261" s="13" t="s">
        <v>93</v>
      </c>
      <c r="AW261" s="13" t="s">
        <v>48</v>
      </c>
      <c r="AX261" s="13" t="s">
        <v>85</v>
      </c>
      <c r="AY261" s="245" t="s">
        <v>199</v>
      </c>
    </row>
    <row r="262" spans="2:65" s="1" customFormat="1" ht="22.5" customHeight="1">
      <c r="B262" s="43"/>
      <c r="C262" s="207" t="s">
        <v>440</v>
      </c>
      <c r="D262" s="207" t="s">
        <v>202</v>
      </c>
      <c r="E262" s="208" t="s">
        <v>509</v>
      </c>
      <c r="F262" s="209" t="s">
        <v>510</v>
      </c>
      <c r="G262" s="210" t="s">
        <v>418</v>
      </c>
      <c r="H262" s="211">
        <v>5</v>
      </c>
      <c r="I262" s="212"/>
      <c r="J262" s="213">
        <f>ROUND(I262*H262,2)</f>
        <v>0</v>
      </c>
      <c r="K262" s="209" t="s">
        <v>206</v>
      </c>
      <c r="L262" s="63"/>
      <c r="M262" s="214" t="s">
        <v>50</v>
      </c>
      <c r="N262" s="215" t="s">
        <v>56</v>
      </c>
      <c r="O262" s="44"/>
      <c r="P262" s="216">
        <f>O262*H262</f>
        <v>0</v>
      </c>
      <c r="Q262" s="216">
        <v>0.42368</v>
      </c>
      <c r="R262" s="216">
        <f>Q262*H262</f>
        <v>2.1183999999999998</v>
      </c>
      <c r="S262" s="216">
        <v>0</v>
      </c>
      <c r="T262" s="217">
        <f>S262*H262</f>
        <v>0</v>
      </c>
      <c r="AR262" s="25" t="s">
        <v>105</v>
      </c>
      <c r="AT262" s="25" t="s">
        <v>202</v>
      </c>
      <c r="AU262" s="25" t="s">
        <v>93</v>
      </c>
      <c r="AY262" s="25" t="s">
        <v>199</v>
      </c>
      <c r="BE262" s="218">
        <f>IF(N262="základní",J262,0)</f>
        <v>0</v>
      </c>
      <c r="BF262" s="218">
        <f>IF(N262="snížená",J262,0)</f>
        <v>0</v>
      </c>
      <c r="BG262" s="218">
        <f>IF(N262="zákl. přenesená",J262,0)</f>
        <v>0</v>
      </c>
      <c r="BH262" s="218">
        <f>IF(N262="sníž. přenesená",J262,0)</f>
        <v>0</v>
      </c>
      <c r="BI262" s="218">
        <f>IF(N262="nulová",J262,0)</f>
        <v>0</v>
      </c>
      <c r="BJ262" s="25" t="s">
        <v>25</v>
      </c>
      <c r="BK262" s="218">
        <f>ROUND(I262*H262,2)</f>
        <v>0</v>
      </c>
      <c r="BL262" s="25" t="s">
        <v>105</v>
      </c>
      <c r="BM262" s="25" t="s">
        <v>1658</v>
      </c>
    </row>
    <row r="263" spans="2:65" s="1" customFormat="1" ht="13.5">
      <c r="B263" s="43"/>
      <c r="C263" s="65"/>
      <c r="D263" s="219" t="s">
        <v>208</v>
      </c>
      <c r="E263" s="65"/>
      <c r="F263" s="220" t="s">
        <v>510</v>
      </c>
      <c r="G263" s="65"/>
      <c r="H263" s="65"/>
      <c r="I263" s="175"/>
      <c r="J263" s="65"/>
      <c r="K263" s="65"/>
      <c r="L263" s="63"/>
      <c r="M263" s="221"/>
      <c r="N263" s="44"/>
      <c r="O263" s="44"/>
      <c r="P263" s="44"/>
      <c r="Q263" s="44"/>
      <c r="R263" s="44"/>
      <c r="S263" s="44"/>
      <c r="T263" s="80"/>
      <c r="AT263" s="25" t="s">
        <v>208</v>
      </c>
      <c r="AU263" s="25" t="s">
        <v>93</v>
      </c>
    </row>
    <row r="264" spans="2:65" s="1" customFormat="1" ht="108">
      <c r="B264" s="43"/>
      <c r="C264" s="65"/>
      <c r="D264" s="219" t="s">
        <v>210</v>
      </c>
      <c r="E264" s="65"/>
      <c r="F264" s="222" t="s">
        <v>512</v>
      </c>
      <c r="G264" s="65"/>
      <c r="H264" s="65"/>
      <c r="I264" s="175"/>
      <c r="J264" s="65"/>
      <c r="K264" s="65"/>
      <c r="L264" s="63"/>
      <c r="M264" s="221"/>
      <c r="N264" s="44"/>
      <c r="O264" s="44"/>
      <c r="P264" s="44"/>
      <c r="Q264" s="44"/>
      <c r="R264" s="44"/>
      <c r="S264" s="44"/>
      <c r="T264" s="80"/>
      <c r="AT264" s="25" t="s">
        <v>210</v>
      </c>
      <c r="AU264" s="25" t="s">
        <v>93</v>
      </c>
    </row>
    <row r="265" spans="2:65" s="12" customFormat="1" ht="13.5">
      <c r="B265" s="223"/>
      <c r="C265" s="224"/>
      <c r="D265" s="219" t="s">
        <v>212</v>
      </c>
      <c r="E265" s="225" t="s">
        <v>50</v>
      </c>
      <c r="F265" s="226" t="s">
        <v>492</v>
      </c>
      <c r="G265" s="224"/>
      <c r="H265" s="227" t="s">
        <v>50</v>
      </c>
      <c r="I265" s="228"/>
      <c r="J265" s="224"/>
      <c r="K265" s="224"/>
      <c r="L265" s="229"/>
      <c r="M265" s="230"/>
      <c r="N265" s="231"/>
      <c r="O265" s="231"/>
      <c r="P265" s="231"/>
      <c r="Q265" s="231"/>
      <c r="R265" s="231"/>
      <c r="S265" s="231"/>
      <c r="T265" s="232"/>
      <c r="AT265" s="233" t="s">
        <v>212</v>
      </c>
      <c r="AU265" s="233" t="s">
        <v>93</v>
      </c>
      <c r="AV265" s="12" t="s">
        <v>25</v>
      </c>
      <c r="AW265" s="12" t="s">
        <v>48</v>
      </c>
      <c r="AX265" s="12" t="s">
        <v>85</v>
      </c>
      <c r="AY265" s="233" t="s">
        <v>199</v>
      </c>
    </row>
    <row r="266" spans="2:65" s="12" customFormat="1" ht="13.5">
      <c r="B266" s="223"/>
      <c r="C266" s="224"/>
      <c r="D266" s="219" t="s">
        <v>212</v>
      </c>
      <c r="E266" s="225" t="s">
        <v>50</v>
      </c>
      <c r="F266" s="226" t="s">
        <v>814</v>
      </c>
      <c r="G266" s="224"/>
      <c r="H266" s="227" t="s">
        <v>50</v>
      </c>
      <c r="I266" s="228"/>
      <c r="J266" s="224"/>
      <c r="K266" s="224"/>
      <c r="L266" s="229"/>
      <c r="M266" s="230"/>
      <c r="N266" s="231"/>
      <c r="O266" s="231"/>
      <c r="P266" s="231"/>
      <c r="Q266" s="231"/>
      <c r="R266" s="231"/>
      <c r="S266" s="231"/>
      <c r="T266" s="232"/>
      <c r="AT266" s="233" t="s">
        <v>212</v>
      </c>
      <c r="AU266" s="233" t="s">
        <v>93</v>
      </c>
      <c r="AV266" s="12" t="s">
        <v>25</v>
      </c>
      <c r="AW266" s="12" t="s">
        <v>48</v>
      </c>
      <c r="AX266" s="12" t="s">
        <v>85</v>
      </c>
      <c r="AY266" s="233" t="s">
        <v>199</v>
      </c>
    </row>
    <row r="267" spans="2:65" s="13" customFormat="1" ht="13.5">
      <c r="B267" s="234"/>
      <c r="C267" s="235"/>
      <c r="D267" s="236" t="s">
        <v>212</v>
      </c>
      <c r="E267" s="237" t="s">
        <v>50</v>
      </c>
      <c r="F267" s="238" t="s">
        <v>141</v>
      </c>
      <c r="G267" s="235"/>
      <c r="H267" s="239">
        <v>5</v>
      </c>
      <c r="I267" s="240"/>
      <c r="J267" s="235"/>
      <c r="K267" s="235"/>
      <c r="L267" s="241"/>
      <c r="M267" s="242"/>
      <c r="N267" s="243"/>
      <c r="O267" s="243"/>
      <c r="P267" s="243"/>
      <c r="Q267" s="243"/>
      <c r="R267" s="243"/>
      <c r="S267" s="243"/>
      <c r="T267" s="244"/>
      <c r="AT267" s="245" t="s">
        <v>212</v>
      </c>
      <c r="AU267" s="245" t="s">
        <v>93</v>
      </c>
      <c r="AV267" s="13" t="s">
        <v>93</v>
      </c>
      <c r="AW267" s="13" t="s">
        <v>48</v>
      </c>
      <c r="AX267" s="13" t="s">
        <v>85</v>
      </c>
      <c r="AY267" s="245" t="s">
        <v>199</v>
      </c>
    </row>
    <row r="268" spans="2:65" s="1" customFormat="1" ht="22.5" customHeight="1">
      <c r="B268" s="43"/>
      <c r="C268" s="207" t="s">
        <v>446</v>
      </c>
      <c r="D268" s="207" t="s">
        <v>202</v>
      </c>
      <c r="E268" s="208" t="s">
        <v>515</v>
      </c>
      <c r="F268" s="209" t="s">
        <v>516</v>
      </c>
      <c r="G268" s="210" t="s">
        <v>418</v>
      </c>
      <c r="H268" s="211">
        <v>5</v>
      </c>
      <c r="I268" s="212"/>
      <c r="J268" s="213">
        <f>ROUND(I268*H268,2)</f>
        <v>0</v>
      </c>
      <c r="K268" s="209" t="s">
        <v>206</v>
      </c>
      <c r="L268" s="63"/>
      <c r="M268" s="214" t="s">
        <v>50</v>
      </c>
      <c r="N268" s="215" t="s">
        <v>56</v>
      </c>
      <c r="O268" s="44"/>
      <c r="P268" s="216">
        <f>O268*H268</f>
        <v>0</v>
      </c>
      <c r="Q268" s="216">
        <v>0.32272000000000001</v>
      </c>
      <c r="R268" s="216">
        <f>Q268*H268</f>
        <v>1.6135999999999999</v>
      </c>
      <c r="S268" s="216">
        <v>0</v>
      </c>
      <c r="T268" s="217">
        <f>S268*H268</f>
        <v>0</v>
      </c>
      <c r="AR268" s="25" t="s">
        <v>105</v>
      </c>
      <c r="AT268" s="25" t="s">
        <v>202</v>
      </c>
      <c r="AU268" s="25" t="s">
        <v>93</v>
      </c>
      <c r="AY268" s="25" t="s">
        <v>199</v>
      </c>
      <c r="BE268" s="218">
        <f>IF(N268="základní",J268,0)</f>
        <v>0</v>
      </c>
      <c r="BF268" s="218">
        <f>IF(N268="snížená",J268,0)</f>
        <v>0</v>
      </c>
      <c r="BG268" s="218">
        <f>IF(N268="zákl. přenesená",J268,0)</f>
        <v>0</v>
      </c>
      <c r="BH268" s="218">
        <f>IF(N268="sníž. přenesená",J268,0)</f>
        <v>0</v>
      </c>
      <c r="BI268" s="218">
        <f>IF(N268="nulová",J268,0)</f>
        <v>0</v>
      </c>
      <c r="BJ268" s="25" t="s">
        <v>25</v>
      </c>
      <c r="BK268" s="218">
        <f>ROUND(I268*H268,2)</f>
        <v>0</v>
      </c>
      <c r="BL268" s="25" t="s">
        <v>105</v>
      </c>
      <c r="BM268" s="25" t="s">
        <v>1659</v>
      </c>
    </row>
    <row r="269" spans="2:65" s="1" customFormat="1" ht="13.5">
      <c r="B269" s="43"/>
      <c r="C269" s="65"/>
      <c r="D269" s="219" t="s">
        <v>208</v>
      </c>
      <c r="E269" s="65"/>
      <c r="F269" s="220" t="s">
        <v>516</v>
      </c>
      <c r="G269" s="65"/>
      <c r="H269" s="65"/>
      <c r="I269" s="175"/>
      <c r="J269" s="65"/>
      <c r="K269" s="65"/>
      <c r="L269" s="63"/>
      <c r="M269" s="221"/>
      <c r="N269" s="44"/>
      <c r="O269" s="44"/>
      <c r="P269" s="44"/>
      <c r="Q269" s="44"/>
      <c r="R269" s="44"/>
      <c r="S269" s="44"/>
      <c r="T269" s="80"/>
      <c r="AT269" s="25" t="s">
        <v>208</v>
      </c>
      <c r="AU269" s="25" t="s">
        <v>93</v>
      </c>
    </row>
    <row r="270" spans="2:65" s="1" customFormat="1" ht="108">
      <c r="B270" s="43"/>
      <c r="C270" s="65"/>
      <c r="D270" s="219" t="s">
        <v>210</v>
      </c>
      <c r="E270" s="65"/>
      <c r="F270" s="222" t="s">
        <v>512</v>
      </c>
      <c r="G270" s="65"/>
      <c r="H270" s="65"/>
      <c r="I270" s="175"/>
      <c r="J270" s="65"/>
      <c r="K270" s="65"/>
      <c r="L270" s="63"/>
      <c r="M270" s="221"/>
      <c r="N270" s="44"/>
      <c r="O270" s="44"/>
      <c r="P270" s="44"/>
      <c r="Q270" s="44"/>
      <c r="R270" s="44"/>
      <c r="S270" s="44"/>
      <c r="T270" s="80"/>
      <c r="AT270" s="25" t="s">
        <v>210</v>
      </c>
      <c r="AU270" s="25" t="s">
        <v>93</v>
      </c>
    </row>
    <row r="271" spans="2:65" s="12" customFormat="1" ht="13.5">
      <c r="B271" s="223"/>
      <c r="C271" s="224"/>
      <c r="D271" s="219" t="s">
        <v>212</v>
      </c>
      <c r="E271" s="225" t="s">
        <v>50</v>
      </c>
      <c r="F271" s="226" t="s">
        <v>492</v>
      </c>
      <c r="G271" s="224"/>
      <c r="H271" s="227" t="s">
        <v>50</v>
      </c>
      <c r="I271" s="228"/>
      <c r="J271" s="224"/>
      <c r="K271" s="224"/>
      <c r="L271" s="229"/>
      <c r="M271" s="230"/>
      <c r="N271" s="231"/>
      <c r="O271" s="231"/>
      <c r="P271" s="231"/>
      <c r="Q271" s="231"/>
      <c r="R271" s="231"/>
      <c r="S271" s="231"/>
      <c r="T271" s="232"/>
      <c r="AT271" s="233" t="s">
        <v>212</v>
      </c>
      <c r="AU271" s="233" t="s">
        <v>93</v>
      </c>
      <c r="AV271" s="12" t="s">
        <v>25</v>
      </c>
      <c r="AW271" s="12" t="s">
        <v>48</v>
      </c>
      <c r="AX271" s="12" t="s">
        <v>85</v>
      </c>
      <c r="AY271" s="233" t="s">
        <v>199</v>
      </c>
    </row>
    <row r="272" spans="2:65" s="12" customFormat="1" ht="13.5">
      <c r="B272" s="223"/>
      <c r="C272" s="224"/>
      <c r="D272" s="219" t="s">
        <v>212</v>
      </c>
      <c r="E272" s="225" t="s">
        <v>50</v>
      </c>
      <c r="F272" s="226" t="s">
        <v>814</v>
      </c>
      <c r="G272" s="224"/>
      <c r="H272" s="227" t="s">
        <v>50</v>
      </c>
      <c r="I272" s="228"/>
      <c r="J272" s="224"/>
      <c r="K272" s="224"/>
      <c r="L272" s="229"/>
      <c r="M272" s="230"/>
      <c r="N272" s="231"/>
      <c r="O272" s="231"/>
      <c r="P272" s="231"/>
      <c r="Q272" s="231"/>
      <c r="R272" s="231"/>
      <c r="S272" s="231"/>
      <c r="T272" s="232"/>
      <c r="AT272" s="233" t="s">
        <v>212</v>
      </c>
      <c r="AU272" s="233" t="s">
        <v>93</v>
      </c>
      <c r="AV272" s="12" t="s">
        <v>25</v>
      </c>
      <c r="AW272" s="12" t="s">
        <v>48</v>
      </c>
      <c r="AX272" s="12" t="s">
        <v>85</v>
      </c>
      <c r="AY272" s="233" t="s">
        <v>199</v>
      </c>
    </row>
    <row r="273" spans="2:65" s="13" customFormat="1" ht="13.5">
      <c r="B273" s="234"/>
      <c r="C273" s="235"/>
      <c r="D273" s="236" t="s">
        <v>212</v>
      </c>
      <c r="E273" s="237" t="s">
        <v>50</v>
      </c>
      <c r="F273" s="238" t="s">
        <v>141</v>
      </c>
      <c r="G273" s="235"/>
      <c r="H273" s="239">
        <v>5</v>
      </c>
      <c r="I273" s="240"/>
      <c r="J273" s="235"/>
      <c r="K273" s="235"/>
      <c r="L273" s="241"/>
      <c r="M273" s="242"/>
      <c r="N273" s="243"/>
      <c r="O273" s="243"/>
      <c r="P273" s="243"/>
      <c r="Q273" s="243"/>
      <c r="R273" s="243"/>
      <c r="S273" s="243"/>
      <c r="T273" s="244"/>
      <c r="AT273" s="245" t="s">
        <v>212</v>
      </c>
      <c r="AU273" s="245" t="s">
        <v>93</v>
      </c>
      <c r="AV273" s="13" t="s">
        <v>93</v>
      </c>
      <c r="AW273" s="13" t="s">
        <v>48</v>
      </c>
      <c r="AX273" s="13" t="s">
        <v>85</v>
      </c>
      <c r="AY273" s="245" t="s">
        <v>199</v>
      </c>
    </row>
    <row r="274" spans="2:65" s="1" customFormat="1" ht="22.5" customHeight="1">
      <c r="B274" s="43"/>
      <c r="C274" s="207" t="s">
        <v>456</v>
      </c>
      <c r="D274" s="207" t="s">
        <v>202</v>
      </c>
      <c r="E274" s="208" t="s">
        <v>527</v>
      </c>
      <c r="F274" s="209" t="s">
        <v>528</v>
      </c>
      <c r="G274" s="210" t="s">
        <v>256</v>
      </c>
      <c r="H274" s="211">
        <v>11.638999999999999</v>
      </c>
      <c r="I274" s="212"/>
      <c r="J274" s="213">
        <f>ROUND(I274*H274,2)</f>
        <v>0</v>
      </c>
      <c r="K274" s="209" t="s">
        <v>206</v>
      </c>
      <c r="L274" s="63"/>
      <c r="M274" s="214" t="s">
        <v>50</v>
      </c>
      <c r="N274" s="215" t="s">
        <v>56</v>
      </c>
      <c r="O274" s="44"/>
      <c r="P274" s="216">
        <f>O274*H274</f>
        <v>0</v>
      </c>
      <c r="Q274" s="216">
        <v>0</v>
      </c>
      <c r="R274" s="216">
        <f>Q274*H274</f>
        <v>0</v>
      </c>
      <c r="S274" s="216">
        <v>0</v>
      </c>
      <c r="T274" s="217">
        <f>S274*H274</f>
        <v>0</v>
      </c>
      <c r="AR274" s="25" t="s">
        <v>105</v>
      </c>
      <c r="AT274" s="25" t="s">
        <v>202</v>
      </c>
      <c r="AU274" s="25" t="s">
        <v>93</v>
      </c>
      <c r="AY274" s="25" t="s">
        <v>199</v>
      </c>
      <c r="BE274" s="218">
        <f>IF(N274="základní",J274,0)</f>
        <v>0</v>
      </c>
      <c r="BF274" s="218">
        <f>IF(N274="snížená",J274,0)</f>
        <v>0</v>
      </c>
      <c r="BG274" s="218">
        <f>IF(N274="zákl. přenesená",J274,0)</f>
        <v>0</v>
      </c>
      <c r="BH274" s="218">
        <f>IF(N274="sníž. přenesená",J274,0)</f>
        <v>0</v>
      </c>
      <c r="BI274" s="218">
        <f>IF(N274="nulová",J274,0)</f>
        <v>0</v>
      </c>
      <c r="BJ274" s="25" t="s">
        <v>25</v>
      </c>
      <c r="BK274" s="218">
        <f>ROUND(I274*H274,2)</f>
        <v>0</v>
      </c>
      <c r="BL274" s="25" t="s">
        <v>105</v>
      </c>
      <c r="BM274" s="25" t="s">
        <v>529</v>
      </c>
    </row>
    <row r="275" spans="2:65" s="1" customFormat="1" ht="27">
      <c r="B275" s="43"/>
      <c r="C275" s="65"/>
      <c r="D275" s="219" t="s">
        <v>208</v>
      </c>
      <c r="E275" s="65"/>
      <c r="F275" s="220" t="s">
        <v>530</v>
      </c>
      <c r="G275" s="65"/>
      <c r="H275" s="65"/>
      <c r="I275" s="175"/>
      <c r="J275" s="65"/>
      <c r="K275" s="65"/>
      <c r="L275" s="63"/>
      <c r="M275" s="221"/>
      <c r="N275" s="44"/>
      <c r="O275" s="44"/>
      <c r="P275" s="44"/>
      <c r="Q275" s="44"/>
      <c r="R275" s="44"/>
      <c r="S275" s="44"/>
      <c r="T275" s="80"/>
      <c r="AT275" s="25" t="s">
        <v>208</v>
      </c>
      <c r="AU275" s="25" t="s">
        <v>93</v>
      </c>
    </row>
    <row r="276" spans="2:65" s="1" customFormat="1" ht="54">
      <c r="B276" s="43"/>
      <c r="C276" s="65"/>
      <c r="D276" s="219" t="s">
        <v>210</v>
      </c>
      <c r="E276" s="65"/>
      <c r="F276" s="222" t="s">
        <v>531</v>
      </c>
      <c r="G276" s="65"/>
      <c r="H276" s="65"/>
      <c r="I276" s="175"/>
      <c r="J276" s="65"/>
      <c r="K276" s="65"/>
      <c r="L276" s="63"/>
      <c r="M276" s="221"/>
      <c r="N276" s="44"/>
      <c r="O276" s="44"/>
      <c r="P276" s="44"/>
      <c r="Q276" s="44"/>
      <c r="R276" s="44"/>
      <c r="S276" s="44"/>
      <c r="T276" s="80"/>
      <c r="AT276" s="25" t="s">
        <v>210</v>
      </c>
      <c r="AU276" s="25" t="s">
        <v>93</v>
      </c>
    </row>
    <row r="277" spans="2:65" s="11" customFormat="1" ht="29.85" customHeight="1">
      <c r="B277" s="190"/>
      <c r="C277" s="191"/>
      <c r="D277" s="204" t="s">
        <v>84</v>
      </c>
      <c r="E277" s="205" t="s">
        <v>824</v>
      </c>
      <c r="F277" s="205" t="s">
        <v>1660</v>
      </c>
      <c r="G277" s="191"/>
      <c r="H277" s="191"/>
      <c r="I277" s="194"/>
      <c r="J277" s="206">
        <f>BK277</f>
        <v>0</v>
      </c>
      <c r="K277" s="191"/>
      <c r="L277" s="196"/>
      <c r="M277" s="197"/>
      <c r="N277" s="198"/>
      <c r="O277" s="198"/>
      <c r="P277" s="199">
        <f>SUM(P278:P329)</f>
        <v>0</v>
      </c>
      <c r="Q277" s="198"/>
      <c r="R277" s="199">
        <f>SUM(R278:R329)</f>
        <v>9.7715031399999983</v>
      </c>
      <c r="S277" s="198"/>
      <c r="T277" s="200">
        <f>SUM(T278:T329)</f>
        <v>0</v>
      </c>
      <c r="AR277" s="201" t="s">
        <v>25</v>
      </c>
      <c r="AT277" s="202" t="s">
        <v>84</v>
      </c>
      <c r="AU277" s="202" t="s">
        <v>25</v>
      </c>
      <c r="AY277" s="201" t="s">
        <v>199</v>
      </c>
      <c r="BK277" s="203">
        <f>SUM(BK278:BK329)</f>
        <v>0</v>
      </c>
    </row>
    <row r="278" spans="2:65" s="1" customFormat="1" ht="22.5" customHeight="1">
      <c r="B278" s="43"/>
      <c r="C278" s="207" t="s">
        <v>462</v>
      </c>
      <c r="D278" s="207" t="s">
        <v>202</v>
      </c>
      <c r="E278" s="208" t="s">
        <v>1047</v>
      </c>
      <c r="F278" s="209" t="s">
        <v>1048</v>
      </c>
      <c r="G278" s="210" t="s">
        <v>205</v>
      </c>
      <c r="H278" s="211">
        <v>5.0819999999999999</v>
      </c>
      <c r="I278" s="212"/>
      <c r="J278" s="213">
        <f>ROUND(I278*H278,2)</f>
        <v>0</v>
      </c>
      <c r="K278" s="209" t="s">
        <v>206</v>
      </c>
      <c r="L278" s="63"/>
      <c r="M278" s="214" t="s">
        <v>50</v>
      </c>
      <c r="N278" s="215" t="s">
        <v>56</v>
      </c>
      <c r="O278" s="44"/>
      <c r="P278" s="216">
        <f>O278*H278</f>
        <v>0</v>
      </c>
      <c r="Q278" s="216">
        <v>1.8907700000000001</v>
      </c>
      <c r="R278" s="216">
        <f>Q278*H278</f>
        <v>9.6088931399999993</v>
      </c>
      <c r="S278" s="216">
        <v>0</v>
      </c>
      <c r="T278" s="217">
        <f>S278*H278</f>
        <v>0</v>
      </c>
      <c r="AR278" s="25" t="s">
        <v>105</v>
      </c>
      <c r="AT278" s="25" t="s">
        <v>202</v>
      </c>
      <c r="AU278" s="25" t="s">
        <v>93</v>
      </c>
      <c r="AY278" s="25" t="s">
        <v>199</v>
      </c>
      <c r="BE278" s="218">
        <f>IF(N278="základní",J278,0)</f>
        <v>0</v>
      </c>
      <c r="BF278" s="218">
        <f>IF(N278="snížená",J278,0)</f>
        <v>0</v>
      </c>
      <c r="BG278" s="218">
        <f>IF(N278="zákl. přenesená",J278,0)</f>
        <v>0</v>
      </c>
      <c r="BH278" s="218">
        <f>IF(N278="sníž. přenesená",J278,0)</f>
        <v>0</v>
      </c>
      <c r="BI278" s="218">
        <f>IF(N278="nulová",J278,0)</f>
        <v>0</v>
      </c>
      <c r="BJ278" s="25" t="s">
        <v>25</v>
      </c>
      <c r="BK278" s="218">
        <f>ROUND(I278*H278,2)</f>
        <v>0</v>
      </c>
      <c r="BL278" s="25" t="s">
        <v>105</v>
      </c>
      <c r="BM278" s="25" t="s">
        <v>1661</v>
      </c>
    </row>
    <row r="279" spans="2:65" s="1" customFormat="1" ht="13.5">
      <c r="B279" s="43"/>
      <c r="C279" s="65"/>
      <c r="D279" s="219" t="s">
        <v>208</v>
      </c>
      <c r="E279" s="65"/>
      <c r="F279" s="220" t="s">
        <v>1050</v>
      </c>
      <c r="G279" s="65"/>
      <c r="H279" s="65"/>
      <c r="I279" s="175"/>
      <c r="J279" s="65"/>
      <c r="K279" s="65"/>
      <c r="L279" s="63"/>
      <c r="M279" s="221"/>
      <c r="N279" s="44"/>
      <c r="O279" s="44"/>
      <c r="P279" s="44"/>
      <c r="Q279" s="44"/>
      <c r="R279" s="44"/>
      <c r="S279" s="44"/>
      <c r="T279" s="80"/>
      <c r="AT279" s="25" t="s">
        <v>208</v>
      </c>
      <c r="AU279" s="25" t="s">
        <v>93</v>
      </c>
    </row>
    <row r="280" spans="2:65" s="1" customFormat="1" ht="54">
      <c r="B280" s="43"/>
      <c r="C280" s="65"/>
      <c r="D280" s="219" t="s">
        <v>210</v>
      </c>
      <c r="E280" s="65"/>
      <c r="F280" s="222" t="s">
        <v>1051</v>
      </c>
      <c r="G280" s="65"/>
      <c r="H280" s="65"/>
      <c r="I280" s="175"/>
      <c r="J280" s="65"/>
      <c r="K280" s="65"/>
      <c r="L280" s="63"/>
      <c r="M280" s="221"/>
      <c r="N280" s="44"/>
      <c r="O280" s="44"/>
      <c r="P280" s="44"/>
      <c r="Q280" s="44"/>
      <c r="R280" s="44"/>
      <c r="S280" s="44"/>
      <c r="T280" s="80"/>
      <c r="AT280" s="25" t="s">
        <v>210</v>
      </c>
      <c r="AU280" s="25" t="s">
        <v>93</v>
      </c>
    </row>
    <row r="281" spans="2:65" s="12" customFormat="1" ht="13.5">
      <c r="B281" s="223"/>
      <c r="C281" s="224"/>
      <c r="D281" s="219" t="s">
        <v>212</v>
      </c>
      <c r="E281" s="225" t="s">
        <v>50</v>
      </c>
      <c r="F281" s="226" t="s">
        <v>1621</v>
      </c>
      <c r="G281" s="224"/>
      <c r="H281" s="227" t="s">
        <v>50</v>
      </c>
      <c r="I281" s="228"/>
      <c r="J281" s="224"/>
      <c r="K281" s="224"/>
      <c r="L281" s="229"/>
      <c r="M281" s="230"/>
      <c r="N281" s="231"/>
      <c r="O281" s="231"/>
      <c r="P281" s="231"/>
      <c r="Q281" s="231"/>
      <c r="R281" s="231"/>
      <c r="S281" s="231"/>
      <c r="T281" s="232"/>
      <c r="AT281" s="233" t="s">
        <v>212</v>
      </c>
      <c r="AU281" s="233" t="s">
        <v>93</v>
      </c>
      <c r="AV281" s="12" t="s">
        <v>25</v>
      </c>
      <c r="AW281" s="12" t="s">
        <v>48</v>
      </c>
      <c r="AX281" s="12" t="s">
        <v>85</v>
      </c>
      <c r="AY281" s="233" t="s">
        <v>199</v>
      </c>
    </row>
    <row r="282" spans="2:65" s="13" customFormat="1" ht="13.5">
      <c r="B282" s="234"/>
      <c r="C282" s="235"/>
      <c r="D282" s="236" t="s">
        <v>212</v>
      </c>
      <c r="E282" s="237" t="s">
        <v>50</v>
      </c>
      <c r="F282" s="238" t="s">
        <v>1662</v>
      </c>
      <c r="G282" s="235"/>
      <c r="H282" s="239">
        <v>5.0819999999999999</v>
      </c>
      <c r="I282" s="240"/>
      <c r="J282" s="235"/>
      <c r="K282" s="235"/>
      <c r="L282" s="241"/>
      <c r="M282" s="242"/>
      <c r="N282" s="243"/>
      <c r="O282" s="243"/>
      <c r="P282" s="243"/>
      <c r="Q282" s="243"/>
      <c r="R282" s="243"/>
      <c r="S282" s="243"/>
      <c r="T282" s="244"/>
      <c r="AT282" s="245" t="s">
        <v>212</v>
      </c>
      <c r="AU282" s="245" t="s">
        <v>93</v>
      </c>
      <c r="AV282" s="13" t="s">
        <v>93</v>
      </c>
      <c r="AW282" s="13" t="s">
        <v>48</v>
      </c>
      <c r="AX282" s="13" t="s">
        <v>85</v>
      </c>
      <c r="AY282" s="245" t="s">
        <v>199</v>
      </c>
    </row>
    <row r="283" spans="2:65" s="1" customFormat="1" ht="31.5" customHeight="1">
      <c r="B283" s="43"/>
      <c r="C283" s="207" t="s">
        <v>468</v>
      </c>
      <c r="D283" s="207" t="s">
        <v>202</v>
      </c>
      <c r="E283" s="208" t="s">
        <v>1663</v>
      </c>
      <c r="F283" s="209" t="s">
        <v>1664</v>
      </c>
      <c r="G283" s="210" t="s">
        <v>310</v>
      </c>
      <c r="H283" s="211">
        <v>31.108000000000001</v>
      </c>
      <c r="I283" s="212"/>
      <c r="J283" s="213">
        <f>ROUND(I283*H283,2)</f>
        <v>0</v>
      </c>
      <c r="K283" s="209" t="s">
        <v>206</v>
      </c>
      <c r="L283" s="63"/>
      <c r="M283" s="214" t="s">
        <v>50</v>
      </c>
      <c r="N283" s="215" t="s">
        <v>56</v>
      </c>
      <c r="O283" s="44"/>
      <c r="P283" s="216">
        <f>O283*H283</f>
        <v>0</v>
      </c>
      <c r="Q283" s="216">
        <v>0</v>
      </c>
      <c r="R283" s="216">
        <f>Q283*H283</f>
        <v>0</v>
      </c>
      <c r="S283" s="216">
        <v>0</v>
      </c>
      <c r="T283" s="217">
        <f>S283*H283</f>
        <v>0</v>
      </c>
      <c r="AR283" s="25" t="s">
        <v>105</v>
      </c>
      <c r="AT283" s="25" t="s">
        <v>202</v>
      </c>
      <c r="AU283" s="25" t="s">
        <v>93</v>
      </c>
      <c r="AY283" s="25" t="s">
        <v>199</v>
      </c>
      <c r="BE283" s="218">
        <f>IF(N283="základní",J283,0)</f>
        <v>0</v>
      </c>
      <c r="BF283" s="218">
        <f>IF(N283="snížená",J283,0)</f>
        <v>0</v>
      </c>
      <c r="BG283" s="218">
        <f>IF(N283="zákl. přenesená",J283,0)</f>
        <v>0</v>
      </c>
      <c r="BH283" s="218">
        <f>IF(N283="sníž. přenesená",J283,0)</f>
        <v>0</v>
      </c>
      <c r="BI283" s="218">
        <f>IF(N283="nulová",J283,0)</f>
        <v>0</v>
      </c>
      <c r="BJ283" s="25" t="s">
        <v>25</v>
      </c>
      <c r="BK283" s="218">
        <f>ROUND(I283*H283,2)</f>
        <v>0</v>
      </c>
      <c r="BL283" s="25" t="s">
        <v>105</v>
      </c>
      <c r="BM283" s="25" t="s">
        <v>1665</v>
      </c>
    </row>
    <row r="284" spans="2:65" s="1" customFormat="1" ht="27">
      <c r="B284" s="43"/>
      <c r="C284" s="65"/>
      <c r="D284" s="219" t="s">
        <v>208</v>
      </c>
      <c r="E284" s="65"/>
      <c r="F284" s="220" t="s">
        <v>1666</v>
      </c>
      <c r="G284" s="65"/>
      <c r="H284" s="65"/>
      <c r="I284" s="175"/>
      <c r="J284" s="65"/>
      <c r="K284" s="65"/>
      <c r="L284" s="63"/>
      <c r="M284" s="221"/>
      <c r="N284" s="44"/>
      <c r="O284" s="44"/>
      <c r="P284" s="44"/>
      <c r="Q284" s="44"/>
      <c r="R284" s="44"/>
      <c r="S284" s="44"/>
      <c r="T284" s="80"/>
      <c r="AT284" s="25" t="s">
        <v>208</v>
      </c>
      <c r="AU284" s="25" t="s">
        <v>93</v>
      </c>
    </row>
    <row r="285" spans="2:65" s="1" customFormat="1" ht="94.5">
      <c r="B285" s="43"/>
      <c r="C285" s="65"/>
      <c r="D285" s="219" t="s">
        <v>210</v>
      </c>
      <c r="E285" s="65"/>
      <c r="F285" s="222" t="s">
        <v>1667</v>
      </c>
      <c r="G285" s="65"/>
      <c r="H285" s="65"/>
      <c r="I285" s="175"/>
      <c r="J285" s="65"/>
      <c r="K285" s="65"/>
      <c r="L285" s="63"/>
      <c r="M285" s="221"/>
      <c r="N285" s="44"/>
      <c r="O285" s="44"/>
      <c r="P285" s="44"/>
      <c r="Q285" s="44"/>
      <c r="R285" s="44"/>
      <c r="S285" s="44"/>
      <c r="T285" s="80"/>
      <c r="AT285" s="25" t="s">
        <v>210</v>
      </c>
      <c r="AU285" s="25" t="s">
        <v>93</v>
      </c>
    </row>
    <row r="286" spans="2:65" s="12" customFormat="1" ht="13.5">
      <c r="B286" s="223"/>
      <c r="C286" s="224"/>
      <c r="D286" s="219" t="s">
        <v>212</v>
      </c>
      <c r="E286" s="225" t="s">
        <v>50</v>
      </c>
      <c r="F286" s="226" t="s">
        <v>1621</v>
      </c>
      <c r="G286" s="224"/>
      <c r="H286" s="227" t="s">
        <v>50</v>
      </c>
      <c r="I286" s="228"/>
      <c r="J286" s="224"/>
      <c r="K286" s="224"/>
      <c r="L286" s="229"/>
      <c r="M286" s="230"/>
      <c r="N286" s="231"/>
      <c r="O286" s="231"/>
      <c r="P286" s="231"/>
      <c r="Q286" s="231"/>
      <c r="R286" s="231"/>
      <c r="S286" s="231"/>
      <c r="T286" s="232"/>
      <c r="AT286" s="233" t="s">
        <v>212</v>
      </c>
      <c r="AU286" s="233" t="s">
        <v>93</v>
      </c>
      <c r="AV286" s="12" t="s">
        <v>25</v>
      </c>
      <c r="AW286" s="12" t="s">
        <v>48</v>
      </c>
      <c r="AX286" s="12" t="s">
        <v>85</v>
      </c>
      <c r="AY286" s="233" t="s">
        <v>199</v>
      </c>
    </row>
    <row r="287" spans="2:65" s="13" customFormat="1" ht="13.5">
      <c r="B287" s="234"/>
      <c r="C287" s="235"/>
      <c r="D287" s="236" t="s">
        <v>212</v>
      </c>
      <c r="E287" s="237" t="s">
        <v>50</v>
      </c>
      <c r="F287" s="238" t="s">
        <v>1668</v>
      </c>
      <c r="G287" s="235"/>
      <c r="H287" s="239">
        <v>31.108000000000001</v>
      </c>
      <c r="I287" s="240"/>
      <c r="J287" s="235"/>
      <c r="K287" s="235"/>
      <c r="L287" s="241"/>
      <c r="M287" s="242"/>
      <c r="N287" s="243"/>
      <c r="O287" s="243"/>
      <c r="P287" s="243"/>
      <c r="Q287" s="243"/>
      <c r="R287" s="243"/>
      <c r="S287" s="243"/>
      <c r="T287" s="244"/>
      <c r="AT287" s="245" t="s">
        <v>212</v>
      </c>
      <c r="AU287" s="245" t="s">
        <v>93</v>
      </c>
      <c r="AV287" s="13" t="s">
        <v>93</v>
      </c>
      <c r="AW287" s="13" t="s">
        <v>48</v>
      </c>
      <c r="AX287" s="13" t="s">
        <v>85</v>
      </c>
      <c r="AY287" s="245" t="s">
        <v>199</v>
      </c>
    </row>
    <row r="288" spans="2:65" s="1" customFormat="1" ht="22.5" customHeight="1">
      <c r="B288" s="43"/>
      <c r="C288" s="249" t="s">
        <v>474</v>
      </c>
      <c r="D288" s="249" t="s">
        <v>334</v>
      </c>
      <c r="E288" s="250" t="s">
        <v>1058</v>
      </c>
      <c r="F288" s="251" t="s">
        <v>1059</v>
      </c>
      <c r="G288" s="252" t="s">
        <v>418</v>
      </c>
      <c r="H288" s="253">
        <v>10.1</v>
      </c>
      <c r="I288" s="254"/>
      <c r="J288" s="255">
        <f>ROUND(I288*H288,2)</f>
        <v>0</v>
      </c>
      <c r="K288" s="251" t="s">
        <v>50</v>
      </c>
      <c r="L288" s="256"/>
      <c r="M288" s="257" t="s">
        <v>50</v>
      </c>
      <c r="N288" s="258" t="s">
        <v>56</v>
      </c>
      <c r="O288" s="44"/>
      <c r="P288" s="216">
        <f>O288*H288</f>
        <v>0</v>
      </c>
      <c r="Q288" s="216">
        <v>6.3E-3</v>
      </c>
      <c r="R288" s="216">
        <f>Q288*H288</f>
        <v>6.3629999999999992E-2</v>
      </c>
      <c r="S288" s="216">
        <v>0</v>
      </c>
      <c r="T288" s="217">
        <f>S288*H288</f>
        <v>0</v>
      </c>
      <c r="AR288" s="25" t="s">
        <v>247</v>
      </c>
      <c r="AT288" s="25" t="s">
        <v>334</v>
      </c>
      <c r="AU288" s="25" t="s">
        <v>93</v>
      </c>
      <c r="AY288" s="25" t="s">
        <v>199</v>
      </c>
      <c r="BE288" s="218">
        <f>IF(N288="základní",J288,0)</f>
        <v>0</v>
      </c>
      <c r="BF288" s="218">
        <f>IF(N288="snížená",J288,0)</f>
        <v>0</v>
      </c>
      <c r="BG288" s="218">
        <f>IF(N288="zákl. přenesená",J288,0)</f>
        <v>0</v>
      </c>
      <c r="BH288" s="218">
        <f>IF(N288="sníž. přenesená",J288,0)</f>
        <v>0</v>
      </c>
      <c r="BI288" s="218">
        <f>IF(N288="nulová",J288,0)</f>
        <v>0</v>
      </c>
      <c r="BJ288" s="25" t="s">
        <v>25</v>
      </c>
      <c r="BK288" s="218">
        <f>ROUND(I288*H288,2)</f>
        <v>0</v>
      </c>
      <c r="BL288" s="25" t="s">
        <v>105</v>
      </c>
      <c r="BM288" s="25" t="s">
        <v>1669</v>
      </c>
    </row>
    <row r="289" spans="2:65" s="1" customFormat="1" ht="13.5">
      <c r="B289" s="43"/>
      <c r="C289" s="65"/>
      <c r="D289" s="219" t="s">
        <v>208</v>
      </c>
      <c r="E289" s="65"/>
      <c r="F289" s="220" t="s">
        <v>1670</v>
      </c>
      <c r="G289" s="65"/>
      <c r="H289" s="65"/>
      <c r="I289" s="175"/>
      <c r="J289" s="65"/>
      <c r="K289" s="65"/>
      <c r="L289" s="63"/>
      <c r="M289" s="221"/>
      <c r="N289" s="44"/>
      <c r="O289" s="44"/>
      <c r="P289" s="44"/>
      <c r="Q289" s="44"/>
      <c r="R289" s="44"/>
      <c r="S289" s="44"/>
      <c r="T289" s="80"/>
      <c r="AT289" s="25" t="s">
        <v>208</v>
      </c>
      <c r="AU289" s="25" t="s">
        <v>93</v>
      </c>
    </row>
    <row r="290" spans="2:65" s="12" customFormat="1" ht="13.5">
      <c r="B290" s="223"/>
      <c r="C290" s="224"/>
      <c r="D290" s="219" t="s">
        <v>212</v>
      </c>
      <c r="E290" s="225" t="s">
        <v>50</v>
      </c>
      <c r="F290" s="226" t="s">
        <v>1621</v>
      </c>
      <c r="G290" s="224"/>
      <c r="H290" s="227" t="s">
        <v>50</v>
      </c>
      <c r="I290" s="228"/>
      <c r="J290" s="224"/>
      <c r="K290" s="224"/>
      <c r="L290" s="229"/>
      <c r="M290" s="230"/>
      <c r="N290" s="231"/>
      <c r="O290" s="231"/>
      <c r="P290" s="231"/>
      <c r="Q290" s="231"/>
      <c r="R290" s="231"/>
      <c r="S290" s="231"/>
      <c r="T290" s="232"/>
      <c r="AT290" s="233" t="s">
        <v>212</v>
      </c>
      <c r="AU290" s="233" t="s">
        <v>93</v>
      </c>
      <c r="AV290" s="12" t="s">
        <v>25</v>
      </c>
      <c r="AW290" s="12" t="s">
        <v>48</v>
      </c>
      <c r="AX290" s="12" t="s">
        <v>85</v>
      </c>
      <c r="AY290" s="233" t="s">
        <v>199</v>
      </c>
    </row>
    <row r="291" spans="2:65" s="13" customFormat="1" ht="13.5">
      <c r="B291" s="234"/>
      <c r="C291" s="235"/>
      <c r="D291" s="219" t="s">
        <v>212</v>
      </c>
      <c r="E291" s="246" t="s">
        <v>50</v>
      </c>
      <c r="F291" s="247" t="s">
        <v>1626</v>
      </c>
      <c r="G291" s="235"/>
      <c r="H291" s="248">
        <v>10.1</v>
      </c>
      <c r="I291" s="240"/>
      <c r="J291" s="235"/>
      <c r="K291" s="235"/>
      <c r="L291" s="241"/>
      <c r="M291" s="242"/>
      <c r="N291" s="243"/>
      <c r="O291" s="243"/>
      <c r="P291" s="243"/>
      <c r="Q291" s="243"/>
      <c r="R291" s="243"/>
      <c r="S291" s="243"/>
      <c r="T291" s="244"/>
      <c r="AT291" s="245" t="s">
        <v>212</v>
      </c>
      <c r="AU291" s="245" t="s">
        <v>93</v>
      </c>
      <c r="AV291" s="13" t="s">
        <v>93</v>
      </c>
      <c r="AW291" s="13" t="s">
        <v>48</v>
      </c>
      <c r="AX291" s="13" t="s">
        <v>85</v>
      </c>
      <c r="AY291" s="245" t="s">
        <v>199</v>
      </c>
    </row>
    <row r="292" spans="2:65" s="12" customFormat="1" ht="27">
      <c r="B292" s="223"/>
      <c r="C292" s="224"/>
      <c r="D292" s="236" t="s">
        <v>212</v>
      </c>
      <c r="E292" s="259" t="s">
        <v>50</v>
      </c>
      <c r="F292" s="260" t="s">
        <v>867</v>
      </c>
      <c r="G292" s="224"/>
      <c r="H292" s="261" t="s">
        <v>50</v>
      </c>
      <c r="I292" s="228"/>
      <c r="J292" s="224"/>
      <c r="K292" s="224"/>
      <c r="L292" s="229"/>
      <c r="M292" s="230"/>
      <c r="N292" s="231"/>
      <c r="O292" s="231"/>
      <c r="P292" s="231"/>
      <c r="Q292" s="231"/>
      <c r="R292" s="231"/>
      <c r="S292" s="231"/>
      <c r="T292" s="232"/>
      <c r="AT292" s="233" t="s">
        <v>212</v>
      </c>
      <c r="AU292" s="233" t="s">
        <v>93</v>
      </c>
      <c r="AV292" s="12" t="s">
        <v>25</v>
      </c>
      <c r="AW292" s="12" t="s">
        <v>48</v>
      </c>
      <c r="AX292" s="12" t="s">
        <v>85</v>
      </c>
      <c r="AY292" s="233" t="s">
        <v>199</v>
      </c>
    </row>
    <row r="293" spans="2:65" s="1" customFormat="1" ht="22.5" customHeight="1">
      <c r="B293" s="43"/>
      <c r="C293" s="249" t="s">
        <v>488</v>
      </c>
      <c r="D293" s="249" t="s">
        <v>334</v>
      </c>
      <c r="E293" s="250" t="s">
        <v>1671</v>
      </c>
      <c r="F293" s="251" t="s">
        <v>1672</v>
      </c>
      <c r="G293" s="252" t="s">
        <v>418</v>
      </c>
      <c r="H293" s="253">
        <v>6.06</v>
      </c>
      <c r="I293" s="254"/>
      <c r="J293" s="255">
        <f>ROUND(I293*H293,2)</f>
        <v>0</v>
      </c>
      <c r="K293" s="251" t="s">
        <v>50</v>
      </c>
      <c r="L293" s="256"/>
      <c r="M293" s="257" t="s">
        <v>50</v>
      </c>
      <c r="N293" s="258" t="s">
        <v>56</v>
      </c>
      <c r="O293" s="44"/>
      <c r="P293" s="216">
        <f>O293*H293</f>
        <v>0</v>
      </c>
      <c r="Q293" s="216">
        <v>3.2000000000000002E-3</v>
      </c>
      <c r="R293" s="216">
        <f>Q293*H293</f>
        <v>1.9392E-2</v>
      </c>
      <c r="S293" s="216">
        <v>0</v>
      </c>
      <c r="T293" s="217">
        <f>S293*H293</f>
        <v>0</v>
      </c>
      <c r="AR293" s="25" t="s">
        <v>247</v>
      </c>
      <c r="AT293" s="25" t="s">
        <v>334</v>
      </c>
      <c r="AU293" s="25" t="s">
        <v>93</v>
      </c>
      <c r="AY293" s="25" t="s">
        <v>199</v>
      </c>
      <c r="BE293" s="218">
        <f>IF(N293="základní",J293,0)</f>
        <v>0</v>
      </c>
      <c r="BF293" s="218">
        <f>IF(N293="snížená",J293,0)</f>
        <v>0</v>
      </c>
      <c r="BG293" s="218">
        <f>IF(N293="zákl. přenesená",J293,0)</f>
        <v>0</v>
      </c>
      <c r="BH293" s="218">
        <f>IF(N293="sníž. přenesená",J293,0)</f>
        <v>0</v>
      </c>
      <c r="BI293" s="218">
        <f>IF(N293="nulová",J293,0)</f>
        <v>0</v>
      </c>
      <c r="BJ293" s="25" t="s">
        <v>25</v>
      </c>
      <c r="BK293" s="218">
        <f>ROUND(I293*H293,2)</f>
        <v>0</v>
      </c>
      <c r="BL293" s="25" t="s">
        <v>105</v>
      </c>
      <c r="BM293" s="25" t="s">
        <v>1673</v>
      </c>
    </row>
    <row r="294" spans="2:65" s="1" customFormat="1" ht="13.5">
      <c r="B294" s="43"/>
      <c r="C294" s="65"/>
      <c r="D294" s="219" t="s">
        <v>208</v>
      </c>
      <c r="E294" s="65"/>
      <c r="F294" s="220" t="s">
        <v>1674</v>
      </c>
      <c r="G294" s="65"/>
      <c r="H294" s="65"/>
      <c r="I294" s="175"/>
      <c r="J294" s="65"/>
      <c r="K294" s="65"/>
      <c r="L294" s="63"/>
      <c r="M294" s="221"/>
      <c r="N294" s="44"/>
      <c r="O294" s="44"/>
      <c r="P294" s="44"/>
      <c r="Q294" s="44"/>
      <c r="R294" s="44"/>
      <c r="S294" s="44"/>
      <c r="T294" s="80"/>
      <c r="AT294" s="25" t="s">
        <v>208</v>
      </c>
      <c r="AU294" s="25" t="s">
        <v>93</v>
      </c>
    </row>
    <row r="295" spans="2:65" s="12" customFormat="1" ht="13.5">
      <c r="B295" s="223"/>
      <c r="C295" s="224"/>
      <c r="D295" s="219" t="s">
        <v>212</v>
      </c>
      <c r="E295" s="225" t="s">
        <v>50</v>
      </c>
      <c r="F295" s="226" t="s">
        <v>1621</v>
      </c>
      <c r="G295" s="224"/>
      <c r="H295" s="227" t="s">
        <v>50</v>
      </c>
      <c r="I295" s="228"/>
      <c r="J295" s="224"/>
      <c r="K295" s="224"/>
      <c r="L295" s="229"/>
      <c r="M295" s="230"/>
      <c r="N295" s="231"/>
      <c r="O295" s="231"/>
      <c r="P295" s="231"/>
      <c r="Q295" s="231"/>
      <c r="R295" s="231"/>
      <c r="S295" s="231"/>
      <c r="T295" s="232"/>
      <c r="AT295" s="233" t="s">
        <v>212</v>
      </c>
      <c r="AU295" s="233" t="s">
        <v>93</v>
      </c>
      <c r="AV295" s="12" t="s">
        <v>25</v>
      </c>
      <c r="AW295" s="12" t="s">
        <v>48</v>
      </c>
      <c r="AX295" s="12" t="s">
        <v>85</v>
      </c>
      <c r="AY295" s="233" t="s">
        <v>199</v>
      </c>
    </row>
    <row r="296" spans="2:65" s="13" customFormat="1" ht="13.5">
      <c r="B296" s="234"/>
      <c r="C296" s="235"/>
      <c r="D296" s="219" t="s">
        <v>212</v>
      </c>
      <c r="E296" s="246" t="s">
        <v>50</v>
      </c>
      <c r="F296" s="247" t="s">
        <v>445</v>
      </c>
      <c r="G296" s="235"/>
      <c r="H296" s="248">
        <v>6.06</v>
      </c>
      <c r="I296" s="240"/>
      <c r="J296" s="235"/>
      <c r="K296" s="235"/>
      <c r="L296" s="241"/>
      <c r="M296" s="242"/>
      <c r="N296" s="243"/>
      <c r="O296" s="243"/>
      <c r="P296" s="243"/>
      <c r="Q296" s="243"/>
      <c r="R296" s="243"/>
      <c r="S296" s="243"/>
      <c r="T296" s="244"/>
      <c r="AT296" s="245" t="s">
        <v>212</v>
      </c>
      <c r="AU296" s="245" t="s">
        <v>93</v>
      </c>
      <c r="AV296" s="13" t="s">
        <v>93</v>
      </c>
      <c r="AW296" s="13" t="s">
        <v>48</v>
      </c>
      <c r="AX296" s="13" t="s">
        <v>85</v>
      </c>
      <c r="AY296" s="245" t="s">
        <v>199</v>
      </c>
    </row>
    <row r="297" spans="2:65" s="12" customFormat="1" ht="27">
      <c r="B297" s="223"/>
      <c r="C297" s="224"/>
      <c r="D297" s="236" t="s">
        <v>212</v>
      </c>
      <c r="E297" s="259" t="s">
        <v>50</v>
      </c>
      <c r="F297" s="260" t="s">
        <v>867</v>
      </c>
      <c r="G297" s="224"/>
      <c r="H297" s="261" t="s">
        <v>50</v>
      </c>
      <c r="I297" s="228"/>
      <c r="J297" s="224"/>
      <c r="K297" s="224"/>
      <c r="L297" s="229"/>
      <c r="M297" s="230"/>
      <c r="N297" s="231"/>
      <c r="O297" s="231"/>
      <c r="P297" s="231"/>
      <c r="Q297" s="231"/>
      <c r="R297" s="231"/>
      <c r="S297" s="231"/>
      <c r="T297" s="232"/>
      <c r="AT297" s="233" t="s">
        <v>212</v>
      </c>
      <c r="AU297" s="233" t="s">
        <v>93</v>
      </c>
      <c r="AV297" s="12" t="s">
        <v>25</v>
      </c>
      <c r="AW297" s="12" t="s">
        <v>48</v>
      </c>
      <c r="AX297" s="12" t="s">
        <v>85</v>
      </c>
      <c r="AY297" s="233" t="s">
        <v>199</v>
      </c>
    </row>
    <row r="298" spans="2:65" s="1" customFormat="1" ht="22.5" customHeight="1">
      <c r="B298" s="43"/>
      <c r="C298" s="249" t="s">
        <v>494</v>
      </c>
      <c r="D298" s="249" t="s">
        <v>334</v>
      </c>
      <c r="E298" s="250" t="s">
        <v>1063</v>
      </c>
      <c r="F298" s="251" t="s">
        <v>1064</v>
      </c>
      <c r="G298" s="252" t="s">
        <v>418</v>
      </c>
      <c r="H298" s="253">
        <v>2.02</v>
      </c>
      <c r="I298" s="254"/>
      <c r="J298" s="255">
        <f>ROUND(I298*H298,2)</f>
        <v>0</v>
      </c>
      <c r="K298" s="251" t="s">
        <v>50</v>
      </c>
      <c r="L298" s="256"/>
      <c r="M298" s="257" t="s">
        <v>50</v>
      </c>
      <c r="N298" s="258" t="s">
        <v>56</v>
      </c>
      <c r="O298" s="44"/>
      <c r="P298" s="216">
        <f>O298*H298</f>
        <v>0</v>
      </c>
      <c r="Q298" s="216">
        <v>1.9E-2</v>
      </c>
      <c r="R298" s="216">
        <f>Q298*H298</f>
        <v>3.8379999999999997E-2</v>
      </c>
      <c r="S298" s="216">
        <v>0</v>
      </c>
      <c r="T298" s="217">
        <f>S298*H298</f>
        <v>0</v>
      </c>
      <c r="AR298" s="25" t="s">
        <v>247</v>
      </c>
      <c r="AT298" s="25" t="s">
        <v>334</v>
      </c>
      <c r="AU298" s="25" t="s">
        <v>93</v>
      </c>
      <c r="AY298" s="25" t="s">
        <v>199</v>
      </c>
      <c r="BE298" s="218">
        <f>IF(N298="základní",J298,0)</f>
        <v>0</v>
      </c>
      <c r="BF298" s="218">
        <f>IF(N298="snížená",J298,0)</f>
        <v>0</v>
      </c>
      <c r="BG298" s="218">
        <f>IF(N298="zákl. přenesená",J298,0)</f>
        <v>0</v>
      </c>
      <c r="BH298" s="218">
        <f>IF(N298="sníž. přenesená",J298,0)</f>
        <v>0</v>
      </c>
      <c r="BI298" s="218">
        <f>IF(N298="nulová",J298,0)</f>
        <v>0</v>
      </c>
      <c r="BJ298" s="25" t="s">
        <v>25</v>
      </c>
      <c r="BK298" s="218">
        <f>ROUND(I298*H298,2)</f>
        <v>0</v>
      </c>
      <c r="BL298" s="25" t="s">
        <v>105</v>
      </c>
      <c r="BM298" s="25" t="s">
        <v>1675</v>
      </c>
    </row>
    <row r="299" spans="2:65" s="1" customFormat="1" ht="13.5">
      <c r="B299" s="43"/>
      <c r="C299" s="65"/>
      <c r="D299" s="219" t="s">
        <v>208</v>
      </c>
      <c r="E299" s="65"/>
      <c r="F299" s="220" t="s">
        <v>1676</v>
      </c>
      <c r="G299" s="65"/>
      <c r="H299" s="65"/>
      <c r="I299" s="175"/>
      <c r="J299" s="65"/>
      <c r="K299" s="65"/>
      <c r="L299" s="63"/>
      <c r="M299" s="221"/>
      <c r="N299" s="44"/>
      <c r="O299" s="44"/>
      <c r="P299" s="44"/>
      <c r="Q299" s="44"/>
      <c r="R299" s="44"/>
      <c r="S299" s="44"/>
      <c r="T299" s="80"/>
      <c r="AT299" s="25" t="s">
        <v>208</v>
      </c>
      <c r="AU299" s="25" t="s">
        <v>93</v>
      </c>
    </row>
    <row r="300" spans="2:65" s="12" customFormat="1" ht="13.5">
      <c r="B300" s="223"/>
      <c r="C300" s="224"/>
      <c r="D300" s="219" t="s">
        <v>212</v>
      </c>
      <c r="E300" s="225" t="s">
        <v>50</v>
      </c>
      <c r="F300" s="226" t="s">
        <v>1621</v>
      </c>
      <c r="G300" s="224"/>
      <c r="H300" s="227" t="s">
        <v>50</v>
      </c>
      <c r="I300" s="228"/>
      <c r="J300" s="224"/>
      <c r="K300" s="224"/>
      <c r="L300" s="229"/>
      <c r="M300" s="230"/>
      <c r="N300" s="231"/>
      <c r="O300" s="231"/>
      <c r="P300" s="231"/>
      <c r="Q300" s="231"/>
      <c r="R300" s="231"/>
      <c r="S300" s="231"/>
      <c r="T300" s="232"/>
      <c r="AT300" s="233" t="s">
        <v>212</v>
      </c>
      <c r="AU300" s="233" t="s">
        <v>93</v>
      </c>
      <c r="AV300" s="12" t="s">
        <v>25</v>
      </c>
      <c r="AW300" s="12" t="s">
        <v>48</v>
      </c>
      <c r="AX300" s="12" t="s">
        <v>85</v>
      </c>
      <c r="AY300" s="233" t="s">
        <v>199</v>
      </c>
    </row>
    <row r="301" spans="2:65" s="13" customFormat="1" ht="13.5">
      <c r="B301" s="234"/>
      <c r="C301" s="235"/>
      <c r="D301" s="219" t="s">
        <v>212</v>
      </c>
      <c r="E301" s="246" t="s">
        <v>50</v>
      </c>
      <c r="F301" s="247" t="s">
        <v>923</v>
      </c>
      <c r="G301" s="235"/>
      <c r="H301" s="248">
        <v>2.02</v>
      </c>
      <c r="I301" s="240"/>
      <c r="J301" s="235"/>
      <c r="K301" s="235"/>
      <c r="L301" s="241"/>
      <c r="M301" s="242"/>
      <c r="N301" s="243"/>
      <c r="O301" s="243"/>
      <c r="P301" s="243"/>
      <c r="Q301" s="243"/>
      <c r="R301" s="243"/>
      <c r="S301" s="243"/>
      <c r="T301" s="244"/>
      <c r="AT301" s="245" t="s">
        <v>212</v>
      </c>
      <c r="AU301" s="245" t="s">
        <v>93</v>
      </c>
      <c r="AV301" s="13" t="s">
        <v>93</v>
      </c>
      <c r="AW301" s="13" t="s">
        <v>48</v>
      </c>
      <c r="AX301" s="13" t="s">
        <v>85</v>
      </c>
      <c r="AY301" s="245" t="s">
        <v>199</v>
      </c>
    </row>
    <row r="302" spans="2:65" s="12" customFormat="1" ht="27">
      <c r="B302" s="223"/>
      <c r="C302" s="224"/>
      <c r="D302" s="236" t="s">
        <v>212</v>
      </c>
      <c r="E302" s="259" t="s">
        <v>50</v>
      </c>
      <c r="F302" s="260" t="s">
        <v>867</v>
      </c>
      <c r="G302" s="224"/>
      <c r="H302" s="261" t="s">
        <v>50</v>
      </c>
      <c r="I302" s="228"/>
      <c r="J302" s="224"/>
      <c r="K302" s="224"/>
      <c r="L302" s="229"/>
      <c r="M302" s="230"/>
      <c r="N302" s="231"/>
      <c r="O302" s="231"/>
      <c r="P302" s="231"/>
      <c r="Q302" s="231"/>
      <c r="R302" s="231"/>
      <c r="S302" s="231"/>
      <c r="T302" s="232"/>
      <c r="AT302" s="233" t="s">
        <v>212</v>
      </c>
      <c r="AU302" s="233" t="s">
        <v>93</v>
      </c>
      <c r="AV302" s="12" t="s">
        <v>25</v>
      </c>
      <c r="AW302" s="12" t="s">
        <v>48</v>
      </c>
      <c r="AX302" s="12" t="s">
        <v>85</v>
      </c>
      <c r="AY302" s="233" t="s">
        <v>199</v>
      </c>
    </row>
    <row r="303" spans="2:65" s="1" customFormat="1" ht="31.5" customHeight="1">
      <c r="B303" s="43"/>
      <c r="C303" s="207" t="s">
        <v>504</v>
      </c>
      <c r="D303" s="207" t="s">
        <v>202</v>
      </c>
      <c r="E303" s="208" t="s">
        <v>1677</v>
      </c>
      <c r="F303" s="209" t="s">
        <v>1678</v>
      </c>
      <c r="G303" s="210" t="s">
        <v>418</v>
      </c>
      <c r="H303" s="211">
        <v>40</v>
      </c>
      <c r="I303" s="212"/>
      <c r="J303" s="213">
        <f>ROUND(I303*H303,2)</f>
        <v>0</v>
      </c>
      <c r="K303" s="209" t="s">
        <v>206</v>
      </c>
      <c r="L303" s="63"/>
      <c r="M303" s="214" t="s">
        <v>50</v>
      </c>
      <c r="N303" s="215" t="s">
        <v>56</v>
      </c>
      <c r="O303" s="44"/>
      <c r="P303" s="216">
        <f>O303*H303</f>
        <v>0</v>
      </c>
      <c r="Q303" s="216">
        <v>0</v>
      </c>
      <c r="R303" s="216">
        <f>Q303*H303</f>
        <v>0</v>
      </c>
      <c r="S303" s="216">
        <v>0</v>
      </c>
      <c r="T303" s="217">
        <f>S303*H303</f>
        <v>0</v>
      </c>
      <c r="AR303" s="25" t="s">
        <v>105</v>
      </c>
      <c r="AT303" s="25" t="s">
        <v>202</v>
      </c>
      <c r="AU303" s="25" t="s">
        <v>93</v>
      </c>
      <c r="AY303" s="25" t="s">
        <v>199</v>
      </c>
      <c r="BE303" s="218">
        <f>IF(N303="základní",J303,0)</f>
        <v>0</v>
      </c>
      <c r="BF303" s="218">
        <f>IF(N303="snížená",J303,0)</f>
        <v>0</v>
      </c>
      <c r="BG303" s="218">
        <f>IF(N303="zákl. přenesená",J303,0)</f>
        <v>0</v>
      </c>
      <c r="BH303" s="218">
        <f>IF(N303="sníž. přenesená",J303,0)</f>
        <v>0</v>
      </c>
      <c r="BI303" s="218">
        <f>IF(N303="nulová",J303,0)</f>
        <v>0</v>
      </c>
      <c r="BJ303" s="25" t="s">
        <v>25</v>
      </c>
      <c r="BK303" s="218">
        <f>ROUND(I303*H303,2)</f>
        <v>0</v>
      </c>
      <c r="BL303" s="25" t="s">
        <v>105</v>
      </c>
      <c r="BM303" s="25" t="s">
        <v>1679</v>
      </c>
    </row>
    <row r="304" spans="2:65" s="1" customFormat="1" ht="27">
      <c r="B304" s="43"/>
      <c r="C304" s="65"/>
      <c r="D304" s="219" t="s">
        <v>208</v>
      </c>
      <c r="E304" s="65"/>
      <c r="F304" s="220" t="s">
        <v>1680</v>
      </c>
      <c r="G304" s="65"/>
      <c r="H304" s="65"/>
      <c r="I304" s="175"/>
      <c r="J304" s="65"/>
      <c r="K304" s="65"/>
      <c r="L304" s="63"/>
      <c r="M304" s="221"/>
      <c r="N304" s="44"/>
      <c r="O304" s="44"/>
      <c r="P304" s="44"/>
      <c r="Q304" s="44"/>
      <c r="R304" s="44"/>
      <c r="S304" s="44"/>
      <c r="T304" s="80"/>
      <c r="AT304" s="25" t="s">
        <v>208</v>
      </c>
      <c r="AU304" s="25" t="s">
        <v>93</v>
      </c>
    </row>
    <row r="305" spans="2:65" s="1" customFormat="1" ht="27">
      <c r="B305" s="43"/>
      <c r="C305" s="65"/>
      <c r="D305" s="219" t="s">
        <v>210</v>
      </c>
      <c r="E305" s="65"/>
      <c r="F305" s="222" t="s">
        <v>1681</v>
      </c>
      <c r="G305" s="65"/>
      <c r="H305" s="65"/>
      <c r="I305" s="175"/>
      <c r="J305" s="65"/>
      <c r="K305" s="65"/>
      <c r="L305" s="63"/>
      <c r="M305" s="221"/>
      <c r="N305" s="44"/>
      <c r="O305" s="44"/>
      <c r="P305" s="44"/>
      <c r="Q305" s="44"/>
      <c r="R305" s="44"/>
      <c r="S305" s="44"/>
      <c r="T305" s="80"/>
      <c r="AT305" s="25" t="s">
        <v>210</v>
      </c>
      <c r="AU305" s="25" t="s">
        <v>93</v>
      </c>
    </row>
    <row r="306" spans="2:65" s="12" customFormat="1" ht="13.5">
      <c r="B306" s="223"/>
      <c r="C306" s="224"/>
      <c r="D306" s="219" t="s">
        <v>212</v>
      </c>
      <c r="E306" s="225" t="s">
        <v>50</v>
      </c>
      <c r="F306" s="226" t="s">
        <v>1621</v>
      </c>
      <c r="G306" s="224"/>
      <c r="H306" s="227" t="s">
        <v>50</v>
      </c>
      <c r="I306" s="228"/>
      <c r="J306" s="224"/>
      <c r="K306" s="224"/>
      <c r="L306" s="229"/>
      <c r="M306" s="230"/>
      <c r="N306" s="231"/>
      <c r="O306" s="231"/>
      <c r="P306" s="231"/>
      <c r="Q306" s="231"/>
      <c r="R306" s="231"/>
      <c r="S306" s="231"/>
      <c r="T306" s="232"/>
      <c r="AT306" s="233" t="s">
        <v>212</v>
      </c>
      <c r="AU306" s="233" t="s">
        <v>93</v>
      </c>
      <c r="AV306" s="12" t="s">
        <v>25</v>
      </c>
      <c r="AW306" s="12" t="s">
        <v>48</v>
      </c>
      <c r="AX306" s="12" t="s">
        <v>85</v>
      </c>
      <c r="AY306" s="233" t="s">
        <v>199</v>
      </c>
    </row>
    <row r="307" spans="2:65" s="13" customFormat="1" ht="13.5">
      <c r="B307" s="234"/>
      <c r="C307" s="235"/>
      <c r="D307" s="236" t="s">
        <v>212</v>
      </c>
      <c r="E307" s="237" t="s">
        <v>50</v>
      </c>
      <c r="F307" s="238" t="s">
        <v>494</v>
      </c>
      <c r="G307" s="235"/>
      <c r="H307" s="239">
        <v>40</v>
      </c>
      <c r="I307" s="240"/>
      <c r="J307" s="235"/>
      <c r="K307" s="235"/>
      <c r="L307" s="241"/>
      <c r="M307" s="242"/>
      <c r="N307" s="243"/>
      <c r="O307" s="243"/>
      <c r="P307" s="243"/>
      <c r="Q307" s="243"/>
      <c r="R307" s="243"/>
      <c r="S307" s="243"/>
      <c r="T307" s="244"/>
      <c r="AT307" s="245" t="s">
        <v>212</v>
      </c>
      <c r="AU307" s="245" t="s">
        <v>93</v>
      </c>
      <c r="AV307" s="13" t="s">
        <v>93</v>
      </c>
      <c r="AW307" s="13" t="s">
        <v>48</v>
      </c>
      <c r="AX307" s="13" t="s">
        <v>85</v>
      </c>
      <c r="AY307" s="245" t="s">
        <v>199</v>
      </c>
    </row>
    <row r="308" spans="2:65" s="1" customFormat="1" ht="22.5" customHeight="1">
      <c r="B308" s="43"/>
      <c r="C308" s="249" t="s">
        <v>508</v>
      </c>
      <c r="D308" s="249" t="s">
        <v>334</v>
      </c>
      <c r="E308" s="250" t="s">
        <v>1682</v>
      </c>
      <c r="F308" s="251" t="s">
        <v>1683</v>
      </c>
      <c r="G308" s="252" t="s">
        <v>418</v>
      </c>
      <c r="H308" s="253">
        <v>40.4</v>
      </c>
      <c r="I308" s="254"/>
      <c r="J308" s="255">
        <f>ROUND(I308*H308,2)</f>
        <v>0</v>
      </c>
      <c r="K308" s="251" t="s">
        <v>206</v>
      </c>
      <c r="L308" s="256"/>
      <c r="M308" s="257" t="s">
        <v>50</v>
      </c>
      <c r="N308" s="258" t="s">
        <v>56</v>
      </c>
      <c r="O308" s="44"/>
      <c r="P308" s="216">
        <f>O308*H308</f>
        <v>0</v>
      </c>
      <c r="Q308" s="216">
        <v>8.8000000000000003E-4</v>
      </c>
      <c r="R308" s="216">
        <f>Q308*H308</f>
        <v>3.5552E-2</v>
      </c>
      <c r="S308" s="216">
        <v>0</v>
      </c>
      <c r="T308" s="217">
        <f>S308*H308</f>
        <v>0</v>
      </c>
      <c r="AR308" s="25" t="s">
        <v>247</v>
      </c>
      <c r="AT308" s="25" t="s">
        <v>334</v>
      </c>
      <c r="AU308" s="25" t="s">
        <v>93</v>
      </c>
      <c r="AY308" s="25" t="s">
        <v>199</v>
      </c>
      <c r="BE308" s="218">
        <f>IF(N308="základní",J308,0)</f>
        <v>0</v>
      </c>
      <c r="BF308" s="218">
        <f>IF(N308="snížená",J308,0)</f>
        <v>0</v>
      </c>
      <c r="BG308" s="218">
        <f>IF(N308="zákl. přenesená",J308,0)</f>
        <v>0</v>
      </c>
      <c r="BH308" s="218">
        <f>IF(N308="sníž. přenesená",J308,0)</f>
        <v>0</v>
      </c>
      <c r="BI308" s="218">
        <f>IF(N308="nulová",J308,0)</f>
        <v>0</v>
      </c>
      <c r="BJ308" s="25" t="s">
        <v>25</v>
      </c>
      <c r="BK308" s="218">
        <f>ROUND(I308*H308,2)</f>
        <v>0</v>
      </c>
      <c r="BL308" s="25" t="s">
        <v>105</v>
      </c>
      <c r="BM308" s="25" t="s">
        <v>1684</v>
      </c>
    </row>
    <row r="309" spans="2:65" s="1" customFormat="1" ht="13.5">
      <c r="B309" s="43"/>
      <c r="C309" s="65"/>
      <c r="D309" s="219" t="s">
        <v>208</v>
      </c>
      <c r="E309" s="65"/>
      <c r="F309" s="220" t="s">
        <v>1685</v>
      </c>
      <c r="G309" s="65"/>
      <c r="H309" s="65"/>
      <c r="I309" s="175"/>
      <c r="J309" s="65"/>
      <c r="K309" s="65"/>
      <c r="L309" s="63"/>
      <c r="M309" s="221"/>
      <c r="N309" s="44"/>
      <c r="O309" s="44"/>
      <c r="P309" s="44"/>
      <c r="Q309" s="44"/>
      <c r="R309" s="44"/>
      <c r="S309" s="44"/>
      <c r="T309" s="80"/>
      <c r="AT309" s="25" t="s">
        <v>208</v>
      </c>
      <c r="AU309" s="25" t="s">
        <v>93</v>
      </c>
    </row>
    <row r="310" spans="2:65" s="12" customFormat="1" ht="13.5">
      <c r="B310" s="223"/>
      <c r="C310" s="224"/>
      <c r="D310" s="219" t="s">
        <v>212</v>
      </c>
      <c r="E310" s="225" t="s">
        <v>50</v>
      </c>
      <c r="F310" s="226" t="s">
        <v>1621</v>
      </c>
      <c r="G310" s="224"/>
      <c r="H310" s="227" t="s">
        <v>50</v>
      </c>
      <c r="I310" s="228"/>
      <c r="J310" s="224"/>
      <c r="K310" s="224"/>
      <c r="L310" s="229"/>
      <c r="M310" s="230"/>
      <c r="N310" s="231"/>
      <c r="O310" s="231"/>
      <c r="P310" s="231"/>
      <c r="Q310" s="231"/>
      <c r="R310" s="231"/>
      <c r="S310" s="231"/>
      <c r="T310" s="232"/>
      <c r="AT310" s="233" t="s">
        <v>212</v>
      </c>
      <c r="AU310" s="233" t="s">
        <v>93</v>
      </c>
      <c r="AV310" s="12" t="s">
        <v>25</v>
      </c>
      <c r="AW310" s="12" t="s">
        <v>48</v>
      </c>
      <c r="AX310" s="12" t="s">
        <v>85</v>
      </c>
      <c r="AY310" s="233" t="s">
        <v>199</v>
      </c>
    </row>
    <row r="311" spans="2:65" s="13" customFormat="1" ht="13.5">
      <c r="B311" s="234"/>
      <c r="C311" s="235"/>
      <c r="D311" s="236" t="s">
        <v>212</v>
      </c>
      <c r="E311" s="237" t="s">
        <v>50</v>
      </c>
      <c r="F311" s="238" t="s">
        <v>1686</v>
      </c>
      <c r="G311" s="235"/>
      <c r="H311" s="239">
        <v>40.4</v>
      </c>
      <c r="I311" s="240"/>
      <c r="J311" s="235"/>
      <c r="K311" s="235"/>
      <c r="L311" s="241"/>
      <c r="M311" s="242"/>
      <c r="N311" s="243"/>
      <c r="O311" s="243"/>
      <c r="P311" s="243"/>
      <c r="Q311" s="243"/>
      <c r="R311" s="243"/>
      <c r="S311" s="243"/>
      <c r="T311" s="244"/>
      <c r="AT311" s="245" t="s">
        <v>212</v>
      </c>
      <c r="AU311" s="245" t="s">
        <v>93</v>
      </c>
      <c r="AV311" s="13" t="s">
        <v>93</v>
      </c>
      <c r="AW311" s="13" t="s">
        <v>48</v>
      </c>
      <c r="AX311" s="13" t="s">
        <v>85</v>
      </c>
      <c r="AY311" s="245" t="s">
        <v>199</v>
      </c>
    </row>
    <row r="312" spans="2:65" s="1" customFormat="1" ht="22.5" customHeight="1">
      <c r="B312" s="43"/>
      <c r="C312" s="207" t="s">
        <v>514</v>
      </c>
      <c r="D312" s="207" t="s">
        <v>202</v>
      </c>
      <c r="E312" s="208" t="s">
        <v>1687</v>
      </c>
      <c r="F312" s="209" t="s">
        <v>1688</v>
      </c>
      <c r="G312" s="210" t="s">
        <v>418</v>
      </c>
      <c r="H312" s="211">
        <v>10.1</v>
      </c>
      <c r="I312" s="212"/>
      <c r="J312" s="213">
        <f>ROUND(I312*H312,2)</f>
        <v>0</v>
      </c>
      <c r="K312" s="209" t="s">
        <v>206</v>
      </c>
      <c r="L312" s="63"/>
      <c r="M312" s="214" t="s">
        <v>50</v>
      </c>
      <c r="N312" s="215" t="s">
        <v>56</v>
      </c>
      <c r="O312" s="44"/>
      <c r="P312" s="216">
        <f>O312*H312</f>
        <v>0</v>
      </c>
      <c r="Q312" s="216">
        <v>6.9999999999999994E-5</v>
      </c>
      <c r="R312" s="216">
        <f>Q312*H312</f>
        <v>7.0699999999999995E-4</v>
      </c>
      <c r="S312" s="216">
        <v>0</v>
      </c>
      <c r="T312" s="217">
        <f>S312*H312</f>
        <v>0</v>
      </c>
      <c r="AR312" s="25" t="s">
        <v>105</v>
      </c>
      <c r="AT312" s="25" t="s">
        <v>202</v>
      </c>
      <c r="AU312" s="25" t="s">
        <v>93</v>
      </c>
      <c r="AY312" s="25" t="s">
        <v>199</v>
      </c>
      <c r="BE312" s="218">
        <f>IF(N312="základní",J312,0)</f>
        <v>0</v>
      </c>
      <c r="BF312" s="218">
        <f>IF(N312="snížená",J312,0)</f>
        <v>0</v>
      </c>
      <c r="BG312" s="218">
        <f>IF(N312="zákl. přenesená",J312,0)</f>
        <v>0</v>
      </c>
      <c r="BH312" s="218">
        <f>IF(N312="sníž. přenesená",J312,0)</f>
        <v>0</v>
      </c>
      <c r="BI312" s="218">
        <f>IF(N312="nulová",J312,0)</f>
        <v>0</v>
      </c>
      <c r="BJ312" s="25" t="s">
        <v>25</v>
      </c>
      <c r="BK312" s="218">
        <f>ROUND(I312*H312,2)</f>
        <v>0</v>
      </c>
      <c r="BL312" s="25" t="s">
        <v>105</v>
      </c>
      <c r="BM312" s="25" t="s">
        <v>1689</v>
      </c>
    </row>
    <row r="313" spans="2:65" s="1" customFormat="1" ht="13.5">
      <c r="B313" s="43"/>
      <c r="C313" s="65"/>
      <c r="D313" s="219" t="s">
        <v>208</v>
      </c>
      <c r="E313" s="65"/>
      <c r="F313" s="220" t="s">
        <v>1690</v>
      </c>
      <c r="G313" s="65"/>
      <c r="H313" s="65"/>
      <c r="I313" s="175"/>
      <c r="J313" s="65"/>
      <c r="K313" s="65"/>
      <c r="L313" s="63"/>
      <c r="M313" s="221"/>
      <c r="N313" s="44"/>
      <c r="O313" s="44"/>
      <c r="P313" s="44"/>
      <c r="Q313" s="44"/>
      <c r="R313" s="44"/>
      <c r="S313" s="44"/>
      <c r="T313" s="80"/>
      <c r="AT313" s="25" t="s">
        <v>208</v>
      </c>
      <c r="AU313" s="25" t="s">
        <v>93</v>
      </c>
    </row>
    <row r="314" spans="2:65" s="1" customFormat="1" ht="67.5">
      <c r="B314" s="43"/>
      <c r="C314" s="65"/>
      <c r="D314" s="219" t="s">
        <v>210</v>
      </c>
      <c r="E314" s="65"/>
      <c r="F314" s="222" t="s">
        <v>1691</v>
      </c>
      <c r="G314" s="65"/>
      <c r="H314" s="65"/>
      <c r="I314" s="175"/>
      <c r="J314" s="65"/>
      <c r="K314" s="65"/>
      <c r="L314" s="63"/>
      <c r="M314" s="221"/>
      <c r="N314" s="44"/>
      <c r="O314" s="44"/>
      <c r="P314" s="44"/>
      <c r="Q314" s="44"/>
      <c r="R314" s="44"/>
      <c r="S314" s="44"/>
      <c r="T314" s="80"/>
      <c r="AT314" s="25" t="s">
        <v>210</v>
      </c>
      <c r="AU314" s="25" t="s">
        <v>93</v>
      </c>
    </row>
    <row r="315" spans="2:65" s="12" customFormat="1" ht="13.5">
      <c r="B315" s="223"/>
      <c r="C315" s="224"/>
      <c r="D315" s="219" t="s">
        <v>212</v>
      </c>
      <c r="E315" s="225" t="s">
        <v>50</v>
      </c>
      <c r="F315" s="226" t="s">
        <v>1621</v>
      </c>
      <c r="G315" s="224"/>
      <c r="H315" s="227" t="s">
        <v>50</v>
      </c>
      <c r="I315" s="228"/>
      <c r="J315" s="224"/>
      <c r="K315" s="224"/>
      <c r="L315" s="229"/>
      <c r="M315" s="230"/>
      <c r="N315" s="231"/>
      <c r="O315" s="231"/>
      <c r="P315" s="231"/>
      <c r="Q315" s="231"/>
      <c r="R315" s="231"/>
      <c r="S315" s="231"/>
      <c r="T315" s="232"/>
      <c r="AT315" s="233" t="s">
        <v>212</v>
      </c>
      <c r="AU315" s="233" t="s">
        <v>93</v>
      </c>
      <c r="AV315" s="12" t="s">
        <v>25</v>
      </c>
      <c r="AW315" s="12" t="s">
        <v>48</v>
      </c>
      <c r="AX315" s="12" t="s">
        <v>85</v>
      </c>
      <c r="AY315" s="233" t="s">
        <v>199</v>
      </c>
    </row>
    <row r="316" spans="2:65" s="13" customFormat="1" ht="13.5">
      <c r="B316" s="234"/>
      <c r="C316" s="235"/>
      <c r="D316" s="236" t="s">
        <v>212</v>
      </c>
      <c r="E316" s="237" t="s">
        <v>50</v>
      </c>
      <c r="F316" s="238" t="s">
        <v>1626</v>
      </c>
      <c r="G316" s="235"/>
      <c r="H316" s="239">
        <v>10.1</v>
      </c>
      <c r="I316" s="240"/>
      <c r="J316" s="235"/>
      <c r="K316" s="235"/>
      <c r="L316" s="241"/>
      <c r="M316" s="242"/>
      <c r="N316" s="243"/>
      <c r="O316" s="243"/>
      <c r="P316" s="243"/>
      <c r="Q316" s="243"/>
      <c r="R316" s="243"/>
      <c r="S316" s="243"/>
      <c r="T316" s="244"/>
      <c r="AT316" s="245" t="s">
        <v>212</v>
      </c>
      <c r="AU316" s="245" t="s">
        <v>93</v>
      </c>
      <c r="AV316" s="13" t="s">
        <v>93</v>
      </c>
      <c r="AW316" s="13" t="s">
        <v>48</v>
      </c>
      <c r="AX316" s="13" t="s">
        <v>85</v>
      </c>
      <c r="AY316" s="245" t="s">
        <v>199</v>
      </c>
    </row>
    <row r="317" spans="2:65" s="1" customFormat="1" ht="22.5" customHeight="1">
      <c r="B317" s="43"/>
      <c r="C317" s="249" t="s">
        <v>518</v>
      </c>
      <c r="D317" s="249" t="s">
        <v>334</v>
      </c>
      <c r="E317" s="250" t="s">
        <v>1692</v>
      </c>
      <c r="F317" s="251" t="s">
        <v>1693</v>
      </c>
      <c r="G317" s="252" t="s">
        <v>418</v>
      </c>
      <c r="H317" s="253">
        <v>10.1</v>
      </c>
      <c r="I317" s="254"/>
      <c r="J317" s="255">
        <f>ROUND(I317*H317,2)</f>
        <v>0</v>
      </c>
      <c r="K317" s="251" t="s">
        <v>50</v>
      </c>
      <c r="L317" s="256"/>
      <c r="M317" s="257" t="s">
        <v>50</v>
      </c>
      <c r="N317" s="258" t="s">
        <v>56</v>
      </c>
      <c r="O317" s="44"/>
      <c r="P317" s="216">
        <f>O317*H317</f>
        <v>0</v>
      </c>
      <c r="Q317" s="216">
        <v>4.8999999999999998E-4</v>
      </c>
      <c r="R317" s="216">
        <f>Q317*H317</f>
        <v>4.9489999999999994E-3</v>
      </c>
      <c r="S317" s="216">
        <v>0</v>
      </c>
      <c r="T317" s="217">
        <f>S317*H317</f>
        <v>0</v>
      </c>
      <c r="AR317" s="25" t="s">
        <v>247</v>
      </c>
      <c r="AT317" s="25" t="s">
        <v>334</v>
      </c>
      <c r="AU317" s="25" t="s">
        <v>93</v>
      </c>
      <c r="AY317" s="25" t="s">
        <v>199</v>
      </c>
      <c r="BE317" s="218">
        <f>IF(N317="základní",J317,0)</f>
        <v>0</v>
      </c>
      <c r="BF317" s="218">
        <f>IF(N317="snížená",J317,0)</f>
        <v>0</v>
      </c>
      <c r="BG317" s="218">
        <f>IF(N317="zákl. přenesená",J317,0)</f>
        <v>0</v>
      </c>
      <c r="BH317" s="218">
        <f>IF(N317="sníž. přenesená",J317,0)</f>
        <v>0</v>
      </c>
      <c r="BI317" s="218">
        <f>IF(N317="nulová",J317,0)</f>
        <v>0</v>
      </c>
      <c r="BJ317" s="25" t="s">
        <v>25</v>
      </c>
      <c r="BK317" s="218">
        <f>ROUND(I317*H317,2)</f>
        <v>0</v>
      </c>
      <c r="BL317" s="25" t="s">
        <v>105</v>
      </c>
      <c r="BM317" s="25" t="s">
        <v>1694</v>
      </c>
    </row>
    <row r="318" spans="2:65" s="1" customFormat="1" ht="13.5">
      <c r="B318" s="43"/>
      <c r="C318" s="65"/>
      <c r="D318" s="219" t="s">
        <v>208</v>
      </c>
      <c r="E318" s="65"/>
      <c r="F318" s="220" t="s">
        <v>1693</v>
      </c>
      <c r="G318" s="65"/>
      <c r="H318" s="65"/>
      <c r="I318" s="175"/>
      <c r="J318" s="65"/>
      <c r="K318" s="65"/>
      <c r="L318" s="63"/>
      <c r="M318" s="221"/>
      <c r="N318" s="44"/>
      <c r="O318" s="44"/>
      <c r="P318" s="44"/>
      <c r="Q318" s="44"/>
      <c r="R318" s="44"/>
      <c r="S318" s="44"/>
      <c r="T318" s="80"/>
      <c r="AT318" s="25" t="s">
        <v>208</v>
      </c>
      <c r="AU318" s="25" t="s">
        <v>93</v>
      </c>
    </row>
    <row r="319" spans="2:65" s="12" customFormat="1" ht="13.5">
      <c r="B319" s="223"/>
      <c r="C319" s="224"/>
      <c r="D319" s="219" t="s">
        <v>212</v>
      </c>
      <c r="E319" s="225" t="s">
        <v>50</v>
      </c>
      <c r="F319" s="226" t="s">
        <v>1621</v>
      </c>
      <c r="G319" s="224"/>
      <c r="H319" s="227" t="s">
        <v>50</v>
      </c>
      <c r="I319" s="228"/>
      <c r="J319" s="224"/>
      <c r="K319" s="224"/>
      <c r="L319" s="229"/>
      <c r="M319" s="230"/>
      <c r="N319" s="231"/>
      <c r="O319" s="231"/>
      <c r="P319" s="231"/>
      <c r="Q319" s="231"/>
      <c r="R319" s="231"/>
      <c r="S319" s="231"/>
      <c r="T319" s="232"/>
      <c r="AT319" s="233" t="s">
        <v>212</v>
      </c>
      <c r="AU319" s="233" t="s">
        <v>93</v>
      </c>
      <c r="AV319" s="12" t="s">
        <v>25</v>
      </c>
      <c r="AW319" s="12" t="s">
        <v>48</v>
      </c>
      <c r="AX319" s="12" t="s">
        <v>85</v>
      </c>
      <c r="AY319" s="233" t="s">
        <v>199</v>
      </c>
    </row>
    <row r="320" spans="2:65" s="13" customFormat="1" ht="13.5">
      <c r="B320" s="234"/>
      <c r="C320" s="235"/>
      <c r="D320" s="219" t="s">
        <v>212</v>
      </c>
      <c r="E320" s="246" t="s">
        <v>50</v>
      </c>
      <c r="F320" s="247" t="s">
        <v>1626</v>
      </c>
      <c r="G320" s="235"/>
      <c r="H320" s="248">
        <v>10.1</v>
      </c>
      <c r="I320" s="240"/>
      <c r="J320" s="235"/>
      <c r="K320" s="235"/>
      <c r="L320" s="241"/>
      <c r="M320" s="242"/>
      <c r="N320" s="243"/>
      <c r="O320" s="243"/>
      <c r="P320" s="243"/>
      <c r="Q320" s="243"/>
      <c r="R320" s="243"/>
      <c r="S320" s="243"/>
      <c r="T320" s="244"/>
      <c r="AT320" s="245" t="s">
        <v>212</v>
      </c>
      <c r="AU320" s="245" t="s">
        <v>93</v>
      </c>
      <c r="AV320" s="13" t="s">
        <v>93</v>
      </c>
      <c r="AW320" s="13" t="s">
        <v>48</v>
      </c>
      <c r="AX320" s="13" t="s">
        <v>85</v>
      </c>
      <c r="AY320" s="245" t="s">
        <v>199</v>
      </c>
    </row>
    <row r="321" spans="2:65" s="12" customFormat="1" ht="27">
      <c r="B321" s="223"/>
      <c r="C321" s="224"/>
      <c r="D321" s="236" t="s">
        <v>212</v>
      </c>
      <c r="E321" s="259" t="s">
        <v>50</v>
      </c>
      <c r="F321" s="260" t="s">
        <v>1292</v>
      </c>
      <c r="G321" s="224"/>
      <c r="H321" s="261" t="s">
        <v>50</v>
      </c>
      <c r="I321" s="228"/>
      <c r="J321" s="224"/>
      <c r="K321" s="224"/>
      <c r="L321" s="229"/>
      <c r="M321" s="230"/>
      <c r="N321" s="231"/>
      <c r="O321" s="231"/>
      <c r="P321" s="231"/>
      <c r="Q321" s="231"/>
      <c r="R321" s="231"/>
      <c r="S321" s="231"/>
      <c r="T321" s="232"/>
      <c r="AT321" s="233" t="s">
        <v>212</v>
      </c>
      <c r="AU321" s="233" t="s">
        <v>93</v>
      </c>
      <c r="AV321" s="12" t="s">
        <v>25</v>
      </c>
      <c r="AW321" s="12" t="s">
        <v>48</v>
      </c>
      <c r="AX321" s="12" t="s">
        <v>85</v>
      </c>
      <c r="AY321" s="233" t="s">
        <v>199</v>
      </c>
    </row>
    <row r="322" spans="2:65" s="1" customFormat="1" ht="22.5" customHeight="1">
      <c r="B322" s="43"/>
      <c r="C322" s="207" t="s">
        <v>522</v>
      </c>
      <c r="D322" s="207" t="s">
        <v>202</v>
      </c>
      <c r="E322" s="208" t="s">
        <v>1695</v>
      </c>
      <c r="F322" s="209" t="s">
        <v>1696</v>
      </c>
      <c r="G322" s="210" t="s">
        <v>310</v>
      </c>
      <c r="H322" s="211">
        <v>30.8</v>
      </c>
      <c r="I322" s="212"/>
      <c r="J322" s="213">
        <f>ROUND(I322*H322,2)</f>
        <v>0</v>
      </c>
      <c r="K322" s="209" t="s">
        <v>206</v>
      </c>
      <c r="L322" s="63"/>
      <c r="M322" s="214" t="s">
        <v>50</v>
      </c>
      <c r="N322" s="215" t="s">
        <v>56</v>
      </c>
      <c r="O322" s="44"/>
      <c r="P322" s="216">
        <f>O322*H322</f>
        <v>0</v>
      </c>
      <c r="Q322" s="216">
        <v>0</v>
      </c>
      <c r="R322" s="216">
        <f>Q322*H322</f>
        <v>0</v>
      </c>
      <c r="S322" s="216">
        <v>0</v>
      </c>
      <c r="T322" s="217">
        <f>S322*H322</f>
        <v>0</v>
      </c>
      <c r="AR322" s="25" t="s">
        <v>105</v>
      </c>
      <c r="AT322" s="25" t="s">
        <v>202</v>
      </c>
      <c r="AU322" s="25" t="s">
        <v>93</v>
      </c>
      <c r="AY322" s="25" t="s">
        <v>199</v>
      </c>
      <c r="BE322" s="218">
        <f>IF(N322="základní",J322,0)</f>
        <v>0</v>
      </c>
      <c r="BF322" s="218">
        <f>IF(N322="snížená",J322,0)</f>
        <v>0</v>
      </c>
      <c r="BG322" s="218">
        <f>IF(N322="zákl. přenesená",J322,0)</f>
        <v>0</v>
      </c>
      <c r="BH322" s="218">
        <f>IF(N322="sníž. přenesená",J322,0)</f>
        <v>0</v>
      </c>
      <c r="BI322" s="218">
        <f>IF(N322="nulová",J322,0)</f>
        <v>0</v>
      </c>
      <c r="BJ322" s="25" t="s">
        <v>25</v>
      </c>
      <c r="BK322" s="218">
        <f>ROUND(I322*H322,2)</f>
        <v>0</v>
      </c>
      <c r="BL322" s="25" t="s">
        <v>105</v>
      </c>
      <c r="BM322" s="25" t="s">
        <v>1697</v>
      </c>
    </row>
    <row r="323" spans="2:65" s="1" customFormat="1" ht="13.5">
      <c r="B323" s="43"/>
      <c r="C323" s="65"/>
      <c r="D323" s="219" t="s">
        <v>208</v>
      </c>
      <c r="E323" s="65"/>
      <c r="F323" s="220" t="s">
        <v>1698</v>
      </c>
      <c r="G323" s="65"/>
      <c r="H323" s="65"/>
      <c r="I323" s="175"/>
      <c r="J323" s="65"/>
      <c r="K323" s="65"/>
      <c r="L323" s="63"/>
      <c r="M323" s="221"/>
      <c r="N323" s="44"/>
      <c r="O323" s="44"/>
      <c r="P323" s="44"/>
      <c r="Q323" s="44"/>
      <c r="R323" s="44"/>
      <c r="S323" s="44"/>
      <c r="T323" s="80"/>
      <c r="AT323" s="25" t="s">
        <v>208</v>
      </c>
      <c r="AU323" s="25" t="s">
        <v>93</v>
      </c>
    </row>
    <row r="324" spans="2:65" s="1" customFormat="1" ht="94.5">
      <c r="B324" s="43"/>
      <c r="C324" s="65"/>
      <c r="D324" s="219" t="s">
        <v>210</v>
      </c>
      <c r="E324" s="65"/>
      <c r="F324" s="222" t="s">
        <v>1699</v>
      </c>
      <c r="G324" s="65"/>
      <c r="H324" s="65"/>
      <c r="I324" s="175"/>
      <c r="J324" s="65"/>
      <c r="K324" s="65"/>
      <c r="L324" s="63"/>
      <c r="M324" s="221"/>
      <c r="N324" s="44"/>
      <c r="O324" s="44"/>
      <c r="P324" s="44"/>
      <c r="Q324" s="44"/>
      <c r="R324" s="44"/>
      <c r="S324" s="44"/>
      <c r="T324" s="80"/>
      <c r="AT324" s="25" t="s">
        <v>210</v>
      </c>
      <c r="AU324" s="25" t="s">
        <v>93</v>
      </c>
    </row>
    <row r="325" spans="2:65" s="12" customFormat="1" ht="13.5">
      <c r="B325" s="223"/>
      <c r="C325" s="224"/>
      <c r="D325" s="219" t="s">
        <v>212</v>
      </c>
      <c r="E325" s="225" t="s">
        <v>50</v>
      </c>
      <c r="F325" s="226" t="s">
        <v>1621</v>
      </c>
      <c r="G325" s="224"/>
      <c r="H325" s="227" t="s">
        <v>50</v>
      </c>
      <c r="I325" s="228"/>
      <c r="J325" s="224"/>
      <c r="K325" s="224"/>
      <c r="L325" s="229"/>
      <c r="M325" s="230"/>
      <c r="N325" s="231"/>
      <c r="O325" s="231"/>
      <c r="P325" s="231"/>
      <c r="Q325" s="231"/>
      <c r="R325" s="231"/>
      <c r="S325" s="231"/>
      <c r="T325" s="232"/>
      <c r="AT325" s="233" t="s">
        <v>212</v>
      </c>
      <c r="AU325" s="233" t="s">
        <v>93</v>
      </c>
      <c r="AV325" s="12" t="s">
        <v>25</v>
      </c>
      <c r="AW325" s="12" t="s">
        <v>48</v>
      </c>
      <c r="AX325" s="12" t="s">
        <v>85</v>
      </c>
      <c r="AY325" s="233" t="s">
        <v>199</v>
      </c>
    </row>
    <row r="326" spans="2:65" s="13" customFormat="1" ht="13.5">
      <c r="B326" s="234"/>
      <c r="C326" s="235"/>
      <c r="D326" s="236" t="s">
        <v>212</v>
      </c>
      <c r="E326" s="237" t="s">
        <v>50</v>
      </c>
      <c r="F326" s="238" t="s">
        <v>1700</v>
      </c>
      <c r="G326" s="235"/>
      <c r="H326" s="239">
        <v>30.8</v>
      </c>
      <c r="I326" s="240"/>
      <c r="J326" s="235"/>
      <c r="K326" s="235"/>
      <c r="L326" s="241"/>
      <c r="M326" s="242"/>
      <c r="N326" s="243"/>
      <c r="O326" s="243"/>
      <c r="P326" s="243"/>
      <c r="Q326" s="243"/>
      <c r="R326" s="243"/>
      <c r="S326" s="243"/>
      <c r="T326" s="244"/>
      <c r="AT326" s="245" t="s">
        <v>212</v>
      </c>
      <c r="AU326" s="245" t="s">
        <v>93</v>
      </c>
      <c r="AV326" s="13" t="s">
        <v>93</v>
      </c>
      <c r="AW326" s="13" t="s">
        <v>48</v>
      </c>
      <c r="AX326" s="13" t="s">
        <v>85</v>
      </c>
      <c r="AY326" s="245" t="s">
        <v>199</v>
      </c>
    </row>
    <row r="327" spans="2:65" s="1" customFormat="1" ht="22.5" customHeight="1">
      <c r="B327" s="43"/>
      <c r="C327" s="207" t="s">
        <v>526</v>
      </c>
      <c r="D327" s="207" t="s">
        <v>202</v>
      </c>
      <c r="E327" s="208" t="s">
        <v>1067</v>
      </c>
      <c r="F327" s="209" t="s">
        <v>1068</v>
      </c>
      <c r="G327" s="210" t="s">
        <v>256</v>
      </c>
      <c r="H327" s="211">
        <v>9.7720000000000002</v>
      </c>
      <c r="I327" s="212"/>
      <c r="J327" s="213">
        <f>ROUND(I327*H327,2)</f>
        <v>0</v>
      </c>
      <c r="K327" s="209" t="s">
        <v>206</v>
      </c>
      <c r="L327" s="63"/>
      <c r="M327" s="214" t="s">
        <v>50</v>
      </c>
      <c r="N327" s="215" t="s">
        <v>56</v>
      </c>
      <c r="O327" s="44"/>
      <c r="P327" s="216">
        <f>O327*H327</f>
        <v>0</v>
      </c>
      <c r="Q327" s="216">
        <v>0</v>
      </c>
      <c r="R327" s="216">
        <f>Q327*H327</f>
        <v>0</v>
      </c>
      <c r="S327" s="216">
        <v>0</v>
      </c>
      <c r="T327" s="217">
        <f>S327*H327</f>
        <v>0</v>
      </c>
      <c r="AR327" s="25" t="s">
        <v>105</v>
      </c>
      <c r="AT327" s="25" t="s">
        <v>202</v>
      </c>
      <c r="AU327" s="25" t="s">
        <v>93</v>
      </c>
      <c r="AY327" s="25" t="s">
        <v>199</v>
      </c>
      <c r="BE327" s="218">
        <f>IF(N327="základní",J327,0)</f>
        <v>0</v>
      </c>
      <c r="BF327" s="218">
        <f>IF(N327="snížená",J327,0)</f>
        <v>0</v>
      </c>
      <c r="BG327" s="218">
        <f>IF(N327="zákl. přenesená",J327,0)</f>
        <v>0</v>
      </c>
      <c r="BH327" s="218">
        <f>IF(N327="sníž. přenesená",J327,0)</f>
        <v>0</v>
      </c>
      <c r="BI327" s="218">
        <f>IF(N327="nulová",J327,0)</f>
        <v>0</v>
      </c>
      <c r="BJ327" s="25" t="s">
        <v>25</v>
      </c>
      <c r="BK327" s="218">
        <f>ROUND(I327*H327,2)</f>
        <v>0</v>
      </c>
      <c r="BL327" s="25" t="s">
        <v>105</v>
      </c>
      <c r="BM327" s="25" t="s">
        <v>1701</v>
      </c>
    </row>
    <row r="328" spans="2:65" s="1" customFormat="1" ht="27">
      <c r="B328" s="43"/>
      <c r="C328" s="65"/>
      <c r="D328" s="219" t="s">
        <v>208</v>
      </c>
      <c r="E328" s="65"/>
      <c r="F328" s="220" t="s">
        <v>1070</v>
      </c>
      <c r="G328" s="65"/>
      <c r="H328" s="65"/>
      <c r="I328" s="175"/>
      <c r="J328" s="65"/>
      <c r="K328" s="65"/>
      <c r="L328" s="63"/>
      <c r="M328" s="221"/>
      <c r="N328" s="44"/>
      <c r="O328" s="44"/>
      <c r="P328" s="44"/>
      <c r="Q328" s="44"/>
      <c r="R328" s="44"/>
      <c r="S328" s="44"/>
      <c r="T328" s="80"/>
      <c r="AT328" s="25" t="s">
        <v>208</v>
      </c>
      <c r="AU328" s="25" t="s">
        <v>93</v>
      </c>
    </row>
    <row r="329" spans="2:65" s="1" customFormat="1" ht="54">
      <c r="B329" s="43"/>
      <c r="C329" s="65"/>
      <c r="D329" s="219" t="s">
        <v>210</v>
      </c>
      <c r="E329" s="65"/>
      <c r="F329" s="222" t="s">
        <v>531</v>
      </c>
      <c r="G329" s="65"/>
      <c r="H329" s="65"/>
      <c r="I329" s="175"/>
      <c r="J329" s="65"/>
      <c r="K329" s="65"/>
      <c r="L329" s="63"/>
      <c r="M329" s="221"/>
      <c r="N329" s="44"/>
      <c r="O329" s="44"/>
      <c r="P329" s="44"/>
      <c r="Q329" s="44"/>
      <c r="R329" s="44"/>
      <c r="S329" s="44"/>
      <c r="T329" s="80"/>
      <c r="AT329" s="25" t="s">
        <v>210</v>
      </c>
      <c r="AU329" s="25" t="s">
        <v>93</v>
      </c>
    </row>
    <row r="330" spans="2:65" s="11" customFormat="1" ht="29.85" customHeight="1">
      <c r="B330" s="190"/>
      <c r="C330" s="191"/>
      <c r="D330" s="204" t="s">
        <v>84</v>
      </c>
      <c r="E330" s="205" t="s">
        <v>532</v>
      </c>
      <c r="F330" s="205" t="s">
        <v>533</v>
      </c>
      <c r="G330" s="191"/>
      <c r="H330" s="191"/>
      <c r="I330" s="194"/>
      <c r="J330" s="206">
        <f>BK330</f>
        <v>0</v>
      </c>
      <c r="K330" s="191"/>
      <c r="L330" s="196"/>
      <c r="M330" s="197"/>
      <c r="N330" s="198"/>
      <c r="O330" s="198"/>
      <c r="P330" s="199">
        <f>SUM(P331:P405)</f>
        <v>0</v>
      </c>
      <c r="Q330" s="198"/>
      <c r="R330" s="199">
        <f>SUM(R331:R405)</f>
        <v>6.1005129999999994</v>
      </c>
      <c r="S330" s="198"/>
      <c r="T330" s="200">
        <f>SUM(T331:T405)</f>
        <v>0</v>
      </c>
      <c r="AR330" s="201" t="s">
        <v>25</v>
      </c>
      <c r="AT330" s="202" t="s">
        <v>84</v>
      </c>
      <c r="AU330" s="202" t="s">
        <v>25</v>
      </c>
      <c r="AY330" s="201" t="s">
        <v>199</v>
      </c>
      <c r="BK330" s="203">
        <f>SUM(BK331:BK405)</f>
        <v>0</v>
      </c>
    </row>
    <row r="331" spans="2:65" s="1" customFormat="1" ht="22.5" customHeight="1">
      <c r="B331" s="43"/>
      <c r="C331" s="207" t="s">
        <v>534</v>
      </c>
      <c r="D331" s="207" t="s">
        <v>202</v>
      </c>
      <c r="E331" s="208" t="s">
        <v>576</v>
      </c>
      <c r="F331" s="209" t="s">
        <v>577</v>
      </c>
      <c r="G331" s="210" t="s">
        <v>418</v>
      </c>
      <c r="H331" s="211">
        <v>11</v>
      </c>
      <c r="I331" s="212"/>
      <c r="J331" s="213">
        <f>ROUND(I331*H331,2)</f>
        <v>0</v>
      </c>
      <c r="K331" s="209" t="s">
        <v>206</v>
      </c>
      <c r="L331" s="63"/>
      <c r="M331" s="214" t="s">
        <v>50</v>
      </c>
      <c r="N331" s="215" t="s">
        <v>56</v>
      </c>
      <c r="O331" s="44"/>
      <c r="P331" s="216">
        <f>O331*H331</f>
        <v>0</v>
      </c>
      <c r="Q331" s="216">
        <v>6.9999999999999999E-4</v>
      </c>
      <c r="R331" s="216">
        <f>Q331*H331</f>
        <v>7.7000000000000002E-3</v>
      </c>
      <c r="S331" s="216">
        <v>0</v>
      </c>
      <c r="T331" s="217">
        <f>S331*H331</f>
        <v>0</v>
      </c>
      <c r="AR331" s="25" t="s">
        <v>105</v>
      </c>
      <c r="AT331" s="25" t="s">
        <v>202</v>
      </c>
      <c r="AU331" s="25" t="s">
        <v>93</v>
      </c>
      <c r="AY331" s="25" t="s">
        <v>199</v>
      </c>
      <c r="BE331" s="218">
        <f>IF(N331="základní",J331,0)</f>
        <v>0</v>
      </c>
      <c r="BF331" s="218">
        <f>IF(N331="snížená",J331,0)</f>
        <v>0</v>
      </c>
      <c r="BG331" s="218">
        <f>IF(N331="zákl. přenesená",J331,0)</f>
        <v>0</v>
      </c>
      <c r="BH331" s="218">
        <f>IF(N331="sníž. přenesená",J331,0)</f>
        <v>0</v>
      </c>
      <c r="BI331" s="218">
        <f>IF(N331="nulová",J331,0)</f>
        <v>0</v>
      </c>
      <c r="BJ331" s="25" t="s">
        <v>25</v>
      </c>
      <c r="BK331" s="218">
        <f>ROUND(I331*H331,2)</f>
        <v>0</v>
      </c>
      <c r="BL331" s="25" t="s">
        <v>105</v>
      </c>
      <c r="BM331" s="25" t="s">
        <v>578</v>
      </c>
    </row>
    <row r="332" spans="2:65" s="1" customFormat="1" ht="13.5">
      <c r="B332" s="43"/>
      <c r="C332" s="65"/>
      <c r="D332" s="219" t="s">
        <v>208</v>
      </c>
      <c r="E332" s="65"/>
      <c r="F332" s="220" t="s">
        <v>579</v>
      </c>
      <c r="G332" s="65"/>
      <c r="H332" s="65"/>
      <c r="I332" s="175"/>
      <c r="J332" s="65"/>
      <c r="K332" s="65"/>
      <c r="L332" s="63"/>
      <c r="M332" s="221"/>
      <c r="N332" s="44"/>
      <c r="O332" s="44"/>
      <c r="P332" s="44"/>
      <c r="Q332" s="44"/>
      <c r="R332" s="44"/>
      <c r="S332" s="44"/>
      <c r="T332" s="80"/>
      <c r="AT332" s="25" t="s">
        <v>208</v>
      </c>
      <c r="AU332" s="25" t="s">
        <v>93</v>
      </c>
    </row>
    <row r="333" spans="2:65" s="1" customFormat="1" ht="135">
      <c r="B333" s="43"/>
      <c r="C333" s="65"/>
      <c r="D333" s="219" t="s">
        <v>210</v>
      </c>
      <c r="E333" s="65"/>
      <c r="F333" s="222" t="s">
        <v>580</v>
      </c>
      <c r="G333" s="65"/>
      <c r="H333" s="65"/>
      <c r="I333" s="175"/>
      <c r="J333" s="65"/>
      <c r="K333" s="65"/>
      <c r="L333" s="63"/>
      <c r="M333" s="221"/>
      <c r="N333" s="44"/>
      <c r="O333" s="44"/>
      <c r="P333" s="44"/>
      <c r="Q333" s="44"/>
      <c r="R333" s="44"/>
      <c r="S333" s="44"/>
      <c r="T333" s="80"/>
      <c r="AT333" s="25" t="s">
        <v>210</v>
      </c>
      <c r="AU333" s="25" t="s">
        <v>93</v>
      </c>
    </row>
    <row r="334" spans="2:65" s="12" customFormat="1" ht="13.5">
      <c r="B334" s="223"/>
      <c r="C334" s="224"/>
      <c r="D334" s="219" t="s">
        <v>212</v>
      </c>
      <c r="E334" s="225" t="s">
        <v>50</v>
      </c>
      <c r="F334" s="226" t="s">
        <v>747</v>
      </c>
      <c r="G334" s="224"/>
      <c r="H334" s="227" t="s">
        <v>50</v>
      </c>
      <c r="I334" s="228"/>
      <c r="J334" s="224"/>
      <c r="K334" s="224"/>
      <c r="L334" s="229"/>
      <c r="M334" s="230"/>
      <c r="N334" s="231"/>
      <c r="O334" s="231"/>
      <c r="P334" s="231"/>
      <c r="Q334" s="231"/>
      <c r="R334" s="231"/>
      <c r="S334" s="231"/>
      <c r="T334" s="232"/>
      <c r="AT334" s="233" t="s">
        <v>212</v>
      </c>
      <c r="AU334" s="233" t="s">
        <v>93</v>
      </c>
      <c r="AV334" s="12" t="s">
        <v>25</v>
      </c>
      <c r="AW334" s="12" t="s">
        <v>48</v>
      </c>
      <c r="AX334" s="12" t="s">
        <v>85</v>
      </c>
      <c r="AY334" s="233" t="s">
        <v>199</v>
      </c>
    </row>
    <row r="335" spans="2:65" s="13" customFormat="1" ht="13.5">
      <c r="B335" s="234"/>
      <c r="C335" s="235"/>
      <c r="D335" s="219" t="s">
        <v>212</v>
      </c>
      <c r="E335" s="246" t="s">
        <v>50</v>
      </c>
      <c r="F335" s="247" t="s">
        <v>121</v>
      </c>
      <c r="G335" s="235"/>
      <c r="H335" s="248">
        <v>5</v>
      </c>
      <c r="I335" s="240"/>
      <c r="J335" s="235"/>
      <c r="K335" s="235"/>
      <c r="L335" s="241"/>
      <c r="M335" s="242"/>
      <c r="N335" s="243"/>
      <c r="O335" s="243"/>
      <c r="P335" s="243"/>
      <c r="Q335" s="243"/>
      <c r="R335" s="243"/>
      <c r="S335" s="243"/>
      <c r="T335" s="244"/>
      <c r="AT335" s="245" t="s">
        <v>212</v>
      </c>
      <c r="AU335" s="245" t="s">
        <v>93</v>
      </c>
      <c r="AV335" s="13" t="s">
        <v>93</v>
      </c>
      <c r="AW335" s="13" t="s">
        <v>48</v>
      </c>
      <c r="AX335" s="13" t="s">
        <v>85</v>
      </c>
      <c r="AY335" s="245" t="s">
        <v>199</v>
      </c>
    </row>
    <row r="336" spans="2:65" s="12" customFormat="1" ht="13.5">
      <c r="B336" s="223"/>
      <c r="C336" s="224"/>
      <c r="D336" s="219" t="s">
        <v>212</v>
      </c>
      <c r="E336" s="225" t="s">
        <v>50</v>
      </c>
      <c r="F336" s="226" t="s">
        <v>1702</v>
      </c>
      <c r="G336" s="224"/>
      <c r="H336" s="227" t="s">
        <v>50</v>
      </c>
      <c r="I336" s="228"/>
      <c r="J336" s="224"/>
      <c r="K336" s="224"/>
      <c r="L336" s="229"/>
      <c r="M336" s="230"/>
      <c r="N336" s="231"/>
      <c r="O336" s="231"/>
      <c r="P336" s="231"/>
      <c r="Q336" s="231"/>
      <c r="R336" s="231"/>
      <c r="S336" s="231"/>
      <c r="T336" s="232"/>
      <c r="AT336" s="233" t="s">
        <v>212</v>
      </c>
      <c r="AU336" s="233" t="s">
        <v>93</v>
      </c>
      <c r="AV336" s="12" t="s">
        <v>25</v>
      </c>
      <c r="AW336" s="12" t="s">
        <v>48</v>
      </c>
      <c r="AX336" s="12" t="s">
        <v>85</v>
      </c>
      <c r="AY336" s="233" t="s">
        <v>199</v>
      </c>
    </row>
    <row r="337" spans="2:65" s="13" customFormat="1" ht="13.5">
      <c r="B337" s="234"/>
      <c r="C337" s="235"/>
      <c r="D337" s="236" t="s">
        <v>212</v>
      </c>
      <c r="E337" s="237" t="s">
        <v>50</v>
      </c>
      <c r="F337" s="238" t="s">
        <v>1703</v>
      </c>
      <c r="G337" s="235"/>
      <c r="H337" s="239">
        <v>6</v>
      </c>
      <c r="I337" s="240"/>
      <c r="J337" s="235"/>
      <c r="K337" s="235"/>
      <c r="L337" s="241"/>
      <c r="M337" s="242"/>
      <c r="N337" s="243"/>
      <c r="O337" s="243"/>
      <c r="P337" s="243"/>
      <c r="Q337" s="243"/>
      <c r="R337" s="243"/>
      <c r="S337" s="243"/>
      <c r="T337" s="244"/>
      <c r="AT337" s="245" t="s">
        <v>212</v>
      </c>
      <c r="AU337" s="245" t="s">
        <v>93</v>
      </c>
      <c r="AV337" s="13" t="s">
        <v>93</v>
      </c>
      <c r="AW337" s="13" t="s">
        <v>48</v>
      </c>
      <c r="AX337" s="13" t="s">
        <v>85</v>
      </c>
      <c r="AY337" s="245" t="s">
        <v>199</v>
      </c>
    </row>
    <row r="338" spans="2:65" s="1" customFormat="1" ht="22.5" customHeight="1">
      <c r="B338" s="43"/>
      <c r="C338" s="249" t="s">
        <v>542</v>
      </c>
      <c r="D338" s="249" t="s">
        <v>334</v>
      </c>
      <c r="E338" s="250" t="s">
        <v>1704</v>
      </c>
      <c r="F338" s="251" t="s">
        <v>1705</v>
      </c>
      <c r="G338" s="252" t="s">
        <v>418</v>
      </c>
      <c r="H338" s="253">
        <v>5</v>
      </c>
      <c r="I338" s="254"/>
      <c r="J338" s="255">
        <f>ROUND(I338*H338,2)</f>
        <v>0</v>
      </c>
      <c r="K338" s="251" t="s">
        <v>206</v>
      </c>
      <c r="L338" s="256"/>
      <c r="M338" s="257" t="s">
        <v>50</v>
      </c>
      <c r="N338" s="258" t="s">
        <v>56</v>
      </c>
      <c r="O338" s="44"/>
      <c r="P338" s="216">
        <f>O338*H338</f>
        <v>0</v>
      </c>
      <c r="Q338" s="216">
        <v>3.0999999999999999E-3</v>
      </c>
      <c r="R338" s="216">
        <f>Q338*H338</f>
        <v>1.55E-2</v>
      </c>
      <c r="S338" s="216">
        <v>0</v>
      </c>
      <c r="T338" s="217">
        <f>S338*H338</f>
        <v>0</v>
      </c>
      <c r="AR338" s="25" t="s">
        <v>247</v>
      </c>
      <c r="AT338" s="25" t="s">
        <v>334</v>
      </c>
      <c r="AU338" s="25" t="s">
        <v>93</v>
      </c>
      <c r="AY338" s="25" t="s">
        <v>199</v>
      </c>
      <c r="BE338" s="218">
        <f>IF(N338="základní",J338,0)</f>
        <v>0</v>
      </c>
      <c r="BF338" s="218">
        <f>IF(N338="snížená",J338,0)</f>
        <v>0</v>
      </c>
      <c r="BG338" s="218">
        <f>IF(N338="zákl. přenesená",J338,0)</f>
        <v>0</v>
      </c>
      <c r="BH338" s="218">
        <f>IF(N338="sníž. přenesená",J338,0)</f>
        <v>0</v>
      </c>
      <c r="BI338" s="218">
        <f>IF(N338="nulová",J338,0)</f>
        <v>0</v>
      </c>
      <c r="BJ338" s="25" t="s">
        <v>25</v>
      </c>
      <c r="BK338" s="218">
        <f>ROUND(I338*H338,2)</f>
        <v>0</v>
      </c>
      <c r="BL338" s="25" t="s">
        <v>105</v>
      </c>
      <c r="BM338" s="25" t="s">
        <v>1706</v>
      </c>
    </row>
    <row r="339" spans="2:65" s="1" customFormat="1" ht="40.5">
      <c r="B339" s="43"/>
      <c r="C339" s="65"/>
      <c r="D339" s="219" t="s">
        <v>208</v>
      </c>
      <c r="E339" s="65"/>
      <c r="F339" s="220" t="s">
        <v>1707</v>
      </c>
      <c r="G339" s="65"/>
      <c r="H339" s="65"/>
      <c r="I339" s="175"/>
      <c r="J339" s="65"/>
      <c r="K339" s="65"/>
      <c r="L339" s="63"/>
      <c r="M339" s="221"/>
      <c r="N339" s="44"/>
      <c r="O339" s="44"/>
      <c r="P339" s="44"/>
      <c r="Q339" s="44"/>
      <c r="R339" s="44"/>
      <c r="S339" s="44"/>
      <c r="T339" s="80"/>
      <c r="AT339" s="25" t="s">
        <v>208</v>
      </c>
      <c r="AU339" s="25" t="s">
        <v>93</v>
      </c>
    </row>
    <row r="340" spans="2:65" s="12" customFormat="1" ht="13.5">
      <c r="B340" s="223"/>
      <c r="C340" s="224"/>
      <c r="D340" s="219" t="s">
        <v>212</v>
      </c>
      <c r="E340" s="225" t="s">
        <v>50</v>
      </c>
      <c r="F340" s="226" t="s">
        <v>749</v>
      </c>
      <c r="G340" s="224"/>
      <c r="H340" s="227" t="s">
        <v>50</v>
      </c>
      <c r="I340" s="228"/>
      <c r="J340" s="224"/>
      <c r="K340" s="224"/>
      <c r="L340" s="229"/>
      <c r="M340" s="230"/>
      <c r="N340" s="231"/>
      <c r="O340" s="231"/>
      <c r="P340" s="231"/>
      <c r="Q340" s="231"/>
      <c r="R340" s="231"/>
      <c r="S340" s="231"/>
      <c r="T340" s="232"/>
      <c r="AT340" s="233" t="s">
        <v>212</v>
      </c>
      <c r="AU340" s="233" t="s">
        <v>93</v>
      </c>
      <c r="AV340" s="12" t="s">
        <v>25</v>
      </c>
      <c r="AW340" s="12" t="s">
        <v>48</v>
      </c>
      <c r="AX340" s="12" t="s">
        <v>85</v>
      </c>
      <c r="AY340" s="233" t="s">
        <v>199</v>
      </c>
    </row>
    <row r="341" spans="2:65" s="13" customFormat="1" ht="13.5">
      <c r="B341" s="234"/>
      <c r="C341" s="235"/>
      <c r="D341" s="219" t="s">
        <v>212</v>
      </c>
      <c r="E341" s="246" t="s">
        <v>50</v>
      </c>
      <c r="F341" s="247" t="s">
        <v>1708</v>
      </c>
      <c r="G341" s="235"/>
      <c r="H341" s="248">
        <v>4</v>
      </c>
      <c r="I341" s="240"/>
      <c r="J341" s="235"/>
      <c r="K341" s="235"/>
      <c r="L341" s="241"/>
      <c r="M341" s="242"/>
      <c r="N341" s="243"/>
      <c r="O341" s="243"/>
      <c r="P341" s="243"/>
      <c r="Q341" s="243"/>
      <c r="R341" s="243"/>
      <c r="S341" s="243"/>
      <c r="T341" s="244"/>
      <c r="AT341" s="245" t="s">
        <v>212</v>
      </c>
      <c r="AU341" s="245" t="s">
        <v>93</v>
      </c>
      <c r="AV341" s="13" t="s">
        <v>93</v>
      </c>
      <c r="AW341" s="13" t="s">
        <v>48</v>
      </c>
      <c r="AX341" s="13" t="s">
        <v>85</v>
      </c>
      <c r="AY341" s="245" t="s">
        <v>199</v>
      </c>
    </row>
    <row r="342" spans="2:65" s="13" customFormat="1" ht="13.5">
      <c r="B342" s="234"/>
      <c r="C342" s="235"/>
      <c r="D342" s="236" t="s">
        <v>212</v>
      </c>
      <c r="E342" s="237" t="s">
        <v>50</v>
      </c>
      <c r="F342" s="238" t="s">
        <v>1709</v>
      </c>
      <c r="G342" s="235"/>
      <c r="H342" s="239">
        <v>1</v>
      </c>
      <c r="I342" s="240"/>
      <c r="J342" s="235"/>
      <c r="K342" s="235"/>
      <c r="L342" s="241"/>
      <c r="M342" s="242"/>
      <c r="N342" s="243"/>
      <c r="O342" s="243"/>
      <c r="P342" s="243"/>
      <c r="Q342" s="243"/>
      <c r="R342" s="243"/>
      <c r="S342" s="243"/>
      <c r="T342" s="244"/>
      <c r="AT342" s="245" t="s">
        <v>212</v>
      </c>
      <c r="AU342" s="245" t="s">
        <v>93</v>
      </c>
      <c r="AV342" s="13" t="s">
        <v>93</v>
      </c>
      <c r="AW342" s="13" t="s">
        <v>48</v>
      </c>
      <c r="AX342" s="13" t="s">
        <v>85</v>
      </c>
      <c r="AY342" s="245" t="s">
        <v>199</v>
      </c>
    </row>
    <row r="343" spans="2:65" s="1" customFormat="1" ht="22.5" customHeight="1">
      <c r="B343" s="43"/>
      <c r="C343" s="249" t="s">
        <v>548</v>
      </c>
      <c r="D343" s="249" t="s">
        <v>334</v>
      </c>
      <c r="E343" s="250" t="s">
        <v>1710</v>
      </c>
      <c r="F343" s="251" t="s">
        <v>1711</v>
      </c>
      <c r="G343" s="252" t="s">
        <v>418</v>
      </c>
      <c r="H343" s="253">
        <v>1</v>
      </c>
      <c r="I343" s="254"/>
      <c r="J343" s="255">
        <f>ROUND(I343*H343,2)</f>
        <v>0</v>
      </c>
      <c r="K343" s="251" t="s">
        <v>206</v>
      </c>
      <c r="L343" s="256"/>
      <c r="M343" s="257" t="s">
        <v>50</v>
      </c>
      <c r="N343" s="258" t="s">
        <v>56</v>
      </c>
      <c r="O343" s="44"/>
      <c r="P343" s="216">
        <f>O343*H343</f>
        <v>0</v>
      </c>
      <c r="Q343" s="216">
        <v>3.0000000000000001E-3</v>
      </c>
      <c r="R343" s="216">
        <f>Q343*H343</f>
        <v>3.0000000000000001E-3</v>
      </c>
      <c r="S343" s="216">
        <v>0</v>
      </c>
      <c r="T343" s="217">
        <f>S343*H343</f>
        <v>0</v>
      </c>
      <c r="AR343" s="25" t="s">
        <v>247</v>
      </c>
      <c r="AT343" s="25" t="s">
        <v>334</v>
      </c>
      <c r="AU343" s="25" t="s">
        <v>93</v>
      </c>
      <c r="AY343" s="25" t="s">
        <v>199</v>
      </c>
      <c r="BE343" s="218">
        <f>IF(N343="základní",J343,0)</f>
        <v>0</v>
      </c>
      <c r="BF343" s="218">
        <f>IF(N343="snížená",J343,0)</f>
        <v>0</v>
      </c>
      <c r="BG343" s="218">
        <f>IF(N343="zákl. přenesená",J343,0)</f>
        <v>0</v>
      </c>
      <c r="BH343" s="218">
        <f>IF(N343="sníž. přenesená",J343,0)</f>
        <v>0</v>
      </c>
      <c r="BI343" s="218">
        <f>IF(N343="nulová",J343,0)</f>
        <v>0</v>
      </c>
      <c r="BJ343" s="25" t="s">
        <v>25</v>
      </c>
      <c r="BK343" s="218">
        <f>ROUND(I343*H343,2)</f>
        <v>0</v>
      </c>
      <c r="BL343" s="25" t="s">
        <v>105</v>
      </c>
      <c r="BM343" s="25" t="s">
        <v>1712</v>
      </c>
    </row>
    <row r="344" spans="2:65" s="1" customFormat="1" ht="40.5">
      <c r="B344" s="43"/>
      <c r="C344" s="65"/>
      <c r="D344" s="219" t="s">
        <v>208</v>
      </c>
      <c r="E344" s="65"/>
      <c r="F344" s="220" t="s">
        <v>1713</v>
      </c>
      <c r="G344" s="65"/>
      <c r="H344" s="65"/>
      <c r="I344" s="175"/>
      <c r="J344" s="65"/>
      <c r="K344" s="65"/>
      <c r="L344" s="63"/>
      <c r="M344" s="221"/>
      <c r="N344" s="44"/>
      <c r="O344" s="44"/>
      <c r="P344" s="44"/>
      <c r="Q344" s="44"/>
      <c r="R344" s="44"/>
      <c r="S344" s="44"/>
      <c r="T344" s="80"/>
      <c r="AT344" s="25" t="s">
        <v>208</v>
      </c>
      <c r="AU344" s="25" t="s">
        <v>93</v>
      </c>
    </row>
    <row r="345" spans="2:65" s="12" customFormat="1" ht="13.5">
      <c r="B345" s="223"/>
      <c r="C345" s="224"/>
      <c r="D345" s="219" t="s">
        <v>212</v>
      </c>
      <c r="E345" s="225" t="s">
        <v>50</v>
      </c>
      <c r="F345" s="226" t="s">
        <v>749</v>
      </c>
      <c r="G345" s="224"/>
      <c r="H345" s="227" t="s">
        <v>50</v>
      </c>
      <c r="I345" s="228"/>
      <c r="J345" s="224"/>
      <c r="K345" s="224"/>
      <c r="L345" s="229"/>
      <c r="M345" s="230"/>
      <c r="N345" s="231"/>
      <c r="O345" s="231"/>
      <c r="P345" s="231"/>
      <c r="Q345" s="231"/>
      <c r="R345" s="231"/>
      <c r="S345" s="231"/>
      <c r="T345" s="232"/>
      <c r="AT345" s="233" t="s">
        <v>212</v>
      </c>
      <c r="AU345" s="233" t="s">
        <v>93</v>
      </c>
      <c r="AV345" s="12" t="s">
        <v>25</v>
      </c>
      <c r="AW345" s="12" t="s">
        <v>48</v>
      </c>
      <c r="AX345" s="12" t="s">
        <v>85</v>
      </c>
      <c r="AY345" s="233" t="s">
        <v>199</v>
      </c>
    </row>
    <row r="346" spans="2:65" s="13" customFormat="1" ht="13.5">
      <c r="B346" s="234"/>
      <c r="C346" s="235"/>
      <c r="D346" s="236" t="s">
        <v>212</v>
      </c>
      <c r="E346" s="237" t="s">
        <v>50</v>
      </c>
      <c r="F346" s="238" t="s">
        <v>1714</v>
      </c>
      <c r="G346" s="235"/>
      <c r="H346" s="239">
        <v>1</v>
      </c>
      <c r="I346" s="240"/>
      <c r="J346" s="235"/>
      <c r="K346" s="235"/>
      <c r="L346" s="241"/>
      <c r="M346" s="242"/>
      <c r="N346" s="243"/>
      <c r="O346" s="243"/>
      <c r="P346" s="243"/>
      <c r="Q346" s="243"/>
      <c r="R346" s="243"/>
      <c r="S346" s="243"/>
      <c r="T346" s="244"/>
      <c r="AT346" s="245" t="s">
        <v>212</v>
      </c>
      <c r="AU346" s="245" t="s">
        <v>93</v>
      </c>
      <c r="AV346" s="13" t="s">
        <v>93</v>
      </c>
      <c r="AW346" s="13" t="s">
        <v>48</v>
      </c>
      <c r="AX346" s="13" t="s">
        <v>85</v>
      </c>
      <c r="AY346" s="245" t="s">
        <v>199</v>
      </c>
    </row>
    <row r="347" spans="2:65" s="1" customFormat="1" ht="22.5" customHeight="1">
      <c r="B347" s="43"/>
      <c r="C347" s="207" t="s">
        <v>555</v>
      </c>
      <c r="D347" s="207" t="s">
        <v>202</v>
      </c>
      <c r="E347" s="208" t="s">
        <v>1715</v>
      </c>
      <c r="F347" s="209" t="s">
        <v>1716</v>
      </c>
      <c r="G347" s="210" t="s">
        <v>418</v>
      </c>
      <c r="H347" s="211">
        <v>6</v>
      </c>
      <c r="I347" s="212"/>
      <c r="J347" s="213">
        <f>ROUND(I347*H347,2)</f>
        <v>0</v>
      </c>
      <c r="K347" s="209" t="s">
        <v>206</v>
      </c>
      <c r="L347" s="63"/>
      <c r="M347" s="214" t="s">
        <v>50</v>
      </c>
      <c r="N347" s="215" t="s">
        <v>56</v>
      </c>
      <c r="O347" s="44"/>
      <c r="P347" s="216">
        <f>O347*H347</f>
        <v>0</v>
      </c>
      <c r="Q347" s="216">
        <v>1.0499999999999999E-3</v>
      </c>
      <c r="R347" s="216">
        <f>Q347*H347</f>
        <v>6.3E-3</v>
      </c>
      <c r="S347" s="216">
        <v>0</v>
      </c>
      <c r="T347" s="217">
        <f>S347*H347</f>
        <v>0</v>
      </c>
      <c r="AR347" s="25" t="s">
        <v>105</v>
      </c>
      <c r="AT347" s="25" t="s">
        <v>202</v>
      </c>
      <c r="AU347" s="25" t="s">
        <v>93</v>
      </c>
      <c r="AY347" s="25" t="s">
        <v>199</v>
      </c>
      <c r="BE347" s="218">
        <f>IF(N347="základní",J347,0)</f>
        <v>0</v>
      </c>
      <c r="BF347" s="218">
        <f>IF(N347="snížená",J347,0)</f>
        <v>0</v>
      </c>
      <c r="BG347" s="218">
        <f>IF(N347="zákl. přenesená",J347,0)</f>
        <v>0</v>
      </c>
      <c r="BH347" s="218">
        <f>IF(N347="sníž. přenesená",J347,0)</f>
        <v>0</v>
      </c>
      <c r="BI347" s="218">
        <f>IF(N347="nulová",J347,0)</f>
        <v>0</v>
      </c>
      <c r="BJ347" s="25" t="s">
        <v>25</v>
      </c>
      <c r="BK347" s="218">
        <f>ROUND(I347*H347,2)</f>
        <v>0</v>
      </c>
      <c r="BL347" s="25" t="s">
        <v>105</v>
      </c>
      <c r="BM347" s="25" t="s">
        <v>1717</v>
      </c>
    </row>
    <row r="348" spans="2:65" s="1" customFormat="1" ht="13.5">
      <c r="B348" s="43"/>
      <c r="C348" s="65"/>
      <c r="D348" s="219" t="s">
        <v>208</v>
      </c>
      <c r="E348" s="65"/>
      <c r="F348" s="220" t="s">
        <v>1718</v>
      </c>
      <c r="G348" s="65"/>
      <c r="H348" s="65"/>
      <c r="I348" s="175"/>
      <c r="J348" s="65"/>
      <c r="K348" s="65"/>
      <c r="L348" s="63"/>
      <c r="M348" s="221"/>
      <c r="N348" s="44"/>
      <c r="O348" s="44"/>
      <c r="P348" s="44"/>
      <c r="Q348" s="44"/>
      <c r="R348" s="44"/>
      <c r="S348" s="44"/>
      <c r="T348" s="80"/>
      <c r="AT348" s="25" t="s">
        <v>208</v>
      </c>
      <c r="AU348" s="25" t="s">
        <v>93</v>
      </c>
    </row>
    <row r="349" spans="2:65" s="1" customFormat="1" ht="135">
      <c r="B349" s="43"/>
      <c r="C349" s="65"/>
      <c r="D349" s="219" t="s">
        <v>210</v>
      </c>
      <c r="E349" s="65"/>
      <c r="F349" s="222" t="s">
        <v>580</v>
      </c>
      <c r="G349" s="65"/>
      <c r="H349" s="65"/>
      <c r="I349" s="175"/>
      <c r="J349" s="65"/>
      <c r="K349" s="65"/>
      <c r="L349" s="63"/>
      <c r="M349" s="221"/>
      <c r="N349" s="44"/>
      <c r="O349" s="44"/>
      <c r="P349" s="44"/>
      <c r="Q349" s="44"/>
      <c r="R349" s="44"/>
      <c r="S349" s="44"/>
      <c r="T349" s="80"/>
      <c r="AT349" s="25" t="s">
        <v>210</v>
      </c>
      <c r="AU349" s="25" t="s">
        <v>93</v>
      </c>
    </row>
    <row r="350" spans="2:65" s="12" customFormat="1" ht="13.5">
      <c r="B350" s="223"/>
      <c r="C350" s="224"/>
      <c r="D350" s="219" t="s">
        <v>212</v>
      </c>
      <c r="E350" s="225" t="s">
        <v>50</v>
      </c>
      <c r="F350" s="226" t="s">
        <v>747</v>
      </c>
      <c r="G350" s="224"/>
      <c r="H350" s="227" t="s">
        <v>50</v>
      </c>
      <c r="I350" s="228"/>
      <c r="J350" s="224"/>
      <c r="K350" s="224"/>
      <c r="L350" s="229"/>
      <c r="M350" s="230"/>
      <c r="N350" s="231"/>
      <c r="O350" s="231"/>
      <c r="P350" s="231"/>
      <c r="Q350" s="231"/>
      <c r="R350" s="231"/>
      <c r="S350" s="231"/>
      <c r="T350" s="232"/>
      <c r="AT350" s="233" t="s">
        <v>212</v>
      </c>
      <c r="AU350" s="233" t="s">
        <v>93</v>
      </c>
      <c r="AV350" s="12" t="s">
        <v>25</v>
      </c>
      <c r="AW350" s="12" t="s">
        <v>48</v>
      </c>
      <c r="AX350" s="12" t="s">
        <v>85</v>
      </c>
      <c r="AY350" s="233" t="s">
        <v>199</v>
      </c>
    </row>
    <row r="351" spans="2:65" s="13" customFormat="1" ht="13.5">
      <c r="B351" s="234"/>
      <c r="C351" s="235"/>
      <c r="D351" s="219" t="s">
        <v>212</v>
      </c>
      <c r="E351" s="246" t="s">
        <v>50</v>
      </c>
      <c r="F351" s="247" t="s">
        <v>25</v>
      </c>
      <c r="G351" s="235"/>
      <c r="H351" s="248">
        <v>1</v>
      </c>
      <c r="I351" s="240"/>
      <c r="J351" s="235"/>
      <c r="K351" s="235"/>
      <c r="L351" s="241"/>
      <c r="M351" s="242"/>
      <c r="N351" s="243"/>
      <c r="O351" s="243"/>
      <c r="P351" s="243"/>
      <c r="Q351" s="243"/>
      <c r="R351" s="243"/>
      <c r="S351" s="243"/>
      <c r="T351" s="244"/>
      <c r="AT351" s="245" t="s">
        <v>212</v>
      </c>
      <c r="AU351" s="245" t="s">
        <v>93</v>
      </c>
      <c r="AV351" s="13" t="s">
        <v>93</v>
      </c>
      <c r="AW351" s="13" t="s">
        <v>48</v>
      </c>
      <c r="AX351" s="13" t="s">
        <v>85</v>
      </c>
      <c r="AY351" s="245" t="s">
        <v>199</v>
      </c>
    </row>
    <row r="352" spans="2:65" s="12" customFormat="1" ht="13.5">
      <c r="B352" s="223"/>
      <c r="C352" s="224"/>
      <c r="D352" s="219" t="s">
        <v>212</v>
      </c>
      <c r="E352" s="225" t="s">
        <v>50</v>
      </c>
      <c r="F352" s="226" t="s">
        <v>749</v>
      </c>
      <c r="G352" s="224"/>
      <c r="H352" s="227" t="s">
        <v>50</v>
      </c>
      <c r="I352" s="228"/>
      <c r="J352" s="224"/>
      <c r="K352" s="224"/>
      <c r="L352" s="229"/>
      <c r="M352" s="230"/>
      <c r="N352" s="231"/>
      <c r="O352" s="231"/>
      <c r="P352" s="231"/>
      <c r="Q352" s="231"/>
      <c r="R352" s="231"/>
      <c r="S352" s="231"/>
      <c r="T352" s="232"/>
      <c r="AT352" s="233" t="s">
        <v>212</v>
      </c>
      <c r="AU352" s="233" t="s">
        <v>93</v>
      </c>
      <c r="AV352" s="12" t="s">
        <v>25</v>
      </c>
      <c r="AW352" s="12" t="s">
        <v>48</v>
      </c>
      <c r="AX352" s="12" t="s">
        <v>85</v>
      </c>
      <c r="AY352" s="233" t="s">
        <v>199</v>
      </c>
    </row>
    <row r="353" spans="2:65" s="13" customFormat="1" ht="13.5">
      <c r="B353" s="234"/>
      <c r="C353" s="235"/>
      <c r="D353" s="236" t="s">
        <v>212</v>
      </c>
      <c r="E353" s="237" t="s">
        <v>50</v>
      </c>
      <c r="F353" s="238" t="s">
        <v>1719</v>
      </c>
      <c r="G353" s="235"/>
      <c r="H353" s="239">
        <v>5</v>
      </c>
      <c r="I353" s="240"/>
      <c r="J353" s="235"/>
      <c r="K353" s="235"/>
      <c r="L353" s="241"/>
      <c r="M353" s="242"/>
      <c r="N353" s="243"/>
      <c r="O353" s="243"/>
      <c r="P353" s="243"/>
      <c r="Q353" s="243"/>
      <c r="R353" s="243"/>
      <c r="S353" s="243"/>
      <c r="T353" s="244"/>
      <c r="AT353" s="245" t="s">
        <v>212</v>
      </c>
      <c r="AU353" s="245" t="s">
        <v>93</v>
      </c>
      <c r="AV353" s="13" t="s">
        <v>93</v>
      </c>
      <c r="AW353" s="13" t="s">
        <v>48</v>
      </c>
      <c r="AX353" s="13" t="s">
        <v>85</v>
      </c>
      <c r="AY353" s="245" t="s">
        <v>199</v>
      </c>
    </row>
    <row r="354" spans="2:65" s="1" customFormat="1" ht="22.5" customHeight="1">
      <c r="B354" s="43"/>
      <c r="C354" s="249" t="s">
        <v>564</v>
      </c>
      <c r="D354" s="249" t="s">
        <v>334</v>
      </c>
      <c r="E354" s="250" t="s">
        <v>1720</v>
      </c>
      <c r="F354" s="251" t="s">
        <v>1721</v>
      </c>
      <c r="G354" s="252" t="s">
        <v>418</v>
      </c>
      <c r="H354" s="253">
        <v>5</v>
      </c>
      <c r="I354" s="254"/>
      <c r="J354" s="255">
        <f>ROUND(I354*H354,2)</f>
        <v>0</v>
      </c>
      <c r="K354" s="251" t="s">
        <v>206</v>
      </c>
      <c r="L354" s="256"/>
      <c r="M354" s="257" t="s">
        <v>50</v>
      </c>
      <c r="N354" s="258" t="s">
        <v>56</v>
      </c>
      <c r="O354" s="44"/>
      <c r="P354" s="216">
        <f>O354*H354</f>
        <v>0</v>
      </c>
      <c r="Q354" s="216">
        <v>6.0000000000000001E-3</v>
      </c>
      <c r="R354" s="216">
        <f>Q354*H354</f>
        <v>0.03</v>
      </c>
      <c r="S354" s="216">
        <v>0</v>
      </c>
      <c r="T354" s="217">
        <f>S354*H354</f>
        <v>0</v>
      </c>
      <c r="AR354" s="25" t="s">
        <v>247</v>
      </c>
      <c r="AT354" s="25" t="s">
        <v>334</v>
      </c>
      <c r="AU354" s="25" t="s">
        <v>93</v>
      </c>
      <c r="AY354" s="25" t="s">
        <v>199</v>
      </c>
      <c r="BE354" s="218">
        <f>IF(N354="základní",J354,0)</f>
        <v>0</v>
      </c>
      <c r="BF354" s="218">
        <f>IF(N354="snížená",J354,0)</f>
        <v>0</v>
      </c>
      <c r="BG354" s="218">
        <f>IF(N354="zákl. přenesená",J354,0)</f>
        <v>0</v>
      </c>
      <c r="BH354" s="218">
        <f>IF(N354="sníž. přenesená",J354,0)</f>
        <v>0</v>
      </c>
      <c r="BI354" s="218">
        <f>IF(N354="nulová",J354,0)</f>
        <v>0</v>
      </c>
      <c r="BJ354" s="25" t="s">
        <v>25</v>
      </c>
      <c r="BK354" s="218">
        <f>ROUND(I354*H354,2)</f>
        <v>0</v>
      </c>
      <c r="BL354" s="25" t="s">
        <v>105</v>
      </c>
      <c r="BM354" s="25" t="s">
        <v>1722</v>
      </c>
    </row>
    <row r="355" spans="2:65" s="1" customFormat="1" ht="40.5">
      <c r="B355" s="43"/>
      <c r="C355" s="65"/>
      <c r="D355" s="219" t="s">
        <v>208</v>
      </c>
      <c r="E355" s="65"/>
      <c r="F355" s="220" t="s">
        <v>1723</v>
      </c>
      <c r="G355" s="65"/>
      <c r="H355" s="65"/>
      <c r="I355" s="175"/>
      <c r="J355" s="65"/>
      <c r="K355" s="65"/>
      <c r="L355" s="63"/>
      <c r="M355" s="221"/>
      <c r="N355" s="44"/>
      <c r="O355" s="44"/>
      <c r="P355" s="44"/>
      <c r="Q355" s="44"/>
      <c r="R355" s="44"/>
      <c r="S355" s="44"/>
      <c r="T355" s="80"/>
      <c r="AT355" s="25" t="s">
        <v>208</v>
      </c>
      <c r="AU355" s="25" t="s">
        <v>93</v>
      </c>
    </row>
    <row r="356" spans="2:65" s="12" customFormat="1" ht="13.5">
      <c r="B356" s="223"/>
      <c r="C356" s="224"/>
      <c r="D356" s="219" t="s">
        <v>212</v>
      </c>
      <c r="E356" s="225" t="s">
        <v>50</v>
      </c>
      <c r="F356" s="226" t="s">
        <v>749</v>
      </c>
      <c r="G356" s="224"/>
      <c r="H356" s="227" t="s">
        <v>50</v>
      </c>
      <c r="I356" s="228"/>
      <c r="J356" s="224"/>
      <c r="K356" s="224"/>
      <c r="L356" s="229"/>
      <c r="M356" s="230"/>
      <c r="N356" s="231"/>
      <c r="O356" s="231"/>
      <c r="P356" s="231"/>
      <c r="Q356" s="231"/>
      <c r="R356" s="231"/>
      <c r="S356" s="231"/>
      <c r="T356" s="232"/>
      <c r="AT356" s="233" t="s">
        <v>212</v>
      </c>
      <c r="AU356" s="233" t="s">
        <v>93</v>
      </c>
      <c r="AV356" s="12" t="s">
        <v>25</v>
      </c>
      <c r="AW356" s="12" t="s">
        <v>48</v>
      </c>
      <c r="AX356" s="12" t="s">
        <v>85</v>
      </c>
      <c r="AY356" s="233" t="s">
        <v>199</v>
      </c>
    </row>
    <row r="357" spans="2:65" s="13" customFormat="1" ht="13.5">
      <c r="B357" s="234"/>
      <c r="C357" s="235"/>
      <c r="D357" s="236" t="s">
        <v>212</v>
      </c>
      <c r="E357" s="237" t="s">
        <v>50</v>
      </c>
      <c r="F357" s="238" t="s">
        <v>1724</v>
      </c>
      <c r="G357" s="235"/>
      <c r="H357" s="239">
        <v>5</v>
      </c>
      <c r="I357" s="240"/>
      <c r="J357" s="235"/>
      <c r="K357" s="235"/>
      <c r="L357" s="241"/>
      <c r="M357" s="242"/>
      <c r="N357" s="243"/>
      <c r="O357" s="243"/>
      <c r="P357" s="243"/>
      <c r="Q357" s="243"/>
      <c r="R357" s="243"/>
      <c r="S357" s="243"/>
      <c r="T357" s="244"/>
      <c r="AT357" s="245" t="s">
        <v>212</v>
      </c>
      <c r="AU357" s="245" t="s">
        <v>93</v>
      </c>
      <c r="AV357" s="13" t="s">
        <v>93</v>
      </c>
      <c r="AW357" s="13" t="s">
        <v>48</v>
      </c>
      <c r="AX357" s="13" t="s">
        <v>85</v>
      </c>
      <c r="AY357" s="245" t="s">
        <v>199</v>
      </c>
    </row>
    <row r="358" spans="2:65" s="1" customFormat="1" ht="22.5" customHeight="1">
      <c r="B358" s="43"/>
      <c r="C358" s="207" t="s">
        <v>571</v>
      </c>
      <c r="D358" s="207" t="s">
        <v>202</v>
      </c>
      <c r="E358" s="208" t="s">
        <v>582</v>
      </c>
      <c r="F358" s="209" t="s">
        <v>583</v>
      </c>
      <c r="G358" s="210" t="s">
        <v>418</v>
      </c>
      <c r="H358" s="211">
        <v>13</v>
      </c>
      <c r="I358" s="212"/>
      <c r="J358" s="213">
        <f>ROUND(I358*H358,2)</f>
        <v>0</v>
      </c>
      <c r="K358" s="209" t="s">
        <v>206</v>
      </c>
      <c r="L358" s="63"/>
      <c r="M358" s="214" t="s">
        <v>50</v>
      </c>
      <c r="N358" s="215" t="s">
        <v>56</v>
      </c>
      <c r="O358" s="44"/>
      <c r="P358" s="216">
        <f>O358*H358</f>
        <v>0</v>
      </c>
      <c r="Q358" s="216">
        <v>0.11241</v>
      </c>
      <c r="R358" s="216">
        <f>Q358*H358</f>
        <v>1.46133</v>
      </c>
      <c r="S358" s="216">
        <v>0</v>
      </c>
      <c r="T358" s="217">
        <f>S358*H358</f>
        <v>0</v>
      </c>
      <c r="AR358" s="25" t="s">
        <v>105</v>
      </c>
      <c r="AT358" s="25" t="s">
        <v>202</v>
      </c>
      <c r="AU358" s="25" t="s">
        <v>93</v>
      </c>
      <c r="AY358" s="25" t="s">
        <v>199</v>
      </c>
      <c r="BE358" s="218">
        <f>IF(N358="základní",J358,0)</f>
        <v>0</v>
      </c>
      <c r="BF358" s="218">
        <f>IF(N358="snížená",J358,0)</f>
        <v>0</v>
      </c>
      <c r="BG358" s="218">
        <f>IF(N358="zákl. přenesená",J358,0)</f>
        <v>0</v>
      </c>
      <c r="BH358" s="218">
        <f>IF(N358="sníž. přenesená",J358,0)</f>
        <v>0</v>
      </c>
      <c r="BI358" s="218">
        <f>IF(N358="nulová",J358,0)</f>
        <v>0</v>
      </c>
      <c r="BJ358" s="25" t="s">
        <v>25</v>
      </c>
      <c r="BK358" s="218">
        <f>ROUND(I358*H358,2)</f>
        <v>0</v>
      </c>
      <c r="BL358" s="25" t="s">
        <v>105</v>
      </c>
      <c r="BM358" s="25" t="s">
        <v>584</v>
      </c>
    </row>
    <row r="359" spans="2:65" s="1" customFormat="1" ht="13.5">
      <c r="B359" s="43"/>
      <c r="C359" s="65"/>
      <c r="D359" s="219" t="s">
        <v>208</v>
      </c>
      <c r="E359" s="65"/>
      <c r="F359" s="220" t="s">
        <v>585</v>
      </c>
      <c r="G359" s="65"/>
      <c r="H359" s="65"/>
      <c r="I359" s="175"/>
      <c r="J359" s="65"/>
      <c r="K359" s="65"/>
      <c r="L359" s="63"/>
      <c r="M359" s="221"/>
      <c r="N359" s="44"/>
      <c r="O359" s="44"/>
      <c r="P359" s="44"/>
      <c r="Q359" s="44"/>
      <c r="R359" s="44"/>
      <c r="S359" s="44"/>
      <c r="T359" s="80"/>
      <c r="AT359" s="25" t="s">
        <v>208</v>
      </c>
      <c r="AU359" s="25" t="s">
        <v>93</v>
      </c>
    </row>
    <row r="360" spans="2:65" s="1" customFormat="1" ht="94.5">
      <c r="B360" s="43"/>
      <c r="C360" s="65"/>
      <c r="D360" s="219" t="s">
        <v>210</v>
      </c>
      <c r="E360" s="65"/>
      <c r="F360" s="222" t="s">
        <v>586</v>
      </c>
      <c r="G360" s="65"/>
      <c r="H360" s="65"/>
      <c r="I360" s="175"/>
      <c r="J360" s="65"/>
      <c r="K360" s="65"/>
      <c r="L360" s="63"/>
      <c r="M360" s="221"/>
      <c r="N360" s="44"/>
      <c r="O360" s="44"/>
      <c r="P360" s="44"/>
      <c r="Q360" s="44"/>
      <c r="R360" s="44"/>
      <c r="S360" s="44"/>
      <c r="T360" s="80"/>
      <c r="AT360" s="25" t="s">
        <v>210</v>
      </c>
      <c r="AU360" s="25" t="s">
        <v>93</v>
      </c>
    </row>
    <row r="361" spans="2:65" s="12" customFormat="1" ht="13.5">
      <c r="B361" s="223"/>
      <c r="C361" s="224"/>
      <c r="D361" s="219" t="s">
        <v>212</v>
      </c>
      <c r="E361" s="225" t="s">
        <v>50</v>
      </c>
      <c r="F361" s="226" t="s">
        <v>747</v>
      </c>
      <c r="G361" s="224"/>
      <c r="H361" s="227" t="s">
        <v>50</v>
      </c>
      <c r="I361" s="228"/>
      <c r="J361" s="224"/>
      <c r="K361" s="224"/>
      <c r="L361" s="229"/>
      <c r="M361" s="230"/>
      <c r="N361" s="231"/>
      <c r="O361" s="231"/>
      <c r="P361" s="231"/>
      <c r="Q361" s="231"/>
      <c r="R361" s="231"/>
      <c r="S361" s="231"/>
      <c r="T361" s="232"/>
      <c r="AT361" s="233" t="s">
        <v>212</v>
      </c>
      <c r="AU361" s="233" t="s">
        <v>93</v>
      </c>
      <c r="AV361" s="12" t="s">
        <v>25</v>
      </c>
      <c r="AW361" s="12" t="s">
        <v>48</v>
      </c>
      <c r="AX361" s="12" t="s">
        <v>85</v>
      </c>
      <c r="AY361" s="233" t="s">
        <v>199</v>
      </c>
    </row>
    <row r="362" spans="2:65" s="13" customFormat="1" ht="13.5">
      <c r="B362" s="234"/>
      <c r="C362" s="235"/>
      <c r="D362" s="219" t="s">
        <v>212</v>
      </c>
      <c r="E362" s="246" t="s">
        <v>50</v>
      </c>
      <c r="F362" s="247" t="s">
        <v>105</v>
      </c>
      <c r="G362" s="235"/>
      <c r="H362" s="248">
        <v>4</v>
      </c>
      <c r="I362" s="240"/>
      <c r="J362" s="235"/>
      <c r="K362" s="235"/>
      <c r="L362" s="241"/>
      <c r="M362" s="242"/>
      <c r="N362" s="243"/>
      <c r="O362" s="243"/>
      <c r="P362" s="243"/>
      <c r="Q362" s="243"/>
      <c r="R362" s="243"/>
      <c r="S362" s="243"/>
      <c r="T362" s="244"/>
      <c r="AT362" s="245" t="s">
        <v>212</v>
      </c>
      <c r="AU362" s="245" t="s">
        <v>93</v>
      </c>
      <c r="AV362" s="13" t="s">
        <v>93</v>
      </c>
      <c r="AW362" s="13" t="s">
        <v>48</v>
      </c>
      <c r="AX362" s="13" t="s">
        <v>85</v>
      </c>
      <c r="AY362" s="245" t="s">
        <v>199</v>
      </c>
    </row>
    <row r="363" spans="2:65" s="12" customFormat="1" ht="13.5">
      <c r="B363" s="223"/>
      <c r="C363" s="224"/>
      <c r="D363" s="219" t="s">
        <v>212</v>
      </c>
      <c r="E363" s="225" t="s">
        <v>50</v>
      </c>
      <c r="F363" s="226" t="s">
        <v>1725</v>
      </c>
      <c r="G363" s="224"/>
      <c r="H363" s="227" t="s">
        <v>50</v>
      </c>
      <c r="I363" s="228"/>
      <c r="J363" s="224"/>
      <c r="K363" s="224"/>
      <c r="L363" s="229"/>
      <c r="M363" s="230"/>
      <c r="N363" s="231"/>
      <c r="O363" s="231"/>
      <c r="P363" s="231"/>
      <c r="Q363" s="231"/>
      <c r="R363" s="231"/>
      <c r="S363" s="231"/>
      <c r="T363" s="232"/>
      <c r="AT363" s="233" t="s">
        <v>212</v>
      </c>
      <c r="AU363" s="233" t="s">
        <v>93</v>
      </c>
      <c r="AV363" s="12" t="s">
        <v>25</v>
      </c>
      <c r="AW363" s="12" t="s">
        <v>48</v>
      </c>
      <c r="AX363" s="12" t="s">
        <v>85</v>
      </c>
      <c r="AY363" s="233" t="s">
        <v>199</v>
      </c>
    </row>
    <row r="364" spans="2:65" s="13" customFormat="1" ht="13.5">
      <c r="B364" s="234"/>
      <c r="C364" s="235"/>
      <c r="D364" s="236" t="s">
        <v>212</v>
      </c>
      <c r="E364" s="237" t="s">
        <v>50</v>
      </c>
      <c r="F364" s="238" t="s">
        <v>127</v>
      </c>
      <c r="G364" s="235"/>
      <c r="H364" s="239">
        <v>9</v>
      </c>
      <c r="I364" s="240"/>
      <c r="J364" s="235"/>
      <c r="K364" s="235"/>
      <c r="L364" s="241"/>
      <c r="M364" s="242"/>
      <c r="N364" s="243"/>
      <c r="O364" s="243"/>
      <c r="P364" s="243"/>
      <c r="Q364" s="243"/>
      <c r="R364" s="243"/>
      <c r="S364" s="243"/>
      <c r="T364" s="244"/>
      <c r="AT364" s="245" t="s">
        <v>212</v>
      </c>
      <c r="AU364" s="245" t="s">
        <v>93</v>
      </c>
      <c r="AV364" s="13" t="s">
        <v>93</v>
      </c>
      <c r="AW364" s="13" t="s">
        <v>48</v>
      </c>
      <c r="AX364" s="13" t="s">
        <v>85</v>
      </c>
      <c r="AY364" s="245" t="s">
        <v>199</v>
      </c>
    </row>
    <row r="365" spans="2:65" s="1" customFormat="1" ht="22.5" customHeight="1">
      <c r="B365" s="43"/>
      <c r="C365" s="249" t="s">
        <v>575</v>
      </c>
      <c r="D365" s="249" t="s">
        <v>334</v>
      </c>
      <c r="E365" s="250" t="s">
        <v>1095</v>
      </c>
      <c r="F365" s="251" t="s">
        <v>1096</v>
      </c>
      <c r="G365" s="252" t="s">
        <v>418</v>
      </c>
      <c r="H365" s="253">
        <v>9</v>
      </c>
      <c r="I365" s="254"/>
      <c r="J365" s="255">
        <f>ROUND(I365*H365,2)</f>
        <v>0</v>
      </c>
      <c r="K365" s="251" t="s">
        <v>206</v>
      </c>
      <c r="L365" s="256"/>
      <c r="M365" s="257" t="s">
        <v>50</v>
      </c>
      <c r="N365" s="258" t="s">
        <v>56</v>
      </c>
      <c r="O365" s="44"/>
      <c r="P365" s="216">
        <f>O365*H365</f>
        <v>0</v>
      </c>
      <c r="Q365" s="216">
        <v>6.1000000000000004E-3</v>
      </c>
      <c r="R365" s="216">
        <f>Q365*H365</f>
        <v>5.4900000000000004E-2</v>
      </c>
      <c r="S365" s="216">
        <v>0</v>
      </c>
      <c r="T365" s="217">
        <f>S365*H365</f>
        <v>0</v>
      </c>
      <c r="AR365" s="25" t="s">
        <v>247</v>
      </c>
      <c r="AT365" s="25" t="s">
        <v>334</v>
      </c>
      <c r="AU365" s="25" t="s">
        <v>93</v>
      </c>
      <c r="AY365" s="25" t="s">
        <v>199</v>
      </c>
      <c r="BE365" s="218">
        <f>IF(N365="základní",J365,0)</f>
        <v>0</v>
      </c>
      <c r="BF365" s="218">
        <f>IF(N365="snížená",J365,0)</f>
        <v>0</v>
      </c>
      <c r="BG365" s="218">
        <f>IF(N365="zákl. přenesená",J365,0)</f>
        <v>0</v>
      </c>
      <c r="BH365" s="218">
        <f>IF(N365="sníž. přenesená",J365,0)</f>
        <v>0</v>
      </c>
      <c r="BI365" s="218">
        <f>IF(N365="nulová",J365,0)</f>
        <v>0</v>
      </c>
      <c r="BJ365" s="25" t="s">
        <v>25</v>
      </c>
      <c r="BK365" s="218">
        <f>ROUND(I365*H365,2)</f>
        <v>0</v>
      </c>
      <c r="BL365" s="25" t="s">
        <v>105</v>
      </c>
      <c r="BM365" s="25" t="s">
        <v>1726</v>
      </c>
    </row>
    <row r="366" spans="2:65" s="1" customFormat="1" ht="13.5">
      <c r="B366" s="43"/>
      <c r="C366" s="65"/>
      <c r="D366" s="219" t="s">
        <v>208</v>
      </c>
      <c r="E366" s="65"/>
      <c r="F366" s="220" t="s">
        <v>1098</v>
      </c>
      <c r="G366" s="65"/>
      <c r="H366" s="65"/>
      <c r="I366" s="175"/>
      <c r="J366" s="65"/>
      <c r="K366" s="65"/>
      <c r="L366" s="63"/>
      <c r="M366" s="221"/>
      <c r="N366" s="44"/>
      <c r="O366" s="44"/>
      <c r="P366" s="44"/>
      <c r="Q366" s="44"/>
      <c r="R366" s="44"/>
      <c r="S366" s="44"/>
      <c r="T366" s="80"/>
      <c r="AT366" s="25" t="s">
        <v>208</v>
      </c>
      <c r="AU366" s="25" t="s">
        <v>93</v>
      </c>
    </row>
    <row r="367" spans="2:65" s="12" customFormat="1" ht="13.5">
      <c r="B367" s="223"/>
      <c r="C367" s="224"/>
      <c r="D367" s="219" t="s">
        <v>212</v>
      </c>
      <c r="E367" s="225" t="s">
        <v>50</v>
      </c>
      <c r="F367" s="226" t="s">
        <v>1727</v>
      </c>
      <c r="G367" s="224"/>
      <c r="H367" s="227" t="s">
        <v>50</v>
      </c>
      <c r="I367" s="228"/>
      <c r="J367" s="224"/>
      <c r="K367" s="224"/>
      <c r="L367" s="229"/>
      <c r="M367" s="230"/>
      <c r="N367" s="231"/>
      <c r="O367" s="231"/>
      <c r="P367" s="231"/>
      <c r="Q367" s="231"/>
      <c r="R367" s="231"/>
      <c r="S367" s="231"/>
      <c r="T367" s="232"/>
      <c r="AT367" s="233" t="s">
        <v>212</v>
      </c>
      <c r="AU367" s="233" t="s">
        <v>93</v>
      </c>
      <c r="AV367" s="12" t="s">
        <v>25</v>
      </c>
      <c r="AW367" s="12" t="s">
        <v>48</v>
      </c>
      <c r="AX367" s="12" t="s">
        <v>85</v>
      </c>
      <c r="AY367" s="233" t="s">
        <v>199</v>
      </c>
    </row>
    <row r="368" spans="2:65" s="13" customFormat="1" ht="13.5">
      <c r="B368" s="234"/>
      <c r="C368" s="235"/>
      <c r="D368" s="236" t="s">
        <v>212</v>
      </c>
      <c r="E368" s="237" t="s">
        <v>50</v>
      </c>
      <c r="F368" s="238" t="s">
        <v>127</v>
      </c>
      <c r="G368" s="235"/>
      <c r="H368" s="239">
        <v>9</v>
      </c>
      <c r="I368" s="240"/>
      <c r="J368" s="235"/>
      <c r="K368" s="235"/>
      <c r="L368" s="241"/>
      <c r="M368" s="242"/>
      <c r="N368" s="243"/>
      <c r="O368" s="243"/>
      <c r="P368" s="243"/>
      <c r="Q368" s="243"/>
      <c r="R368" s="243"/>
      <c r="S368" s="243"/>
      <c r="T368" s="244"/>
      <c r="AT368" s="245" t="s">
        <v>212</v>
      </c>
      <c r="AU368" s="245" t="s">
        <v>93</v>
      </c>
      <c r="AV368" s="13" t="s">
        <v>93</v>
      </c>
      <c r="AW368" s="13" t="s">
        <v>48</v>
      </c>
      <c r="AX368" s="13" t="s">
        <v>25</v>
      </c>
      <c r="AY368" s="245" t="s">
        <v>199</v>
      </c>
    </row>
    <row r="369" spans="2:65" s="1" customFormat="1" ht="22.5" customHeight="1">
      <c r="B369" s="43"/>
      <c r="C369" s="207" t="s">
        <v>581</v>
      </c>
      <c r="D369" s="207" t="s">
        <v>202</v>
      </c>
      <c r="E369" s="208" t="s">
        <v>1728</v>
      </c>
      <c r="F369" s="209" t="s">
        <v>1729</v>
      </c>
      <c r="G369" s="210" t="s">
        <v>418</v>
      </c>
      <c r="H369" s="211">
        <v>2</v>
      </c>
      <c r="I369" s="212"/>
      <c r="J369" s="213">
        <f>ROUND(I369*H369,2)</f>
        <v>0</v>
      </c>
      <c r="K369" s="209" t="s">
        <v>206</v>
      </c>
      <c r="L369" s="63"/>
      <c r="M369" s="214" t="s">
        <v>50</v>
      </c>
      <c r="N369" s="215" t="s">
        <v>56</v>
      </c>
      <c r="O369" s="44"/>
      <c r="P369" s="216">
        <f>O369*H369</f>
        <v>0</v>
      </c>
      <c r="Q369" s="216">
        <v>0</v>
      </c>
      <c r="R369" s="216">
        <f>Q369*H369</f>
        <v>0</v>
      </c>
      <c r="S369" s="216">
        <v>0</v>
      </c>
      <c r="T369" s="217">
        <f>S369*H369</f>
        <v>0</v>
      </c>
      <c r="AR369" s="25" t="s">
        <v>105</v>
      </c>
      <c r="AT369" s="25" t="s">
        <v>202</v>
      </c>
      <c r="AU369" s="25" t="s">
        <v>93</v>
      </c>
      <c r="AY369" s="25" t="s">
        <v>199</v>
      </c>
      <c r="BE369" s="218">
        <f>IF(N369="základní",J369,0)</f>
        <v>0</v>
      </c>
      <c r="BF369" s="218">
        <f>IF(N369="snížená",J369,0)</f>
        <v>0</v>
      </c>
      <c r="BG369" s="218">
        <f>IF(N369="zákl. přenesená",J369,0)</f>
        <v>0</v>
      </c>
      <c r="BH369" s="218">
        <f>IF(N369="sníž. přenesená",J369,0)</f>
        <v>0</v>
      </c>
      <c r="BI369" s="218">
        <f>IF(N369="nulová",J369,0)</f>
        <v>0</v>
      </c>
      <c r="BJ369" s="25" t="s">
        <v>25</v>
      </c>
      <c r="BK369" s="218">
        <f>ROUND(I369*H369,2)</f>
        <v>0</v>
      </c>
      <c r="BL369" s="25" t="s">
        <v>105</v>
      </c>
      <c r="BM369" s="25" t="s">
        <v>1730</v>
      </c>
    </row>
    <row r="370" spans="2:65" s="1" customFormat="1" ht="27">
      <c r="B370" s="43"/>
      <c r="C370" s="65"/>
      <c r="D370" s="219" t="s">
        <v>208</v>
      </c>
      <c r="E370" s="65"/>
      <c r="F370" s="220" t="s">
        <v>1731</v>
      </c>
      <c r="G370" s="65"/>
      <c r="H370" s="65"/>
      <c r="I370" s="175"/>
      <c r="J370" s="65"/>
      <c r="K370" s="65"/>
      <c r="L370" s="63"/>
      <c r="M370" s="221"/>
      <c r="N370" s="44"/>
      <c r="O370" s="44"/>
      <c r="P370" s="44"/>
      <c r="Q370" s="44"/>
      <c r="R370" s="44"/>
      <c r="S370" s="44"/>
      <c r="T370" s="80"/>
      <c r="AT370" s="25" t="s">
        <v>208</v>
      </c>
      <c r="AU370" s="25" t="s">
        <v>93</v>
      </c>
    </row>
    <row r="371" spans="2:65" s="1" customFormat="1" ht="81">
      <c r="B371" s="43"/>
      <c r="C371" s="65"/>
      <c r="D371" s="219" t="s">
        <v>210</v>
      </c>
      <c r="E371" s="65"/>
      <c r="F371" s="222" t="s">
        <v>1732</v>
      </c>
      <c r="G371" s="65"/>
      <c r="H371" s="65"/>
      <c r="I371" s="175"/>
      <c r="J371" s="65"/>
      <c r="K371" s="65"/>
      <c r="L371" s="63"/>
      <c r="M371" s="221"/>
      <c r="N371" s="44"/>
      <c r="O371" s="44"/>
      <c r="P371" s="44"/>
      <c r="Q371" s="44"/>
      <c r="R371" s="44"/>
      <c r="S371" s="44"/>
      <c r="T371" s="80"/>
      <c r="AT371" s="25" t="s">
        <v>210</v>
      </c>
      <c r="AU371" s="25" t="s">
        <v>93</v>
      </c>
    </row>
    <row r="372" spans="2:65" s="12" customFormat="1" ht="13.5">
      <c r="B372" s="223"/>
      <c r="C372" s="224"/>
      <c r="D372" s="219" t="s">
        <v>212</v>
      </c>
      <c r="E372" s="225" t="s">
        <v>50</v>
      </c>
      <c r="F372" s="226" t="s">
        <v>876</v>
      </c>
      <c r="G372" s="224"/>
      <c r="H372" s="227" t="s">
        <v>50</v>
      </c>
      <c r="I372" s="228"/>
      <c r="J372" s="224"/>
      <c r="K372" s="224"/>
      <c r="L372" s="229"/>
      <c r="M372" s="230"/>
      <c r="N372" s="231"/>
      <c r="O372" s="231"/>
      <c r="P372" s="231"/>
      <c r="Q372" s="231"/>
      <c r="R372" s="231"/>
      <c r="S372" s="231"/>
      <c r="T372" s="232"/>
      <c r="AT372" s="233" t="s">
        <v>212</v>
      </c>
      <c r="AU372" s="233" t="s">
        <v>93</v>
      </c>
      <c r="AV372" s="12" t="s">
        <v>25</v>
      </c>
      <c r="AW372" s="12" t="s">
        <v>48</v>
      </c>
      <c r="AX372" s="12" t="s">
        <v>85</v>
      </c>
      <c r="AY372" s="233" t="s">
        <v>199</v>
      </c>
    </row>
    <row r="373" spans="2:65" s="13" customFormat="1" ht="13.5">
      <c r="B373" s="234"/>
      <c r="C373" s="235"/>
      <c r="D373" s="236" t="s">
        <v>212</v>
      </c>
      <c r="E373" s="237" t="s">
        <v>50</v>
      </c>
      <c r="F373" s="238" t="s">
        <v>93</v>
      </c>
      <c r="G373" s="235"/>
      <c r="H373" s="239">
        <v>2</v>
      </c>
      <c r="I373" s="240"/>
      <c r="J373" s="235"/>
      <c r="K373" s="235"/>
      <c r="L373" s="241"/>
      <c r="M373" s="242"/>
      <c r="N373" s="243"/>
      <c r="O373" s="243"/>
      <c r="P373" s="243"/>
      <c r="Q373" s="243"/>
      <c r="R373" s="243"/>
      <c r="S373" s="243"/>
      <c r="T373" s="244"/>
      <c r="AT373" s="245" t="s">
        <v>212</v>
      </c>
      <c r="AU373" s="245" t="s">
        <v>93</v>
      </c>
      <c r="AV373" s="13" t="s">
        <v>93</v>
      </c>
      <c r="AW373" s="13" t="s">
        <v>48</v>
      </c>
      <c r="AX373" s="13" t="s">
        <v>85</v>
      </c>
      <c r="AY373" s="245" t="s">
        <v>199</v>
      </c>
    </row>
    <row r="374" spans="2:65" s="1" customFormat="1" ht="22.5" customHeight="1">
      <c r="B374" s="43"/>
      <c r="C374" s="249" t="s">
        <v>587</v>
      </c>
      <c r="D374" s="249" t="s">
        <v>334</v>
      </c>
      <c r="E374" s="250" t="s">
        <v>1733</v>
      </c>
      <c r="F374" s="251" t="s">
        <v>1734</v>
      </c>
      <c r="G374" s="252" t="s">
        <v>418</v>
      </c>
      <c r="H374" s="253">
        <v>2</v>
      </c>
      <c r="I374" s="254"/>
      <c r="J374" s="255">
        <f>ROUND(I374*H374,2)</f>
        <v>0</v>
      </c>
      <c r="K374" s="251" t="s">
        <v>50</v>
      </c>
      <c r="L374" s="256"/>
      <c r="M374" s="257" t="s">
        <v>50</v>
      </c>
      <c r="N374" s="258" t="s">
        <v>56</v>
      </c>
      <c r="O374" s="44"/>
      <c r="P374" s="216">
        <f>O374*H374</f>
        <v>0</v>
      </c>
      <c r="Q374" s="216">
        <v>2.5000000000000001E-3</v>
      </c>
      <c r="R374" s="216">
        <f>Q374*H374</f>
        <v>5.0000000000000001E-3</v>
      </c>
      <c r="S374" s="216">
        <v>0</v>
      </c>
      <c r="T374" s="217">
        <f>S374*H374</f>
        <v>0</v>
      </c>
      <c r="AR374" s="25" t="s">
        <v>247</v>
      </c>
      <c r="AT374" s="25" t="s">
        <v>334</v>
      </c>
      <c r="AU374" s="25" t="s">
        <v>93</v>
      </c>
      <c r="AY374" s="25" t="s">
        <v>199</v>
      </c>
      <c r="BE374" s="218">
        <f>IF(N374="základní",J374,0)</f>
        <v>0</v>
      </c>
      <c r="BF374" s="218">
        <f>IF(N374="snížená",J374,0)</f>
        <v>0</v>
      </c>
      <c r="BG374" s="218">
        <f>IF(N374="zákl. přenesená",J374,0)</f>
        <v>0</v>
      </c>
      <c r="BH374" s="218">
        <f>IF(N374="sníž. přenesená",J374,0)</f>
        <v>0</v>
      </c>
      <c r="BI374" s="218">
        <f>IF(N374="nulová",J374,0)</f>
        <v>0</v>
      </c>
      <c r="BJ374" s="25" t="s">
        <v>25</v>
      </c>
      <c r="BK374" s="218">
        <f>ROUND(I374*H374,2)</f>
        <v>0</v>
      </c>
      <c r="BL374" s="25" t="s">
        <v>105</v>
      </c>
      <c r="BM374" s="25" t="s">
        <v>1735</v>
      </c>
    </row>
    <row r="375" spans="2:65" s="1" customFormat="1" ht="27">
      <c r="B375" s="43"/>
      <c r="C375" s="65"/>
      <c r="D375" s="219" t="s">
        <v>208</v>
      </c>
      <c r="E375" s="65"/>
      <c r="F375" s="220" t="s">
        <v>1736</v>
      </c>
      <c r="G375" s="65"/>
      <c r="H375" s="65"/>
      <c r="I375" s="175"/>
      <c r="J375" s="65"/>
      <c r="K375" s="65"/>
      <c r="L375" s="63"/>
      <c r="M375" s="221"/>
      <c r="N375" s="44"/>
      <c r="O375" s="44"/>
      <c r="P375" s="44"/>
      <c r="Q375" s="44"/>
      <c r="R375" s="44"/>
      <c r="S375" s="44"/>
      <c r="T375" s="80"/>
      <c r="AT375" s="25" t="s">
        <v>208</v>
      </c>
      <c r="AU375" s="25" t="s">
        <v>93</v>
      </c>
    </row>
    <row r="376" spans="2:65" s="12" customFormat="1" ht="13.5">
      <c r="B376" s="223"/>
      <c r="C376" s="224"/>
      <c r="D376" s="219" t="s">
        <v>212</v>
      </c>
      <c r="E376" s="225" t="s">
        <v>50</v>
      </c>
      <c r="F376" s="226" t="s">
        <v>876</v>
      </c>
      <c r="G376" s="224"/>
      <c r="H376" s="227" t="s">
        <v>50</v>
      </c>
      <c r="I376" s="228"/>
      <c r="J376" s="224"/>
      <c r="K376" s="224"/>
      <c r="L376" s="229"/>
      <c r="M376" s="230"/>
      <c r="N376" s="231"/>
      <c r="O376" s="231"/>
      <c r="P376" s="231"/>
      <c r="Q376" s="231"/>
      <c r="R376" s="231"/>
      <c r="S376" s="231"/>
      <c r="T376" s="232"/>
      <c r="AT376" s="233" t="s">
        <v>212</v>
      </c>
      <c r="AU376" s="233" t="s">
        <v>93</v>
      </c>
      <c r="AV376" s="12" t="s">
        <v>25</v>
      </c>
      <c r="AW376" s="12" t="s">
        <v>48</v>
      </c>
      <c r="AX376" s="12" t="s">
        <v>85</v>
      </c>
      <c r="AY376" s="233" t="s">
        <v>199</v>
      </c>
    </row>
    <row r="377" spans="2:65" s="13" customFormat="1" ht="13.5">
      <c r="B377" s="234"/>
      <c r="C377" s="235"/>
      <c r="D377" s="219" t="s">
        <v>212</v>
      </c>
      <c r="E377" s="246" t="s">
        <v>50</v>
      </c>
      <c r="F377" s="247" t="s">
        <v>93</v>
      </c>
      <c r="G377" s="235"/>
      <c r="H377" s="248">
        <v>2</v>
      </c>
      <c r="I377" s="240"/>
      <c r="J377" s="235"/>
      <c r="K377" s="235"/>
      <c r="L377" s="241"/>
      <c r="M377" s="242"/>
      <c r="N377" s="243"/>
      <c r="O377" s="243"/>
      <c r="P377" s="243"/>
      <c r="Q377" s="243"/>
      <c r="R377" s="243"/>
      <c r="S377" s="243"/>
      <c r="T377" s="244"/>
      <c r="AT377" s="245" t="s">
        <v>212</v>
      </c>
      <c r="AU377" s="245" t="s">
        <v>93</v>
      </c>
      <c r="AV377" s="13" t="s">
        <v>93</v>
      </c>
      <c r="AW377" s="13" t="s">
        <v>48</v>
      </c>
      <c r="AX377" s="13" t="s">
        <v>85</v>
      </c>
      <c r="AY377" s="245" t="s">
        <v>199</v>
      </c>
    </row>
    <row r="378" spans="2:65" s="12" customFormat="1" ht="27">
      <c r="B378" s="223"/>
      <c r="C378" s="224"/>
      <c r="D378" s="236" t="s">
        <v>212</v>
      </c>
      <c r="E378" s="259" t="s">
        <v>50</v>
      </c>
      <c r="F378" s="260" t="s">
        <v>1292</v>
      </c>
      <c r="G378" s="224"/>
      <c r="H378" s="261" t="s">
        <v>50</v>
      </c>
      <c r="I378" s="228"/>
      <c r="J378" s="224"/>
      <c r="K378" s="224"/>
      <c r="L378" s="229"/>
      <c r="M378" s="230"/>
      <c r="N378" s="231"/>
      <c r="O378" s="231"/>
      <c r="P378" s="231"/>
      <c r="Q378" s="231"/>
      <c r="R378" s="231"/>
      <c r="S378" s="231"/>
      <c r="T378" s="232"/>
      <c r="AT378" s="233" t="s">
        <v>212</v>
      </c>
      <c r="AU378" s="233" t="s">
        <v>93</v>
      </c>
      <c r="AV378" s="12" t="s">
        <v>25</v>
      </c>
      <c r="AW378" s="12" t="s">
        <v>48</v>
      </c>
      <c r="AX378" s="12" t="s">
        <v>85</v>
      </c>
      <c r="AY378" s="233" t="s">
        <v>199</v>
      </c>
    </row>
    <row r="379" spans="2:65" s="1" customFormat="1" ht="22.5" customHeight="1">
      <c r="B379" s="43"/>
      <c r="C379" s="207" t="s">
        <v>594</v>
      </c>
      <c r="D379" s="207" t="s">
        <v>202</v>
      </c>
      <c r="E379" s="208" t="s">
        <v>588</v>
      </c>
      <c r="F379" s="209" t="s">
        <v>589</v>
      </c>
      <c r="G379" s="210" t="s">
        <v>205</v>
      </c>
      <c r="H379" s="211">
        <v>1.95</v>
      </c>
      <c r="I379" s="212"/>
      <c r="J379" s="213">
        <f>ROUND(I379*H379,2)</f>
        <v>0</v>
      </c>
      <c r="K379" s="209" t="s">
        <v>206</v>
      </c>
      <c r="L379" s="63"/>
      <c r="M379" s="214" t="s">
        <v>50</v>
      </c>
      <c r="N379" s="215" t="s">
        <v>56</v>
      </c>
      <c r="O379" s="44"/>
      <c r="P379" s="216">
        <f>O379*H379</f>
        <v>0</v>
      </c>
      <c r="Q379" s="216">
        <v>2.2563399999999998</v>
      </c>
      <c r="R379" s="216">
        <f>Q379*H379</f>
        <v>4.3998629999999999</v>
      </c>
      <c r="S379" s="216">
        <v>0</v>
      </c>
      <c r="T379" s="217">
        <f>S379*H379</f>
        <v>0</v>
      </c>
      <c r="AR379" s="25" t="s">
        <v>105</v>
      </c>
      <c r="AT379" s="25" t="s">
        <v>202</v>
      </c>
      <c r="AU379" s="25" t="s">
        <v>93</v>
      </c>
      <c r="AY379" s="25" t="s">
        <v>199</v>
      </c>
      <c r="BE379" s="218">
        <f>IF(N379="základní",J379,0)</f>
        <v>0</v>
      </c>
      <c r="BF379" s="218">
        <f>IF(N379="snížená",J379,0)</f>
        <v>0</v>
      </c>
      <c r="BG379" s="218">
        <f>IF(N379="zákl. přenesená",J379,0)</f>
        <v>0</v>
      </c>
      <c r="BH379" s="218">
        <f>IF(N379="sníž. přenesená",J379,0)</f>
        <v>0</v>
      </c>
      <c r="BI379" s="218">
        <f>IF(N379="nulová",J379,0)</f>
        <v>0</v>
      </c>
      <c r="BJ379" s="25" t="s">
        <v>25</v>
      </c>
      <c r="BK379" s="218">
        <f>ROUND(I379*H379,2)</f>
        <v>0</v>
      </c>
      <c r="BL379" s="25" t="s">
        <v>105</v>
      </c>
      <c r="BM379" s="25" t="s">
        <v>590</v>
      </c>
    </row>
    <row r="380" spans="2:65" s="1" customFormat="1" ht="13.5">
      <c r="B380" s="43"/>
      <c r="C380" s="65"/>
      <c r="D380" s="219" t="s">
        <v>208</v>
      </c>
      <c r="E380" s="65"/>
      <c r="F380" s="220" t="s">
        <v>591</v>
      </c>
      <c r="G380" s="65"/>
      <c r="H380" s="65"/>
      <c r="I380" s="175"/>
      <c r="J380" s="65"/>
      <c r="K380" s="65"/>
      <c r="L380" s="63"/>
      <c r="M380" s="221"/>
      <c r="N380" s="44"/>
      <c r="O380" s="44"/>
      <c r="P380" s="44"/>
      <c r="Q380" s="44"/>
      <c r="R380" s="44"/>
      <c r="S380" s="44"/>
      <c r="T380" s="80"/>
      <c r="AT380" s="25" t="s">
        <v>208</v>
      </c>
      <c r="AU380" s="25" t="s">
        <v>93</v>
      </c>
    </row>
    <row r="381" spans="2:65" s="1" customFormat="1" ht="81">
      <c r="B381" s="43"/>
      <c r="C381" s="65"/>
      <c r="D381" s="219" t="s">
        <v>210</v>
      </c>
      <c r="E381" s="65"/>
      <c r="F381" s="222" t="s">
        <v>592</v>
      </c>
      <c r="G381" s="65"/>
      <c r="H381" s="65"/>
      <c r="I381" s="175"/>
      <c r="J381" s="65"/>
      <c r="K381" s="65"/>
      <c r="L381" s="63"/>
      <c r="M381" s="221"/>
      <c r="N381" s="44"/>
      <c r="O381" s="44"/>
      <c r="P381" s="44"/>
      <c r="Q381" s="44"/>
      <c r="R381" s="44"/>
      <c r="S381" s="44"/>
      <c r="T381" s="80"/>
      <c r="AT381" s="25" t="s">
        <v>210</v>
      </c>
      <c r="AU381" s="25" t="s">
        <v>93</v>
      </c>
    </row>
    <row r="382" spans="2:65" s="12" customFormat="1" ht="13.5">
      <c r="B382" s="223"/>
      <c r="C382" s="224"/>
      <c r="D382" s="219" t="s">
        <v>212</v>
      </c>
      <c r="E382" s="225" t="s">
        <v>50</v>
      </c>
      <c r="F382" s="226" t="s">
        <v>747</v>
      </c>
      <c r="G382" s="224"/>
      <c r="H382" s="227" t="s">
        <v>50</v>
      </c>
      <c r="I382" s="228"/>
      <c r="J382" s="224"/>
      <c r="K382" s="224"/>
      <c r="L382" s="229"/>
      <c r="M382" s="230"/>
      <c r="N382" s="231"/>
      <c r="O382" s="231"/>
      <c r="P382" s="231"/>
      <c r="Q382" s="231"/>
      <c r="R382" s="231"/>
      <c r="S382" s="231"/>
      <c r="T382" s="232"/>
      <c r="AT382" s="233" t="s">
        <v>212</v>
      </c>
      <c r="AU382" s="233" t="s">
        <v>93</v>
      </c>
      <c r="AV382" s="12" t="s">
        <v>25</v>
      </c>
      <c r="AW382" s="12" t="s">
        <v>48</v>
      </c>
      <c r="AX382" s="12" t="s">
        <v>85</v>
      </c>
      <c r="AY382" s="233" t="s">
        <v>199</v>
      </c>
    </row>
    <row r="383" spans="2:65" s="13" customFormat="1" ht="13.5">
      <c r="B383" s="234"/>
      <c r="C383" s="235"/>
      <c r="D383" s="219" t="s">
        <v>212</v>
      </c>
      <c r="E383" s="246" t="s">
        <v>50</v>
      </c>
      <c r="F383" s="247" t="s">
        <v>935</v>
      </c>
      <c r="G383" s="235"/>
      <c r="H383" s="248">
        <v>0.6</v>
      </c>
      <c r="I383" s="240"/>
      <c r="J383" s="235"/>
      <c r="K383" s="235"/>
      <c r="L383" s="241"/>
      <c r="M383" s="242"/>
      <c r="N383" s="243"/>
      <c r="O383" s="243"/>
      <c r="P383" s="243"/>
      <c r="Q383" s="243"/>
      <c r="R383" s="243"/>
      <c r="S383" s="243"/>
      <c r="T383" s="244"/>
      <c r="AT383" s="245" t="s">
        <v>212</v>
      </c>
      <c r="AU383" s="245" t="s">
        <v>93</v>
      </c>
      <c r="AV383" s="13" t="s">
        <v>93</v>
      </c>
      <c r="AW383" s="13" t="s">
        <v>48</v>
      </c>
      <c r="AX383" s="13" t="s">
        <v>85</v>
      </c>
      <c r="AY383" s="245" t="s">
        <v>199</v>
      </c>
    </row>
    <row r="384" spans="2:65" s="12" customFormat="1" ht="13.5">
      <c r="B384" s="223"/>
      <c r="C384" s="224"/>
      <c r="D384" s="219" t="s">
        <v>212</v>
      </c>
      <c r="E384" s="225" t="s">
        <v>50</v>
      </c>
      <c r="F384" s="226" t="s">
        <v>1702</v>
      </c>
      <c r="G384" s="224"/>
      <c r="H384" s="227" t="s">
        <v>50</v>
      </c>
      <c r="I384" s="228"/>
      <c r="J384" s="224"/>
      <c r="K384" s="224"/>
      <c r="L384" s="229"/>
      <c r="M384" s="230"/>
      <c r="N384" s="231"/>
      <c r="O384" s="231"/>
      <c r="P384" s="231"/>
      <c r="Q384" s="231"/>
      <c r="R384" s="231"/>
      <c r="S384" s="231"/>
      <c r="T384" s="232"/>
      <c r="AT384" s="233" t="s">
        <v>212</v>
      </c>
      <c r="AU384" s="233" t="s">
        <v>93</v>
      </c>
      <c r="AV384" s="12" t="s">
        <v>25</v>
      </c>
      <c r="AW384" s="12" t="s">
        <v>48</v>
      </c>
      <c r="AX384" s="12" t="s">
        <v>85</v>
      </c>
      <c r="AY384" s="233" t="s">
        <v>199</v>
      </c>
    </row>
    <row r="385" spans="2:65" s="13" customFormat="1" ht="13.5">
      <c r="B385" s="234"/>
      <c r="C385" s="235"/>
      <c r="D385" s="236" t="s">
        <v>212</v>
      </c>
      <c r="E385" s="237" t="s">
        <v>50</v>
      </c>
      <c r="F385" s="238" t="s">
        <v>1737</v>
      </c>
      <c r="G385" s="235"/>
      <c r="H385" s="239">
        <v>1.35</v>
      </c>
      <c r="I385" s="240"/>
      <c r="J385" s="235"/>
      <c r="K385" s="235"/>
      <c r="L385" s="241"/>
      <c r="M385" s="242"/>
      <c r="N385" s="243"/>
      <c r="O385" s="243"/>
      <c r="P385" s="243"/>
      <c r="Q385" s="243"/>
      <c r="R385" s="243"/>
      <c r="S385" s="243"/>
      <c r="T385" s="244"/>
      <c r="AT385" s="245" t="s">
        <v>212</v>
      </c>
      <c r="AU385" s="245" t="s">
        <v>93</v>
      </c>
      <c r="AV385" s="13" t="s">
        <v>93</v>
      </c>
      <c r="AW385" s="13" t="s">
        <v>48</v>
      </c>
      <c r="AX385" s="13" t="s">
        <v>85</v>
      </c>
      <c r="AY385" s="245" t="s">
        <v>199</v>
      </c>
    </row>
    <row r="386" spans="2:65" s="1" customFormat="1" ht="31.5" customHeight="1">
      <c r="B386" s="43"/>
      <c r="C386" s="207" t="s">
        <v>269</v>
      </c>
      <c r="D386" s="207" t="s">
        <v>202</v>
      </c>
      <c r="E386" s="208" t="s">
        <v>1738</v>
      </c>
      <c r="F386" s="209" t="s">
        <v>1739</v>
      </c>
      <c r="G386" s="210" t="s">
        <v>310</v>
      </c>
      <c r="H386" s="211">
        <v>385</v>
      </c>
      <c r="I386" s="212"/>
      <c r="J386" s="213">
        <f>ROUND(I386*H386,2)</f>
        <v>0</v>
      </c>
      <c r="K386" s="209" t="s">
        <v>206</v>
      </c>
      <c r="L386" s="63"/>
      <c r="M386" s="214" t="s">
        <v>50</v>
      </c>
      <c r="N386" s="215" t="s">
        <v>56</v>
      </c>
      <c r="O386" s="44"/>
      <c r="P386" s="216">
        <f>O386*H386</f>
        <v>0</v>
      </c>
      <c r="Q386" s="216">
        <v>1.1E-4</v>
      </c>
      <c r="R386" s="216">
        <f>Q386*H386</f>
        <v>4.2349999999999999E-2</v>
      </c>
      <c r="S386" s="216">
        <v>0</v>
      </c>
      <c r="T386" s="217">
        <f>S386*H386</f>
        <v>0</v>
      </c>
      <c r="AR386" s="25" t="s">
        <v>105</v>
      </c>
      <c r="AT386" s="25" t="s">
        <v>202</v>
      </c>
      <c r="AU386" s="25" t="s">
        <v>93</v>
      </c>
      <c r="AY386" s="25" t="s">
        <v>199</v>
      </c>
      <c r="BE386" s="218">
        <f>IF(N386="základní",J386,0)</f>
        <v>0</v>
      </c>
      <c r="BF386" s="218">
        <f>IF(N386="snížená",J386,0)</f>
        <v>0</v>
      </c>
      <c r="BG386" s="218">
        <f>IF(N386="zákl. přenesená",J386,0)</f>
        <v>0</v>
      </c>
      <c r="BH386" s="218">
        <f>IF(N386="sníž. přenesená",J386,0)</f>
        <v>0</v>
      </c>
      <c r="BI386" s="218">
        <f>IF(N386="nulová",J386,0)</f>
        <v>0</v>
      </c>
      <c r="BJ386" s="25" t="s">
        <v>25</v>
      </c>
      <c r="BK386" s="218">
        <f>ROUND(I386*H386,2)</f>
        <v>0</v>
      </c>
      <c r="BL386" s="25" t="s">
        <v>105</v>
      </c>
      <c r="BM386" s="25" t="s">
        <v>1740</v>
      </c>
    </row>
    <row r="387" spans="2:65" s="1" customFormat="1" ht="27">
      <c r="B387" s="43"/>
      <c r="C387" s="65"/>
      <c r="D387" s="219" t="s">
        <v>208</v>
      </c>
      <c r="E387" s="65"/>
      <c r="F387" s="220" t="s">
        <v>1741</v>
      </c>
      <c r="G387" s="65"/>
      <c r="H387" s="65"/>
      <c r="I387" s="175"/>
      <c r="J387" s="65"/>
      <c r="K387" s="65"/>
      <c r="L387" s="63"/>
      <c r="M387" s="221"/>
      <c r="N387" s="44"/>
      <c r="O387" s="44"/>
      <c r="P387" s="44"/>
      <c r="Q387" s="44"/>
      <c r="R387" s="44"/>
      <c r="S387" s="44"/>
      <c r="T387" s="80"/>
      <c r="AT387" s="25" t="s">
        <v>208</v>
      </c>
      <c r="AU387" s="25" t="s">
        <v>93</v>
      </c>
    </row>
    <row r="388" spans="2:65" s="1" customFormat="1" ht="94.5">
      <c r="B388" s="43"/>
      <c r="C388" s="65"/>
      <c r="D388" s="219" t="s">
        <v>210</v>
      </c>
      <c r="E388" s="65"/>
      <c r="F388" s="222" t="s">
        <v>1105</v>
      </c>
      <c r="G388" s="65"/>
      <c r="H388" s="65"/>
      <c r="I388" s="175"/>
      <c r="J388" s="65"/>
      <c r="K388" s="65"/>
      <c r="L388" s="63"/>
      <c r="M388" s="221"/>
      <c r="N388" s="44"/>
      <c r="O388" s="44"/>
      <c r="P388" s="44"/>
      <c r="Q388" s="44"/>
      <c r="R388" s="44"/>
      <c r="S388" s="44"/>
      <c r="T388" s="80"/>
      <c r="AT388" s="25" t="s">
        <v>210</v>
      </c>
      <c r="AU388" s="25" t="s">
        <v>93</v>
      </c>
    </row>
    <row r="389" spans="2:65" s="12" customFormat="1" ht="13.5">
      <c r="B389" s="223"/>
      <c r="C389" s="224"/>
      <c r="D389" s="219" t="s">
        <v>212</v>
      </c>
      <c r="E389" s="225" t="s">
        <v>50</v>
      </c>
      <c r="F389" s="226" t="s">
        <v>1742</v>
      </c>
      <c r="G389" s="224"/>
      <c r="H389" s="227" t="s">
        <v>50</v>
      </c>
      <c r="I389" s="228"/>
      <c r="J389" s="224"/>
      <c r="K389" s="224"/>
      <c r="L389" s="229"/>
      <c r="M389" s="230"/>
      <c r="N389" s="231"/>
      <c r="O389" s="231"/>
      <c r="P389" s="231"/>
      <c r="Q389" s="231"/>
      <c r="R389" s="231"/>
      <c r="S389" s="231"/>
      <c r="T389" s="232"/>
      <c r="AT389" s="233" t="s">
        <v>212</v>
      </c>
      <c r="AU389" s="233" t="s">
        <v>93</v>
      </c>
      <c r="AV389" s="12" t="s">
        <v>25</v>
      </c>
      <c r="AW389" s="12" t="s">
        <v>48</v>
      </c>
      <c r="AX389" s="12" t="s">
        <v>85</v>
      </c>
      <c r="AY389" s="233" t="s">
        <v>199</v>
      </c>
    </row>
    <row r="390" spans="2:65" s="13" customFormat="1" ht="13.5">
      <c r="B390" s="234"/>
      <c r="C390" s="235"/>
      <c r="D390" s="236" t="s">
        <v>212</v>
      </c>
      <c r="E390" s="237" t="s">
        <v>50</v>
      </c>
      <c r="F390" s="238" t="s">
        <v>1743</v>
      </c>
      <c r="G390" s="235"/>
      <c r="H390" s="239">
        <v>385</v>
      </c>
      <c r="I390" s="240"/>
      <c r="J390" s="235"/>
      <c r="K390" s="235"/>
      <c r="L390" s="241"/>
      <c r="M390" s="242"/>
      <c r="N390" s="243"/>
      <c r="O390" s="243"/>
      <c r="P390" s="243"/>
      <c r="Q390" s="243"/>
      <c r="R390" s="243"/>
      <c r="S390" s="243"/>
      <c r="T390" s="244"/>
      <c r="AT390" s="245" t="s">
        <v>212</v>
      </c>
      <c r="AU390" s="245" t="s">
        <v>93</v>
      </c>
      <c r="AV390" s="13" t="s">
        <v>93</v>
      </c>
      <c r="AW390" s="13" t="s">
        <v>48</v>
      </c>
      <c r="AX390" s="13" t="s">
        <v>85</v>
      </c>
      <c r="AY390" s="245" t="s">
        <v>199</v>
      </c>
    </row>
    <row r="391" spans="2:65" s="1" customFormat="1" ht="31.5" customHeight="1">
      <c r="B391" s="43"/>
      <c r="C391" s="207" t="s">
        <v>608</v>
      </c>
      <c r="D391" s="207" t="s">
        <v>202</v>
      </c>
      <c r="E391" s="208" t="s">
        <v>1744</v>
      </c>
      <c r="F391" s="209" t="s">
        <v>1745</v>
      </c>
      <c r="G391" s="210" t="s">
        <v>310</v>
      </c>
      <c r="H391" s="211">
        <v>72</v>
      </c>
      <c r="I391" s="212"/>
      <c r="J391" s="213">
        <f>ROUND(I391*H391,2)</f>
        <v>0</v>
      </c>
      <c r="K391" s="209" t="s">
        <v>206</v>
      </c>
      <c r="L391" s="63"/>
      <c r="M391" s="214" t="s">
        <v>50</v>
      </c>
      <c r="N391" s="215" t="s">
        <v>56</v>
      </c>
      <c r="O391" s="44"/>
      <c r="P391" s="216">
        <f>O391*H391</f>
        <v>0</v>
      </c>
      <c r="Q391" s="216">
        <v>1.6000000000000001E-4</v>
      </c>
      <c r="R391" s="216">
        <f>Q391*H391</f>
        <v>1.1520000000000001E-2</v>
      </c>
      <c r="S391" s="216">
        <v>0</v>
      </c>
      <c r="T391" s="217">
        <f>S391*H391</f>
        <v>0</v>
      </c>
      <c r="AR391" s="25" t="s">
        <v>105</v>
      </c>
      <c r="AT391" s="25" t="s">
        <v>202</v>
      </c>
      <c r="AU391" s="25" t="s">
        <v>93</v>
      </c>
      <c r="AY391" s="25" t="s">
        <v>199</v>
      </c>
      <c r="BE391" s="218">
        <f>IF(N391="základní",J391,0)</f>
        <v>0</v>
      </c>
      <c r="BF391" s="218">
        <f>IF(N391="snížená",J391,0)</f>
        <v>0</v>
      </c>
      <c r="BG391" s="218">
        <f>IF(N391="zákl. přenesená",J391,0)</f>
        <v>0</v>
      </c>
      <c r="BH391" s="218">
        <f>IF(N391="sníž. přenesená",J391,0)</f>
        <v>0</v>
      </c>
      <c r="BI391" s="218">
        <f>IF(N391="nulová",J391,0)</f>
        <v>0</v>
      </c>
      <c r="BJ391" s="25" t="s">
        <v>25</v>
      </c>
      <c r="BK391" s="218">
        <f>ROUND(I391*H391,2)</f>
        <v>0</v>
      </c>
      <c r="BL391" s="25" t="s">
        <v>105</v>
      </c>
      <c r="BM391" s="25" t="s">
        <v>1746</v>
      </c>
    </row>
    <row r="392" spans="2:65" s="1" customFormat="1" ht="27">
      <c r="B392" s="43"/>
      <c r="C392" s="65"/>
      <c r="D392" s="219" t="s">
        <v>208</v>
      </c>
      <c r="E392" s="65"/>
      <c r="F392" s="220" t="s">
        <v>1747</v>
      </c>
      <c r="G392" s="65"/>
      <c r="H392" s="65"/>
      <c r="I392" s="175"/>
      <c r="J392" s="65"/>
      <c r="K392" s="65"/>
      <c r="L392" s="63"/>
      <c r="M392" s="221"/>
      <c r="N392" s="44"/>
      <c r="O392" s="44"/>
      <c r="P392" s="44"/>
      <c r="Q392" s="44"/>
      <c r="R392" s="44"/>
      <c r="S392" s="44"/>
      <c r="T392" s="80"/>
      <c r="AT392" s="25" t="s">
        <v>208</v>
      </c>
      <c r="AU392" s="25" t="s">
        <v>93</v>
      </c>
    </row>
    <row r="393" spans="2:65" s="1" customFormat="1" ht="94.5">
      <c r="B393" s="43"/>
      <c r="C393" s="65"/>
      <c r="D393" s="219" t="s">
        <v>210</v>
      </c>
      <c r="E393" s="65"/>
      <c r="F393" s="222" t="s">
        <v>1105</v>
      </c>
      <c r="G393" s="65"/>
      <c r="H393" s="65"/>
      <c r="I393" s="175"/>
      <c r="J393" s="65"/>
      <c r="K393" s="65"/>
      <c r="L393" s="63"/>
      <c r="M393" s="221"/>
      <c r="N393" s="44"/>
      <c r="O393" s="44"/>
      <c r="P393" s="44"/>
      <c r="Q393" s="44"/>
      <c r="R393" s="44"/>
      <c r="S393" s="44"/>
      <c r="T393" s="80"/>
      <c r="AT393" s="25" t="s">
        <v>210</v>
      </c>
      <c r="AU393" s="25" t="s">
        <v>93</v>
      </c>
    </row>
    <row r="394" spans="2:65" s="12" customFormat="1" ht="13.5">
      <c r="B394" s="223"/>
      <c r="C394" s="224"/>
      <c r="D394" s="219" t="s">
        <v>212</v>
      </c>
      <c r="E394" s="225" t="s">
        <v>50</v>
      </c>
      <c r="F394" s="226" t="s">
        <v>1742</v>
      </c>
      <c r="G394" s="224"/>
      <c r="H394" s="227" t="s">
        <v>50</v>
      </c>
      <c r="I394" s="228"/>
      <c r="J394" s="224"/>
      <c r="K394" s="224"/>
      <c r="L394" s="229"/>
      <c r="M394" s="230"/>
      <c r="N394" s="231"/>
      <c r="O394" s="231"/>
      <c r="P394" s="231"/>
      <c r="Q394" s="231"/>
      <c r="R394" s="231"/>
      <c r="S394" s="231"/>
      <c r="T394" s="232"/>
      <c r="AT394" s="233" t="s">
        <v>212</v>
      </c>
      <c r="AU394" s="233" t="s">
        <v>93</v>
      </c>
      <c r="AV394" s="12" t="s">
        <v>25</v>
      </c>
      <c r="AW394" s="12" t="s">
        <v>48</v>
      </c>
      <c r="AX394" s="12" t="s">
        <v>85</v>
      </c>
      <c r="AY394" s="233" t="s">
        <v>199</v>
      </c>
    </row>
    <row r="395" spans="2:65" s="13" customFormat="1" ht="13.5">
      <c r="B395" s="234"/>
      <c r="C395" s="235"/>
      <c r="D395" s="236" t="s">
        <v>212</v>
      </c>
      <c r="E395" s="237" t="s">
        <v>50</v>
      </c>
      <c r="F395" s="238" t="s">
        <v>1748</v>
      </c>
      <c r="G395" s="235"/>
      <c r="H395" s="239">
        <v>72</v>
      </c>
      <c r="I395" s="240"/>
      <c r="J395" s="235"/>
      <c r="K395" s="235"/>
      <c r="L395" s="241"/>
      <c r="M395" s="242"/>
      <c r="N395" s="243"/>
      <c r="O395" s="243"/>
      <c r="P395" s="243"/>
      <c r="Q395" s="243"/>
      <c r="R395" s="243"/>
      <c r="S395" s="243"/>
      <c r="T395" s="244"/>
      <c r="AT395" s="245" t="s">
        <v>212</v>
      </c>
      <c r="AU395" s="245" t="s">
        <v>93</v>
      </c>
      <c r="AV395" s="13" t="s">
        <v>93</v>
      </c>
      <c r="AW395" s="13" t="s">
        <v>48</v>
      </c>
      <c r="AX395" s="13" t="s">
        <v>85</v>
      </c>
      <c r="AY395" s="245" t="s">
        <v>199</v>
      </c>
    </row>
    <row r="396" spans="2:65" s="1" customFormat="1" ht="22.5" customHeight="1">
      <c r="B396" s="43"/>
      <c r="C396" s="207" t="s">
        <v>322</v>
      </c>
      <c r="D396" s="207" t="s">
        <v>202</v>
      </c>
      <c r="E396" s="208" t="s">
        <v>1543</v>
      </c>
      <c r="F396" s="209" t="s">
        <v>1544</v>
      </c>
      <c r="G396" s="210" t="s">
        <v>310</v>
      </c>
      <c r="H396" s="211">
        <v>97</v>
      </c>
      <c r="I396" s="212"/>
      <c r="J396" s="213">
        <f>ROUND(I396*H396,2)</f>
        <v>0</v>
      </c>
      <c r="K396" s="209" t="s">
        <v>206</v>
      </c>
      <c r="L396" s="63"/>
      <c r="M396" s="214" t="s">
        <v>50</v>
      </c>
      <c r="N396" s="215" t="s">
        <v>56</v>
      </c>
      <c r="O396" s="44"/>
      <c r="P396" s="216">
        <f>O396*H396</f>
        <v>0</v>
      </c>
      <c r="Q396" s="216">
        <v>6.4999999999999997E-4</v>
      </c>
      <c r="R396" s="216">
        <f>Q396*H396</f>
        <v>6.3049999999999995E-2</v>
      </c>
      <c r="S396" s="216">
        <v>0</v>
      </c>
      <c r="T396" s="217">
        <f>S396*H396</f>
        <v>0</v>
      </c>
      <c r="AR396" s="25" t="s">
        <v>105</v>
      </c>
      <c r="AT396" s="25" t="s">
        <v>202</v>
      </c>
      <c r="AU396" s="25" t="s">
        <v>93</v>
      </c>
      <c r="AY396" s="25" t="s">
        <v>199</v>
      </c>
      <c r="BE396" s="218">
        <f>IF(N396="základní",J396,0)</f>
        <v>0</v>
      </c>
      <c r="BF396" s="218">
        <f>IF(N396="snížená",J396,0)</f>
        <v>0</v>
      </c>
      <c r="BG396" s="218">
        <f>IF(N396="zákl. přenesená",J396,0)</f>
        <v>0</v>
      </c>
      <c r="BH396" s="218">
        <f>IF(N396="sníž. přenesená",J396,0)</f>
        <v>0</v>
      </c>
      <c r="BI396" s="218">
        <f>IF(N396="nulová",J396,0)</f>
        <v>0</v>
      </c>
      <c r="BJ396" s="25" t="s">
        <v>25</v>
      </c>
      <c r="BK396" s="218">
        <f>ROUND(I396*H396,2)</f>
        <v>0</v>
      </c>
      <c r="BL396" s="25" t="s">
        <v>105</v>
      </c>
      <c r="BM396" s="25" t="s">
        <v>1749</v>
      </c>
    </row>
    <row r="397" spans="2:65" s="1" customFormat="1" ht="13.5">
      <c r="B397" s="43"/>
      <c r="C397" s="65"/>
      <c r="D397" s="219" t="s">
        <v>208</v>
      </c>
      <c r="E397" s="65"/>
      <c r="F397" s="220" t="s">
        <v>1546</v>
      </c>
      <c r="G397" s="65"/>
      <c r="H397" s="65"/>
      <c r="I397" s="175"/>
      <c r="J397" s="65"/>
      <c r="K397" s="65"/>
      <c r="L397" s="63"/>
      <c r="M397" s="221"/>
      <c r="N397" s="44"/>
      <c r="O397" s="44"/>
      <c r="P397" s="44"/>
      <c r="Q397" s="44"/>
      <c r="R397" s="44"/>
      <c r="S397" s="44"/>
      <c r="T397" s="80"/>
      <c r="AT397" s="25" t="s">
        <v>208</v>
      </c>
      <c r="AU397" s="25" t="s">
        <v>93</v>
      </c>
    </row>
    <row r="398" spans="2:65" s="1" customFormat="1" ht="94.5">
      <c r="B398" s="43"/>
      <c r="C398" s="65"/>
      <c r="D398" s="219" t="s">
        <v>210</v>
      </c>
      <c r="E398" s="65"/>
      <c r="F398" s="222" t="s">
        <v>1105</v>
      </c>
      <c r="G398" s="65"/>
      <c r="H398" s="65"/>
      <c r="I398" s="175"/>
      <c r="J398" s="65"/>
      <c r="K398" s="65"/>
      <c r="L398" s="63"/>
      <c r="M398" s="221"/>
      <c r="N398" s="44"/>
      <c r="O398" s="44"/>
      <c r="P398" s="44"/>
      <c r="Q398" s="44"/>
      <c r="R398" s="44"/>
      <c r="S398" s="44"/>
      <c r="T398" s="80"/>
      <c r="AT398" s="25" t="s">
        <v>210</v>
      </c>
      <c r="AU398" s="25" t="s">
        <v>93</v>
      </c>
    </row>
    <row r="399" spans="2:65" s="12" customFormat="1" ht="13.5">
      <c r="B399" s="223"/>
      <c r="C399" s="224"/>
      <c r="D399" s="219" t="s">
        <v>212</v>
      </c>
      <c r="E399" s="225" t="s">
        <v>50</v>
      </c>
      <c r="F399" s="226" t="s">
        <v>1742</v>
      </c>
      <c r="G399" s="224"/>
      <c r="H399" s="227" t="s">
        <v>50</v>
      </c>
      <c r="I399" s="228"/>
      <c r="J399" s="224"/>
      <c r="K399" s="224"/>
      <c r="L399" s="229"/>
      <c r="M399" s="230"/>
      <c r="N399" s="231"/>
      <c r="O399" s="231"/>
      <c r="P399" s="231"/>
      <c r="Q399" s="231"/>
      <c r="R399" s="231"/>
      <c r="S399" s="231"/>
      <c r="T399" s="232"/>
      <c r="AT399" s="233" t="s">
        <v>212</v>
      </c>
      <c r="AU399" s="233" t="s">
        <v>93</v>
      </c>
      <c r="AV399" s="12" t="s">
        <v>25</v>
      </c>
      <c r="AW399" s="12" t="s">
        <v>48</v>
      </c>
      <c r="AX399" s="12" t="s">
        <v>85</v>
      </c>
      <c r="AY399" s="233" t="s">
        <v>199</v>
      </c>
    </row>
    <row r="400" spans="2:65" s="13" customFormat="1" ht="13.5">
      <c r="B400" s="234"/>
      <c r="C400" s="235"/>
      <c r="D400" s="236" t="s">
        <v>212</v>
      </c>
      <c r="E400" s="237" t="s">
        <v>50</v>
      </c>
      <c r="F400" s="238" t="s">
        <v>1750</v>
      </c>
      <c r="G400" s="235"/>
      <c r="H400" s="239">
        <v>97</v>
      </c>
      <c r="I400" s="240"/>
      <c r="J400" s="235"/>
      <c r="K400" s="235"/>
      <c r="L400" s="241"/>
      <c r="M400" s="242"/>
      <c r="N400" s="243"/>
      <c r="O400" s="243"/>
      <c r="P400" s="243"/>
      <c r="Q400" s="243"/>
      <c r="R400" s="243"/>
      <c r="S400" s="243"/>
      <c r="T400" s="244"/>
      <c r="AT400" s="245" t="s">
        <v>212</v>
      </c>
      <c r="AU400" s="245" t="s">
        <v>93</v>
      </c>
      <c r="AV400" s="13" t="s">
        <v>93</v>
      </c>
      <c r="AW400" s="13" t="s">
        <v>48</v>
      </c>
      <c r="AX400" s="13" t="s">
        <v>85</v>
      </c>
      <c r="AY400" s="245" t="s">
        <v>199</v>
      </c>
    </row>
    <row r="401" spans="2:65" s="1" customFormat="1" ht="22.5" customHeight="1">
      <c r="B401" s="43"/>
      <c r="C401" s="207" t="s">
        <v>619</v>
      </c>
      <c r="D401" s="207" t="s">
        <v>202</v>
      </c>
      <c r="E401" s="208" t="s">
        <v>601</v>
      </c>
      <c r="F401" s="209" t="s">
        <v>602</v>
      </c>
      <c r="G401" s="210" t="s">
        <v>310</v>
      </c>
      <c r="H401" s="211">
        <v>615</v>
      </c>
      <c r="I401" s="212"/>
      <c r="J401" s="213">
        <f>ROUND(I401*H401,2)</f>
        <v>0</v>
      </c>
      <c r="K401" s="209" t="s">
        <v>206</v>
      </c>
      <c r="L401" s="63"/>
      <c r="M401" s="214" t="s">
        <v>50</v>
      </c>
      <c r="N401" s="215" t="s">
        <v>56</v>
      </c>
      <c r="O401" s="44"/>
      <c r="P401" s="216">
        <f>O401*H401</f>
        <v>0</v>
      </c>
      <c r="Q401" s="216">
        <v>0</v>
      </c>
      <c r="R401" s="216">
        <f>Q401*H401</f>
        <v>0</v>
      </c>
      <c r="S401" s="216">
        <v>0</v>
      </c>
      <c r="T401" s="217">
        <f>S401*H401</f>
        <v>0</v>
      </c>
      <c r="AR401" s="25" t="s">
        <v>105</v>
      </c>
      <c r="AT401" s="25" t="s">
        <v>202</v>
      </c>
      <c r="AU401" s="25" t="s">
        <v>93</v>
      </c>
      <c r="AY401" s="25" t="s">
        <v>199</v>
      </c>
      <c r="BE401" s="218">
        <f>IF(N401="základní",J401,0)</f>
        <v>0</v>
      </c>
      <c r="BF401" s="218">
        <f>IF(N401="snížená",J401,0)</f>
        <v>0</v>
      </c>
      <c r="BG401" s="218">
        <f>IF(N401="zákl. přenesená",J401,0)</f>
        <v>0</v>
      </c>
      <c r="BH401" s="218">
        <f>IF(N401="sníž. přenesená",J401,0)</f>
        <v>0</v>
      </c>
      <c r="BI401" s="218">
        <f>IF(N401="nulová",J401,0)</f>
        <v>0</v>
      </c>
      <c r="BJ401" s="25" t="s">
        <v>25</v>
      </c>
      <c r="BK401" s="218">
        <f>ROUND(I401*H401,2)</f>
        <v>0</v>
      </c>
      <c r="BL401" s="25" t="s">
        <v>105</v>
      </c>
      <c r="BM401" s="25" t="s">
        <v>603</v>
      </c>
    </row>
    <row r="402" spans="2:65" s="1" customFormat="1" ht="27">
      <c r="B402" s="43"/>
      <c r="C402" s="65"/>
      <c r="D402" s="219" t="s">
        <v>208</v>
      </c>
      <c r="E402" s="65"/>
      <c r="F402" s="220" t="s">
        <v>604</v>
      </c>
      <c r="G402" s="65"/>
      <c r="H402" s="65"/>
      <c r="I402" s="175"/>
      <c r="J402" s="65"/>
      <c r="K402" s="65"/>
      <c r="L402" s="63"/>
      <c r="M402" s="221"/>
      <c r="N402" s="44"/>
      <c r="O402" s="44"/>
      <c r="P402" s="44"/>
      <c r="Q402" s="44"/>
      <c r="R402" s="44"/>
      <c r="S402" s="44"/>
      <c r="T402" s="80"/>
      <c r="AT402" s="25" t="s">
        <v>208</v>
      </c>
      <c r="AU402" s="25" t="s">
        <v>93</v>
      </c>
    </row>
    <row r="403" spans="2:65" s="1" customFormat="1" ht="40.5">
      <c r="B403" s="43"/>
      <c r="C403" s="65"/>
      <c r="D403" s="219" t="s">
        <v>210</v>
      </c>
      <c r="E403" s="65"/>
      <c r="F403" s="222" t="s">
        <v>605</v>
      </c>
      <c r="G403" s="65"/>
      <c r="H403" s="65"/>
      <c r="I403" s="175"/>
      <c r="J403" s="65"/>
      <c r="K403" s="65"/>
      <c r="L403" s="63"/>
      <c r="M403" s="221"/>
      <c r="N403" s="44"/>
      <c r="O403" s="44"/>
      <c r="P403" s="44"/>
      <c r="Q403" s="44"/>
      <c r="R403" s="44"/>
      <c r="S403" s="44"/>
      <c r="T403" s="80"/>
      <c r="AT403" s="25" t="s">
        <v>210</v>
      </c>
      <c r="AU403" s="25" t="s">
        <v>93</v>
      </c>
    </row>
    <row r="404" spans="2:65" s="12" customFormat="1" ht="13.5">
      <c r="B404" s="223"/>
      <c r="C404" s="224"/>
      <c r="D404" s="219" t="s">
        <v>212</v>
      </c>
      <c r="E404" s="225" t="s">
        <v>50</v>
      </c>
      <c r="F404" s="226" t="s">
        <v>1742</v>
      </c>
      <c r="G404" s="224"/>
      <c r="H404" s="227" t="s">
        <v>50</v>
      </c>
      <c r="I404" s="228"/>
      <c r="J404" s="224"/>
      <c r="K404" s="224"/>
      <c r="L404" s="229"/>
      <c r="M404" s="230"/>
      <c r="N404" s="231"/>
      <c r="O404" s="231"/>
      <c r="P404" s="231"/>
      <c r="Q404" s="231"/>
      <c r="R404" s="231"/>
      <c r="S404" s="231"/>
      <c r="T404" s="232"/>
      <c r="AT404" s="233" t="s">
        <v>212</v>
      </c>
      <c r="AU404" s="233" t="s">
        <v>93</v>
      </c>
      <c r="AV404" s="12" t="s">
        <v>25</v>
      </c>
      <c r="AW404" s="12" t="s">
        <v>48</v>
      </c>
      <c r="AX404" s="12" t="s">
        <v>85</v>
      </c>
      <c r="AY404" s="233" t="s">
        <v>199</v>
      </c>
    </row>
    <row r="405" spans="2:65" s="13" customFormat="1" ht="13.5">
      <c r="B405" s="234"/>
      <c r="C405" s="235"/>
      <c r="D405" s="219" t="s">
        <v>212</v>
      </c>
      <c r="E405" s="246" t="s">
        <v>50</v>
      </c>
      <c r="F405" s="247" t="s">
        <v>1751</v>
      </c>
      <c r="G405" s="235"/>
      <c r="H405" s="248">
        <v>615</v>
      </c>
      <c r="I405" s="240"/>
      <c r="J405" s="235"/>
      <c r="K405" s="235"/>
      <c r="L405" s="241"/>
      <c r="M405" s="242"/>
      <c r="N405" s="243"/>
      <c r="O405" s="243"/>
      <c r="P405" s="243"/>
      <c r="Q405" s="243"/>
      <c r="R405" s="243"/>
      <c r="S405" s="243"/>
      <c r="T405" s="244"/>
      <c r="AT405" s="245" t="s">
        <v>212</v>
      </c>
      <c r="AU405" s="245" t="s">
        <v>93</v>
      </c>
      <c r="AV405" s="13" t="s">
        <v>93</v>
      </c>
      <c r="AW405" s="13" t="s">
        <v>48</v>
      </c>
      <c r="AX405" s="13" t="s">
        <v>85</v>
      </c>
      <c r="AY405" s="245" t="s">
        <v>199</v>
      </c>
    </row>
    <row r="406" spans="2:65" s="11" customFormat="1" ht="29.85" customHeight="1">
      <c r="B406" s="190"/>
      <c r="C406" s="191"/>
      <c r="D406" s="204" t="s">
        <v>84</v>
      </c>
      <c r="E406" s="205" t="s">
        <v>606</v>
      </c>
      <c r="F406" s="205" t="s">
        <v>607</v>
      </c>
      <c r="G406" s="191"/>
      <c r="H406" s="191"/>
      <c r="I406" s="194"/>
      <c r="J406" s="206">
        <f>BK406</f>
        <v>0</v>
      </c>
      <c r="K406" s="191"/>
      <c r="L406" s="196"/>
      <c r="M406" s="197"/>
      <c r="N406" s="198"/>
      <c r="O406" s="198"/>
      <c r="P406" s="199">
        <f>SUM(P407:P548)</f>
        <v>0</v>
      </c>
      <c r="Q406" s="198"/>
      <c r="R406" s="199">
        <f>SUM(R407:R548)</f>
        <v>4.8551999999999998E-2</v>
      </c>
      <c r="S406" s="198"/>
      <c r="T406" s="200">
        <f>SUM(T407:T548)</f>
        <v>146.0624</v>
      </c>
      <c r="AR406" s="201" t="s">
        <v>25</v>
      </c>
      <c r="AT406" s="202" t="s">
        <v>84</v>
      </c>
      <c r="AU406" s="202" t="s">
        <v>25</v>
      </c>
      <c r="AY406" s="201" t="s">
        <v>199</v>
      </c>
      <c r="BK406" s="203">
        <f>SUM(BK407:BK548)</f>
        <v>0</v>
      </c>
    </row>
    <row r="407" spans="2:65" s="1" customFormat="1" ht="31.5" customHeight="1">
      <c r="B407" s="43"/>
      <c r="C407" s="207" t="s">
        <v>625</v>
      </c>
      <c r="D407" s="207" t="s">
        <v>202</v>
      </c>
      <c r="E407" s="208" t="s">
        <v>609</v>
      </c>
      <c r="F407" s="209" t="s">
        <v>610</v>
      </c>
      <c r="G407" s="210" t="s">
        <v>310</v>
      </c>
      <c r="H407" s="211">
        <v>450.5</v>
      </c>
      <c r="I407" s="212"/>
      <c r="J407" s="213">
        <f>ROUND(I407*H407,2)</f>
        <v>0</v>
      </c>
      <c r="K407" s="209" t="s">
        <v>206</v>
      </c>
      <c r="L407" s="63"/>
      <c r="M407" s="214" t="s">
        <v>50</v>
      </c>
      <c r="N407" s="215" t="s">
        <v>56</v>
      </c>
      <c r="O407" s="44"/>
      <c r="P407" s="216">
        <f>O407*H407</f>
        <v>0</v>
      </c>
      <c r="Q407" s="216">
        <v>0</v>
      </c>
      <c r="R407" s="216">
        <f>Q407*H407</f>
        <v>0</v>
      </c>
      <c r="S407" s="216">
        <v>0</v>
      </c>
      <c r="T407" s="217">
        <f>S407*H407</f>
        <v>0</v>
      </c>
      <c r="AR407" s="25" t="s">
        <v>316</v>
      </c>
      <c r="AT407" s="25" t="s">
        <v>202</v>
      </c>
      <c r="AU407" s="25" t="s">
        <v>93</v>
      </c>
      <c r="AY407" s="25" t="s">
        <v>199</v>
      </c>
      <c r="BE407" s="218">
        <f>IF(N407="základní",J407,0)</f>
        <v>0</v>
      </c>
      <c r="BF407" s="218">
        <f>IF(N407="snížená",J407,0)</f>
        <v>0</v>
      </c>
      <c r="BG407" s="218">
        <f>IF(N407="zákl. přenesená",J407,0)</f>
        <v>0</v>
      </c>
      <c r="BH407" s="218">
        <f>IF(N407="sníž. přenesená",J407,0)</f>
        <v>0</v>
      </c>
      <c r="BI407" s="218">
        <f>IF(N407="nulová",J407,0)</f>
        <v>0</v>
      </c>
      <c r="BJ407" s="25" t="s">
        <v>25</v>
      </c>
      <c r="BK407" s="218">
        <f>ROUND(I407*H407,2)</f>
        <v>0</v>
      </c>
      <c r="BL407" s="25" t="s">
        <v>316</v>
      </c>
      <c r="BM407" s="25" t="s">
        <v>611</v>
      </c>
    </row>
    <row r="408" spans="2:65" s="1" customFormat="1" ht="27">
      <c r="B408" s="43"/>
      <c r="C408" s="65"/>
      <c r="D408" s="219" t="s">
        <v>208</v>
      </c>
      <c r="E408" s="65"/>
      <c r="F408" s="220" t="s">
        <v>612</v>
      </c>
      <c r="G408" s="65"/>
      <c r="H408" s="65"/>
      <c r="I408" s="175"/>
      <c r="J408" s="65"/>
      <c r="K408" s="65"/>
      <c r="L408" s="63"/>
      <c r="M408" s="221"/>
      <c r="N408" s="44"/>
      <c r="O408" s="44"/>
      <c r="P408" s="44"/>
      <c r="Q408" s="44"/>
      <c r="R408" s="44"/>
      <c r="S408" s="44"/>
      <c r="T408" s="80"/>
      <c r="AT408" s="25" t="s">
        <v>208</v>
      </c>
      <c r="AU408" s="25" t="s">
        <v>93</v>
      </c>
    </row>
    <row r="409" spans="2:65" s="1" customFormat="1" ht="27">
      <c r="B409" s="43"/>
      <c r="C409" s="65"/>
      <c r="D409" s="219" t="s">
        <v>210</v>
      </c>
      <c r="E409" s="65"/>
      <c r="F409" s="222" t="s">
        <v>613</v>
      </c>
      <c r="G409" s="65"/>
      <c r="H409" s="65"/>
      <c r="I409" s="175"/>
      <c r="J409" s="65"/>
      <c r="K409" s="65"/>
      <c r="L409" s="63"/>
      <c r="M409" s="221"/>
      <c r="N409" s="44"/>
      <c r="O409" s="44"/>
      <c r="P409" s="44"/>
      <c r="Q409" s="44"/>
      <c r="R409" s="44"/>
      <c r="S409" s="44"/>
      <c r="T409" s="80"/>
      <c r="AT409" s="25" t="s">
        <v>210</v>
      </c>
      <c r="AU409" s="25" t="s">
        <v>93</v>
      </c>
    </row>
    <row r="410" spans="2:65" s="12" customFormat="1" ht="13.5">
      <c r="B410" s="223"/>
      <c r="C410" s="224"/>
      <c r="D410" s="219" t="s">
        <v>212</v>
      </c>
      <c r="E410" s="225" t="s">
        <v>50</v>
      </c>
      <c r="F410" s="226" t="s">
        <v>638</v>
      </c>
      <c r="G410" s="224"/>
      <c r="H410" s="227" t="s">
        <v>50</v>
      </c>
      <c r="I410" s="228"/>
      <c r="J410" s="224"/>
      <c r="K410" s="224"/>
      <c r="L410" s="229"/>
      <c r="M410" s="230"/>
      <c r="N410" s="231"/>
      <c r="O410" s="231"/>
      <c r="P410" s="231"/>
      <c r="Q410" s="231"/>
      <c r="R410" s="231"/>
      <c r="S410" s="231"/>
      <c r="T410" s="232"/>
      <c r="AT410" s="233" t="s">
        <v>212</v>
      </c>
      <c r="AU410" s="233" t="s">
        <v>93</v>
      </c>
      <c r="AV410" s="12" t="s">
        <v>25</v>
      </c>
      <c r="AW410" s="12" t="s">
        <v>48</v>
      </c>
      <c r="AX410" s="12" t="s">
        <v>85</v>
      </c>
      <c r="AY410" s="233" t="s">
        <v>199</v>
      </c>
    </row>
    <row r="411" spans="2:65" s="13" customFormat="1" ht="13.5">
      <c r="B411" s="234"/>
      <c r="C411" s="235"/>
      <c r="D411" s="236" t="s">
        <v>212</v>
      </c>
      <c r="E411" s="237" t="s">
        <v>50</v>
      </c>
      <c r="F411" s="238" t="s">
        <v>1752</v>
      </c>
      <c r="G411" s="235"/>
      <c r="H411" s="239">
        <v>450.5</v>
      </c>
      <c r="I411" s="240"/>
      <c r="J411" s="235"/>
      <c r="K411" s="235"/>
      <c r="L411" s="241"/>
      <c r="M411" s="242"/>
      <c r="N411" s="243"/>
      <c r="O411" s="243"/>
      <c r="P411" s="243"/>
      <c r="Q411" s="243"/>
      <c r="R411" s="243"/>
      <c r="S411" s="243"/>
      <c r="T411" s="244"/>
      <c r="AT411" s="245" t="s">
        <v>212</v>
      </c>
      <c r="AU411" s="245" t="s">
        <v>93</v>
      </c>
      <c r="AV411" s="13" t="s">
        <v>93</v>
      </c>
      <c r="AW411" s="13" t="s">
        <v>48</v>
      </c>
      <c r="AX411" s="13" t="s">
        <v>25</v>
      </c>
      <c r="AY411" s="245" t="s">
        <v>199</v>
      </c>
    </row>
    <row r="412" spans="2:65" s="1" customFormat="1" ht="22.5" customHeight="1">
      <c r="B412" s="43"/>
      <c r="C412" s="207" t="s">
        <v>632</v>
      </c>
      <c r="D412" s="207" t="s">
        <v>202</v>
      </c>
      <c r="E412" s="208" t="s">
        <v>1753</v>
      </c>
      <c r="F412" s="209" t="s">
        <v>1754</v>
      </c>
      <c r="G412" s="210" t="s">
        <v>310</v>
      </c>
      <c r="H412" s="211">
        <v>385</v>
      </c>
      <c r="I412" s="212"/>
      <c r="J412" s="213">
        <f>ROUND(I412*H412,2)</f>
        <v>0</v>
      </c>
      <c r="K412" s="209" t="s">
        <v>206</v>
      </c>
      <c r="L412" s="63"/>
      <c r="M412" s="214" t="s">
        <v>50</v>
      </c>
      <c r="N412" s="215" t="s">
        <v>56</v>
      </c>
      <c r="O412" s="44"/>
      <c r="P412" s="216">
        <f>O412*H412</f>
        <v>0</v>
      </c>
      <c r="Q412" s="216">
        <v>0</v>
      </c>
      <c r="R412" s="216">
        <f>Q412*H412</f>
        <v>0</v>
      </c>
      <c r="S412" s="216">
        <v>0</v>
      </c>
      <c r="T412" s="217">
        <f>S412*H412</f>
        <v>0</v>
      </c>
      <c r="AR412" s="25" t="s">
        <v>105</v>
      </c>
      <c r="AT412" s="25" t="s">
        <v>202</v>
      </c>
      <c r="AU412" s="25" t="s">
        <v>93</v>
      </c>
      <c r="AY412" s="25" t="s">
        <v>199</v>
      </c>
      <c r="BE412" s="218">
        <f>IF(N412="základní",J412,0)</f>
        <v>0</v>
      </c>
      <c r="BF412" s="218">
        <f>IF(N412="snížená",J412,0)</f>
        <v>0</v>
      </c>
      <c r="BG412" s="218">
        <f>IF(N412="zákl. přenesená",J412,0)</f>
        <v>0</v>
      </c>
      <c r="BH412" s="218">
        <f>IF(N412="sníž. přenesená",J412,0)</f>
        <v>0</v>
      </c>
      <c r="BI412" s="218">
        <f>IF(N412="nulová",J412,0)</f>
        <v>0</v>
      </c>
      <c r="BJ412" s="25" t="s">
        <v>25</v>
      </c>
      <c r="BK412" s="218">
        <f>ROUND(I412*H412,2)</f>
        <v>0</v>
      </c>
      <c r="BL412" s="25" t="s">
        <v>105</v>
      </c>
      <c r="BM412" s="25" t="s">
        <v>1755</v>
      </c>
    </row>
    <row r="413" spans="2:65" s="1" customFormat="1" ht="13.5">
      <c r="B413" s="43"/>
      <c r="C413" s="65"/>
      <c r="D413" s="219" t="s">
        <v>208</v>
      </c>
      <c r="E413" s="65"/>
      <c r="F413" s="220" t="s">
        <v>1756</v>
      </c>
      <c r="G413" s="65"/>
      <c r="H413" s="65"/>
      <c r="I413" s="175"/>
      <c r="J413" s="65"/>
      <c r="K413" s="65"/>
      <c r="L413" s="63"/>
      <c r="M413" s="221"/>
      <c r="N413" s="44"/>
      <c r="O413" s="44"/>
      <c r="P413" s="44"/>
      <c r="Q413" s="44"/>
      <c r="R413" s="44"/>
      <c r="S413" s="44"/>
      <c r="T413" s="80"/>
      <c r="AT413" s="25" t="s">
        <v>208</v>
      </c>
      <c r="AU413" s="25" t="s">
        <v>93</v>
      </c>
    </row>
    <row r="414" spans="2:65" s="1" customFormat="1" ht="54">
      <c r="B414" s="43"/>
      <c r="C414" s="65"/>
      <c r="D414" s="219" t="s">
        <v>210</v>
      </c>
      <c r="E414" s="65"/>
      <c r="F414" s="222" t="s">
        <v>1757</v>
      </c>
      <c r="G414" s="65"/>
      <c r="H414" s="65"/>
      <c r="I414" s="175"/>
      <c r="J414" s="65"/>
      <c r="K414" s="65"/>
      <c r="L414" s="63"/>
      <c r="M414" s="221"/>
      <c r="N414" s="44"/>
      <c r="O414" s="44"/>
      <c r="P414" s="44"/>
      <c r="Q414" s="44"/>
      <c r="R414" s="44"/>
      <c r="S414" s="44"/>
      <c r="T414" s="80"/>
      <c r="AT414" s="25" t="s">
        <v>210</v>
      </c>
      <c r="AU414" s="25" t="s">
        <v>93</v>
      </c>
    </row>
    <row r="415" spans="2:65" s="12" customFormat="1" ht="13.5">
      <c r="B415" s="223"/>
      <c r="C415" s="224"/>
      <c r="D415" s="219" t="s">
        <v>212</v>
      </c>
      <c r="E415" s="225" t="s">
        <v>50</v>
      </c>
      <c r="F415" s="226" t="s">
        <v>1758</v>
      </c>
      <c r="G415" s="224"/>
      <c r="H415" s="227" t="s">
        <v>50</v>
      </c>
      <c r="I415" s="228"/>
      <c r="J415" s="224"/>
      <c r="K415" s="224"/>
      <c r="L415" s="229"/>
      <c r="M415" s="230"/>
      <c r="N415" s="231"/>
      <c r="O415" s="231"/>
      <c r="P415" s="231"/>
      <c r="Q415" s="231"/>
      <c r="R415" s="231"/>
      <c r="S415" s="231"/>
      <c r="T415" s="232"/>
      <c r="AT415" s="233" t="s">
        <v>212</v>
      </c>
      <c r="AU415" s="233" t="s">
        <v>93</v>
      </c>
      <c r="AV415" s="12" t="s">
        <v>25</v>
      </c>
      <c r="AW415" s="12" t="s">
        <v>48</v>
      </c>
      <c r="AX415" s="12" t="s">
        <v>85</v>
      </c>
      <c r="AY415" s="233" t="s">
        <v>199</v>
      </c>
    </row>
    <row r="416" spans="2:65" s="13" customFormat="1" ht="13.5">
      <c r="B416" s="234"/>
      <c r="C416" s="235"/>
      <c r="D416" s="236" t="s">
        <v>212</v>
      </c>
      <c r="E416" s="237" t="s">
        <v>50</v>
      </c>
      <c r="F416" s="238" t="s">
        <v>1743</v>
      </c>
      <c r="G416" s="235"/>
      <c r="H416" s="239">
        <v>385</v>
      </c>
      <c r="I416" s="240"/>
      <c r="J416" s="235"/>
      <c r="K416" s="235"/>
      <c r="L416" s="241"/>
      <c r="M416" s="242"/>
      <c r="N416" s="243"/>
      <c r="O416" s="243"/>
      <c r="P416" s="243"/>
      <c r="Q416" s="243"/>
      <c r="R416" s="243"/>
      <c r="S416" s="243"/>
      <c r="T416" s="244"/>
      <c r="AT416" s="245" t="s">
        <v>212</v>
      </c>
      <c r="AU416" s="245" t="s">
        <v>93</v>
      </c>
      <c r="AV416" s="13" t="s">
        <v>93</v>
      </c>
      <c r="AW416" s="13" t="s">
        <v>48</v>
      </c>
      <c r="AX416" s="13" t="s">
        <v>85</v>
      </c>
      <c r="AY416" s="245" t="s">
        <v>199</v>
      </c>
    </row>
    <row r="417" spans="2:65" s="1" customFormat="1" ht="22.5" customHeight="1">
      <c r="B417" s="43"/>
      <c r="C417" s="207" t="s">
        <v>641</v>
      </c>
      <c r="D417" s="207" t="s">
        <v>202</v>
      </c>
      <c r="E417" s="208" t="s">
        <v>1759</v>
      </c>
      <c r="F417" s="209" t="s">
        <v>1760</v>
      </c>
      <c r="G417" s="210" t="s">
        <v>263</v>
      </c>
      <c r="H417" s="211">
        <v>80</v>
      </c>
      <c r="I417" s="212"/>
      <c r="J417" s="213">
        <f>ROUND(I417*H417,2)</f>
        <v>0</v>
      </c>
      <c r="K417" s="209" t="s">
        <v>206</v>
      </c>
      <c r="L417" s="63"/>
      <c r="M417" s="214" t="s">
        <v>50</v>
      </c>
      <c r="N417" s="215" t="s">
        <v>56</v>
      </c>
      <c r="O417" s="44"/>
      <c r="P417" s="216">
        <f>O417*H417</f>
        <v>0</v>
      </c>
      <c r="Q417" s="216">
        <v>0</v>
      </c>
      <c r="R417" s="216">
        <f>Q417*H417</f>
        <v>0</v>
      </c>
      <c r="S417" s="216">
        <v>0</v>
      </c>
      <c r="T417" s="217">
        <f>S417*H417</f>
        <v>0</v>
      </c>
      <c r="AR417" s="25" t="s">
        <v>105</v>
      </c>
      <c r="AT417" s="25" t="s">
        <v>202</v>
      </c>
      <c r="AU417" s="25" t="s">
        <v>93</v>
      </c>
      <c r="AY417" s="25" t="s">
        <v>199</v>
      </c>
      <c r="BE417" s="218">
        <f>IF(N417="základní",J417,0)</f>
        <v>0</v>
      </c>
      <c r="BF417" s="218">
        <f>IF(N417="snížená",J417,0)</f>
        <v>0</v>
      </c>
      <c r="BG417" s="218">
        <f>IF(N417="zákl. přenesená",J417,0)</f>
        <v>0</v>
      </c>
      <c r="BH417" s="218">
        <f>IF(N417="sníž. přenesená",J417,0)</f>
        <v>0</v>
      </c>
      <c r="BI417" s="218">
        <f>IF(N417="nulová",J417,0)</f>
        <v>0</v>
      </c>
      <c r="BJ417" s="25" t="s">
        <v>25</v>
      </c>
      <c r="BK417" s="218">
        <f>ROUND(I417*H417,2)</f>
        <v>0</v>
      </c>
      <c r="BL417" s="25" t="s">
        <v>105</v>
      </c>
      <c r="BM417" s="25" t="s">
        <v>1761</v>
      </c>
    </row>
    <row r="418" spans="2:65" s="1" customFormat="1" ht="13.5">
      <c r="B418" s="43"/>
      <c r="C418" s="65"/>
      <c r="D418" s="219" t="s">
        <v>208</v>
      </c>
      <c r="E418" s="65"/>
      <c r="F418" s="220" t="s">
        <v>1762</v>
      </c>
      <c r="G418" s="65"/>
      <c r="H418" s="65"/>
      <c r="I418" s="175"/>
      <c r="J418" s="65"/>
      <c r="K418" s="65"/>
      <c r="L418" s="63"/>
      <c r="M418" s="221"/>
      <c r="N418" s="44"/>
      <c r="O418" s="44"/>
      <c r="P418" s="44"/>
      <c r="Q418" s="44"/>
      <c r="R418" s="44"/>
      <c r="S418" s="44"/>
      <c r="T418" s="80"/>
      <c r="AT418" s="25" t="s">
        <v>208</v>
      </c>
      <c r="AU418" s="25" t="s">
        <v>93</v>
      </c>
    </row>
    <row r="419" spans="2:65" s="1" customFormat="1" ht="54">
      <c r="B419" s="43"/>
      <c r="C419" s="65"/>
      <c r="D419" s="219" t="s">
        <v>210</v>
      </c>
      <c r="E419" s="65"/>
      <c r="F419" s="222" t="s">
        <v>1757</v>
      </c>
      <c r="G419" s="65"/>
      <c r="H419" s="65"/>
      <c r="I419" s="175"/>
      <c r="J419" s="65"/>
      <c r="K419" s="65"/>
      <c r="L419" s="63"/>
      <c r="M419" s="221"/>
      <c r="N419" s="44"/>
      <c r="O419" s="44"/>
      <c r="P419" s="44"/>
      <c r="Q419" s="44"/>
      <c r="R419" s="44"/>
      <c r="S419" s="44"/>
      <c r="T419" s="80"/>
      <c r="AT419" s="25" t="s">
        <v>210</v>
      </c>
      <c r="AU419" s="25" t="s">
        <v>93</v>
      </c>
    </row>
    <row r="420" spans="2:65" s="12" customFormat="1" ht="13.5">
      <c r="B420" s="223"/>
      <c r="C420" s="224"/>
      <c r="D420" s="219" t="s">
        <v>212</v>
      </c>
      <c r="E420" s="225" t="s">
        <v>50</v>
      </c>
      <c r="F420" s="226" t="s">
        <v>1758</v>
      </c>
      <c r="G420" s="224"/>
      <c r="H420" s="227" t="s">
        <v>50</v>
      </c>
      <c r="I420" s="228"/>
      <c r="J420" s="224"/>
      <c r="K420" s="224"/>
      <c r="L420" s="229"/>
      <c r="M420" s="230"/>
      <c r="N420" s="231"/>
      <c r="O420" s="231"/>
      <c r="P420" s="231"/>
      <c r="Q420" s="231"/>
      <c r="R420" s="231"/>
      <c r="S420" s="231"/>
      <c r="T420" s="232"/>
      <c r="AT420" s="233" t="s">
        <v>212</v>
      </c>
      <c r="AU420" s="233" t="s">
        <v>93</v>
      </c>
      <c r="AV420" s="12" t="s">
        <v>25</v>
      </c>
      <c r="AW420" s="12" t="s">
        <v>48</v>
      </c>
      <c r="AX420" s="12" t="s">
        <v>85</v>
      </c>
      <c r="AY420" s="233" t="s">
        <v>199</v>
      </c>
    </row>
    <row r="421" spans="2:65" s="13" customFormat="1" ht="13.5">
      <c r="B421" s="234"/>
      <c r="C421" s="235"/>
      <c r="D421" s="236" t="s">
        <v>212</v>
      </c>
      <c r="E421" s="237" t="s">
        <v>50</v>
      </c>
      <c r="F421" s="238" t="s">
        <v>765</v>
      </c>
      <c r="G421" s="235"/>
      <c r="H421" s="239">
        <v>80</v>
      </c>
      <c r="I421" s="240"/>
      <c r="J421" s="235"/>
      <c r="K421" s="235"/>
      <c r="L421" s="241"/>
      <c r="M421" s="242"/>
      <c r="N421" s="243"/>
      <c r="O421" s="243"/>
      <c r="P421" s="243"/>
      <c r="Q421" s="243"/>
      <c r="R421" s="243"/>
      <c r="S421" s="243"/>
      <c r="T421" s="244"/>
      <c r="AT421" s="245" t="s">
        <v>212</v>
      </c>
      <c r="AU421" s="245" t="s">
        <v>93</v>
      </c>
      <c r="AV421" s="13" t="s">
        <v>93</v>
      </c>
      <c r="AW421" s="13" t="s">
        <v>48</v>
      </c>
      <c r="AX421" s="13" t="s">
        <v>85</v>
      </c>
      <c r="AY421" s="245" t="s">
        <v>199</v>
      </c>
    </row>
    <row r="422" spans="2:65" s="1" customFormat="1" ht="22.5" customHeight="1">
      <c r="B422" s="43"/>
      <c r="C422" s="207" t="s">
        <v>647</v>
      </c>
      <c r="D422" s="207" t="s">
        <v>202</v>
      </c>
      <c r="E422" s="208" t="s">
        <v>620</v>
      </c>
      <c r="F422" s="209" t="s">
        <v>621</v>
      </c>
      <c r="G422" s="210" t="s">
        <v>418</v>
      </c>
      <c r="H422" s="211">
        <v>6</v>
      </c>
      <c r="I422" s="212"/>
      <c r="J422" s="213">
        <f>ROUND(I422*H422,2)</f>
        <v>0</v>
      </c>
      <c r="K422" s="209" t="s">
        <v>206</v>
      </c>
      <c r="L422" s="63"/>
      <c r="M422" s="214" t="s">
        <v>50</v>
      </c>
      <c r="N422" s="215" t="s">
        <v>56</v>
      </c>
      <c r="O422" s="44"/>
      <c r="P422" s="216">
        <f>O422*H422</f>
        <v>0</v>
      </c>
      <c r="Q422" s="216">
        <v>0</v>
      </c>
      <c r="R422" s="216">
        <f>Q422*H422</f>
        <v>0</v>
      </c>
      <c r="S422" s="216">
        <v>8.2000000000000003E-2</v>
      </c>
      <c r="T422" s="217">
        <f>S422*H422</f>
        <v>0.49199999999999999</v>
      </c>
      <c r="AR422" s="25" t="s">
        <v>105</v>
      </c>
      <c r="AT422" s="25" t="s">
        <v>202</v>
      </c>
      <c r="AU422" s="25" t="s">
        <v>93</v>
      </c>
      <c r="AY422" s="25" t="s">
        <v>199</v>
      </c>
      <c r="BE422" s="218">
        <f>IF(N422="základní",J422,0)</f>
        <v>0</v>
      </c>
      <c r="BF422" s="218">
        <f>IF(N422="snížená",J422,0)</f>
        <v>0</v>
      </c>
      <c r="BG422" s="218">
        <f>IF(N422="zákl. přenesená",J422,0)</f>
        <v>0</v>
      </c>
      <c r="BH422" s="218">
        <f>IF(N422="sníž. přenesená",J422,0)</f>
        <v>0</v>
      </c>
      <c r="BI422" s="218">
        <f>IF(N422="nulová",J422,0)</f>
        <v>0</v>
      </c>
      <c r="BJ422" s="25" t="s">
        <v>25</v>
      </c>
      <c r="BK422" s="218">
        <f>ROUND(I422*H422,2)</f>
        <v>0</v>
      </c>
      <c r="BL422" s="25" t="s">
        <v>105</v>
      </c>
      <c r="BM422" s="25" t="s">
        <v>622</v>
      </c>
    </row>
    <row r="423" spans="2:65" s="1" customFormat="1" ht="27">
      <c r="B423" s="43"/>
      <c r="C423" s="65"/>
      <c r="D423" s="219" t="s">
        <v>208</v>
      </c>
      <c r="E423" s="65"/>
      <c r="F423" s="220" t="s">
        <v>623</v>
      </c>
      <c r="G423" s="65"/>
      <c r="H423" s="65"/>
      <c r="I423" s="175"/>
      <c r="J423" s="65"/>
      <c r="K423" s="65"/>
      <c r="L423" s="63"/>
      <c r="M423" s="221"/>
      <c r="N423" s="44"/>
      <c r="O423" s="44"/>
      <c r="P423" s="44"/>
      <c r="Q423" s="44"/>
      <c r="R423" s="44"/>
      <c r="S423" s="44"/>
      <c r="T423" s="80"/>
      <c r="AT423" s="25" t="s">
        <v>208</v>
      </c>
      <c r="AU423" s="25" t="s">
        <v>93</v>
      </c>
    </row>
    <row r="424" spans="2:65" s="1" customFormat="1" ht="67.5">
      <c r="B424" s="43"/>
      <c r="C424" s="65"/>
      <c r="D424" s="219" t="s">
        <v>210</v>
      </c>
      <c r="E424" s="65"/>
      <c r="F424" s="222" t="s">
        <v>624</v>
      </c>
      <c r="G424" s="65"/>
      <c r="H424" s="65"/>
      <c r="I424" s="175"/>
      <c r="J424" s="65"/>
      <c r="K424" s="65"/>
      <c r="L424" s="63"/>
      <c r="M424" s="221"/>
      <c r="N424" s="44"/>
      <c r="O424" s="44"/>
      <c r="P424" s="44"/>
      <c r="Q424" s="44"/>
      <c r="R424" s="44"/>
      <c r="S424" s="44"/>
      <c r="T424" s="80"/>
      <c r="AT424" s="25" t="s">
        <v>210</v>
      </c>
      <c r="AU424" s="25" t="s">
        <v>93</v>
      </c>
    </row>
    <row r="425" spans="2:65" s="12" customFormat="1" ht="13.5">
      <c r="B425" s="223"/>
      <c r="C425" s="224"/>
      <c r="D425" s="219" t="s">
        <v>212</v>
      </c>
      <c r="E425" s="225" t="s">
        <v>50</v>
      </c>
      <c r="F425" s="226" t="s">
        <v>747</v>
      </c>
      <c r="G425" s="224"/>
      <c r="H425" s="227" t="s">
        <v>50</v>
      </c>
      <c r="I425" s="228"/>
      <c r="J425" s="224"/>
      <c r="K425" s="224"/>
      <c r="L425" s="229"/>
      <c r="M425" s="230"/>
      <c r="N425" s="231"/>
      <c r="O425" s="231"/>
      <c r="P425" s="231"/>
      <c r="Q425" s="231"/>
      <c r="R425" s="231"/>
      <c r="S425" s="231"/>
      <c r="T425" s="232"/>
      <c r="AT425" s="233" t="s">
        <v>212</v>
      </c>
      <c r="AU425" s="233" t="s">
        <v>93</v>
      </c>
      <c r="AV425" s="12" t="s">
        <v>25</v>
      </c>
      <c r="AW425" s="12" t="s">
        <v>48</v>
      </c>
      <c r="AX425" s="12" t="s">
        <v>85</v>
      </c>
      <c r="AY425" s="233" t="s">
        <v>199</v>
      </c>
    </row>
    <row r="426" spans="2:65" s="13" customFormat="1" ht="13.5">
      <c r="B426" s="234"/>
      <c r="C426" s="235"/>
      <c r="D426" s="236" t="s">
        <v>212</v>
      </c>
      <c r="E426" s="237" t="s">
        <v>50</v>
      </c>
      <c r="F426" s="238" t="s">
        <v>1763</v>
      </c>
      <c r="G426" s="235"/>
      <c r="H426" s="239">
        <v>6</v>
      </c>
      <c r="I426" s="240"/>
      <c r="J426" s="235"/>
      <c r="K426" s="235"/>
      <c r="L426" s="241"/>
      <c r="M426" s="242"/>
      <c r="N426" s="243"/>
      <c r="O426" s="243"/>
      <c r="P426" s="243"/>
      <c r="Q426" s="243"/>
      <c r="R426" s="243"/>
      <c r="S426" s="243"/>
      <c r="T426" s="244"/>
      <c r="AT426" s="245" t="s">
        <v>212</v>
      </c>
      <c r="AU426" s="245" t="s">
        <v>93</v>
      </c>
      <c r="AV426" s="13" t="s">
        <v>93</v>
      </c>
      <c r="AW426" s="13" t="s">
        <v>48</v>
      </c>
      <c r="AX426" s="13" t="s">
        <v>85</v>
      </c>
      <c r="AY426" s="245" t="s">
        <v>199</v>
      </c>
    </row>
    <row r="427" spans="2:65" s="1" customFormat="1" ht="22.5" customHeight="1">
      <c r="B427" s="43"/>
      <c r="C427" s="207" t="s">
        <v>655</v>
      </c>
      <c r="D427" s="207" t="s">
        <v>202</v>
      </c>
      <c r="E427" s="208" t="s">
        <v>614</v>
      </c>
      <c r="F427" s="209" t="s">
        <v>615</v>
      </c>
      <c r="G427" s="210" t="s">
        <v>418</v>
      </c>
      <c r="H427" s="211">
        <v>3</v>
      </c>
      <c r="I427" s="212"/>
      <c r="J427" s="213">
        <f>ROUND(I427*H427,2)</f>
        <v>0</v>
      </c>
      <c r="K427" s="209" t="s">
        <v>206</v>
      </c>
      <c r="L427" s="63"/>
      <c r="M427" s="214" t="s">
        <v>50</v>
      </c>
      <c r="N427" s="215" t="s">
        <v>56</v>
      </c>
      <c r="O427" s="44"/>
      <c r="P427" s="216">
        <f>O427*H427</f>
        <v>0</v>
      </c>
      <c r="Q427" s="216">
        <v>0</v>
      </c>
      <c r="R427" s="216">
        <f>Q427*H427</f>
        <v>0</v>
      </c>
      <c r="S427" s="216">
        <v>4.0000000000000001E-3</v>
      </c>
      <c r="T427" s="217">
        <f>S427*H427</f>
        <v>1.2E-2</v>
      </c>
      <c r="AR427" s="25" t="s">
        <v>105</v>
      </c>
      <c r="AT427" s="25" t="s">
        <v>202</v>
      </c>
      <c r="AU427" s="25" t="s">
        <v>93</v>
      </c>
      <c r="AY427" s="25" t="s">
        <v>199</v>
      </c>
      <c r="BE427" s="218">
        <f>IF(N427="základní",J427,0)</f>
        <v>0</v>
      </c>
      <c r="BF427" s="218">
        <f>IF(N427="snížená",J427,0)</f>
        <v>0</v>
      </c>
      <c r="BG427" s="218">
        <f>IF(N427="zákl. přenesená",J427,0)</f>
        <v>0</v>
      </c>
      <c r="BH427" s="218">
        <f>IF(N427="sníž. přenesená",J427,0)</f>
        <v>0</v>
      </c>
      <c r="BI427" s="218">
        <f>IF(N427="nulová",J427,0)</f>
        <v>0</v>
      </c>
      <c r="BJ427" s="25" t="s">
        <v>25</v>
      </c>
      <c r="BK427" s="218">
        <f>ROUND(I427*H427,2)</f>
        <v>0</v>
      </c>
      <c r="BL427" s="25" t="s">
        <v>105</v>
      </c>
      <c r="BM427" s="25" t="s">
        <v>1764</v>
      </c>
    </row>
    <row r="428" spans="2:65" s="1" customFormat="1" ht="27">
      <c r="B428" s="43"/>
      <c r="C428" s="65"/>
      <c r="D428" s="219" t="s">
        <v>208</v>
      </c>
      <c r="E428" s="65"/>
      <c r="F428" s="220" t="s">
        <v>617</v>
      </c>
      <c r="G428" s="65"/>
      <c r="H428" s="65"/>
      <c r="I428" s="175"/>
      <c r="J428" s="65"/>
      <c r="K428" s="65"/>
      <c r="L428" s="63"/>
      <c r="M428" s="221"/>
      <c r="N428" s="44"/>
      <c r="O428" s="44"/>
      <c r="P428" s="44"/>
      <c r="Q428" s="44"/>
      <c r="R428" s="44"/>
      <c r="S428" s="44"/>
      <c r="T428" s="80"/>
      <c r="AT428" s="25" t="s">
        <v>208</v>
      </c>
      <c r="AU428" s="25" t="s">
        <v>93</v>
      </c>
    </row>
    <row r="429" spans="2:65" s="1" customFormat="1" ht="40.5">
      <c r="B429" s="43"/>
      <c r="C429" s="65"/>
      <c r="D429" s="219" t="s">
        <v>210</v>
      </c>
      <c r="E429" s="65"/>
      <c r="F429" s="222" t="s">
        <v>618</v>
      </c>
      <c r="G429" s="65"/>
      <c r="H429" s="65"/>
      <c r="I429" s="175"/>
      <c r="J429" s="65"/>
      <c r="K429" s="65"/>
      <c r="L429" s="63"/>
      <c r="M429" s="221"/>
      <c r="N429" s="44"/>
      <c r="O429" s="44"/>
      <c r="P429" s="44"/>
      <c r="Q429" s="44"/>
      <c r="R429" s="44"/>
      <c r="S429" s="44"/>
      <c r="T429" s="80"/>
      <c r="AT429" s="25" t="s">
        <v>210</v>
      </c>
      <c r="AU429" s="25" t="s">
        <v>93</v>
      </c>
    </row>
    <row r="430" spans="2:65" s="12" customFormat="1" ht="13.5">
      <c r="B430" s="223"/>
      <c r="C430" s="224"/>
      <c r="D430" s="219" t="s">
        <v>212</v>
      </c>
      <c r="E430" s="225" t="s">
        <v>50</v>
      </c>
      <c r="F430" s="226" t="s">
        <v>747</v>
      </c>
      <c r="G430" s="224"/>
      <c r="H430" s="227" t="s">
        <v>50</v>
      </c>
      <c r="I430" s="228"/>
      <c r="J430" s="224"/>
      <c r="K430" s="224"/>
      <c r="L430" s="229"/>
      <c r="M430" s="230"/>
      <c r="N430" s="231"/>
      <c r="O430" s="231"/>
      <c r="P430" s="231"/>
      <c r="Q430" s="231"/>
      <c r="R430" s="231"/>
      <c r="S430" s="231"/>
      <c r="T430" s="232"/>
      <c r="AT430" s="233" t="s">
        <v>212</v>
      </c>
      <c r="AU430" s="233" t="s">
        <v>93</v>
      </c>
      <c r="AV430" s="12" t="s">
        <v>25</v>
      </c>
      <c r="AW430" s="12" t="s">
        <v>48</v>
      </c>
      <c r="AX430" s="12" t="s">
        <v>85</v>
      </c>
      <c r="AY430" s="233" t="s">
        <v>199</v>
      </c>
    </row>
    <row r="431" spans="2:65" s="13" customFormat="1" ht="13.5">
      <c r="B431" s="234"/>
      <c r="C431" s="235"/>
      <c r="D431" s="236" t="s">
        <v>212</v>
      </c>
      <c r="E431" s="237" t="s">
        <v>50</v>
      </c>
      <c r="F431" s="238" t="s">
        <v>1765</v>
      </c>
      <c r="G431" s="235"/>
      <c r="H431" s="239">
        <v>3</v>
      </c>
      <c r="I431" s="240"/>
      <c r="J431" s="235"/>
      <c r="K431" s="235"/>
      <c r="L431" s="241"/>
      <c r="M431" s="242"/>
      <c r="N431" s="243"/>
      <c r="O431" s="243"/>
      <c r="P431" s="243"/>
      <c r="Q431" s="243"/>
      <c r="R431" s="243"/>
      <c r="S431" s="243"/>
      <c r="T431" s="244"/>
      <c r="AT431" s="245" t="s">
        <v>212</v>
      </c>
      <c r="AU431" s="245" t="s">
        <v>93</v>
      </c>
      <c r="AV431" s="13" t="s">
        <v>93</v>
      </c>
      <c r="AW431" s="13" t="s">
        <v>48</v>
      </c>
      <c r="AX431" s="13" t="s">
        <v>85</v>
      </c>
      <c r="AY431" s="245" t="s">
        <v>199</v>
      </c>
    </row>
    <row r="432" spans="2:65" s="1" customFormat="1" ht="22.5" customHeight="1">
      <c r="B432" s="43"/>
      <c r="C432" s="207" t="s">
        <v>661</v>
      </c>
      <c r="D432" s="207" t="s">
        <v>202</v>
      </c>
      <c r="E432" s="208" t="s">
        <v>1766</v>
      </c>
      <c r="F432" s="209" t="s">
        <v>1767</v>
      </c>
      <c r="G432" s="210" t="s">
        <v>418</v>
      </c>
      <c r="H432" s="211">
        <v>4</v>
      </c>
      <c r="I432" s="212"/>
      <c r="J432" s="213">
        <f>ROUND(I432*H432,2)</f>
        <v>0</v>
      </c>
      <c r="K432" s="209" t="s">
        <v>206</v>
      </c>
      <c r="L432" s="63"/>
      <c r="M432" s="214" t="s">
        <v>50</v>
      </c>
      <c r="N432" s="215" t="s">
        <v>56</v>
      </c>
      <c r="O432" s="44"/>
      <c r="P432" s="216">
        <f>O432*H432</f>
        <v>0</v>
      </c>
      <c r="Q432" s="216">
        <v>0</v>
      </c>
      <c r="R432" s="216">
        <f>Q432*H432</f>
        <v>0</v>
      </c>
      <c r="S432" s="216">
        <v>2.4E-2</v>
      </c>
      <c r="T432" s="217">
        <f>S432*H432</f>
        <v>9.6000000000000002E-2</v>
      </c>
      <c r="AR432" s="25" t="s">
        <v>105</v>
      </c>
      <c r="AT432" s="25" t="s">
        <v>202</v>
      </c>
      <c r="AU432" s="25" t="s">
        <v>93</v>
      </c>
      <c r="AY432" s="25" t="s">
        <v>199</v>
      </c>
      <c r="BE432" s="218">
        <f>IF(N432="základní",J432,0)</f>
        <v>0</v>
      </c>
      <c r="BF432" s="218">
        <f>IF(N432="snížená",J432,0)</f>
        <v>0</v>
      </c>
      <c r="BG432" s="218">
        <f>IF(N432="zákl. přenesená",J432,0)</f>
        <v>0</v>
      </c>
      <c r="BH432" s="218">
        <f>IF(N432="sníž. přenesená",J432,0)</f>
        <v>0</v>
      </c>
      <c r="BI432" s="218">
        <f>IF(N432="nulová",J432,0)</f>
        <v>0</v>
      </c>
      <c r="BJ432" s="25" t="s">
        <v>25</v>
      </c>
      <c r="BK432" s="218">
        <f>ROUND(I432*H432,2)</f>
        <v>0</v>
      </c>
      <c r="BL432" s="25" t="s">
        <v>105</v>
      </c>
      <c r="BM432" s="25" t="s">
        <v>1768</v>
      </c>
    </row>
    <row r="433" spans="2:65" s="1" customFormat="1" ht="27">
      <c r="B433" s="43"/>
      <c r="C433" s="65"/>
      <c r="D433" s="219" t="s">
        <v>208</v>
      </c>
      <c r="E433" s="65"/>
      <c r="F433" s="220" t="s">
        <v>1769</v>
      </c>
      <c r="G433" s="65"/>
      <c r="H433" s="65"/>
      <c r="I433" s="175"/>
      <c r="J433" s="65"/>
      <c r="K433" s="65"/>
      <c r="L433" s="63"/>
      <c r="M433" s="221"/>
      <c r="N433" s="44"/>
      <c r="O433" s="44"/>
      <c r="P433" s="44"/>
      <c r="Q433" s="44"/>
      <c r="R433" s="44"/>
      <c r="S433" s="44"/>
      <c r="T433" s="80"/>
      <c r="AT433" s="25" t="s">
        <v>208</v>
      </c>
      <c r="AU433" s="25" t="s">
        <v>93</v>
      </c>
    </row>
    <row r="434" spans="2:65" s="12" customFormat="1" ht="13.5">
      <c r="B434" s="223"/>
      <c r="C434" s="224"/>
      <c r="D434" s="219" t="s">
        <v>212</v>
      </c>
      <c r="E434" s="225" t="s">
        <v>50</v>
      </c>
      <c r="F434" s="226" t="s">
        <v>1770</v>
      </c>
      <c r="G434" s="224"/>
      <c r="H434" s="227" t="s">
        <v>50</v>
      </c>
      <c r="I434" s="228"/>
      <c r="J434" s="224"/>
      <c r="K434" s="224"/>
      <c r="L434" s="229"/>
      <c r="M434" s="230"/>
      <c r="N434" s="231"/>
      <c r="O434" s="231"/>
      <c r="P434" s="231"/>
      <c r="Q434" s="231"/>
      <c r="R434" s="231"/>
      <c r="S434" s="231"/>
      <c r="T434" s="232"/>
      <c r="AT434" s="233" t="s">
        <v>212</v>
      </c>
      <c r="AU434" s="233" t="s">
        <v>93</v>
      </c>
      <c r="AV434" s="12" t="s">
        <v>25</v>
      </c>
      <c r="AW434" s="12" t="s">
        <v>48</v>
      </c>
      <c r="AX434" s="12" t="s">
        <v>85</v>
      </c>
      <c r="AY434" s="233" t="s">
        <v>199</v>
      </c>
    </row>
    <row r="435" spans="2:65" s="13" customFormat="1" ht="13.5">
      <c r="B435" s="234"/>
      <c r="C435" s="235"/>
      <c r="D435" s="236" t="s">
        <v>212</v>
      </c>
      <c r="E435" s="237" t="s">
        <v>50</v>
      </c>
      <c r="F435" s="238" t="s">
        <v>105</v>
      </c>
      <c r="G435" s="235"/>
      <c r="H435" s="239">
        <v>4</v>
      </c>
      <c r="I435" s="240"/>
      <c r="J435" s="235"/>
      <c r="K435" s="235"/>
      <c r="L435" s="241"/>
      <c r="M435" s="242"/>
      <c r="N435" s="243"/>
      <c r="O435" s="243"/>
      <c r="P435" s="243"/>
      <c r="Q435" s="243"/>
      <c r="R435" s="243"/>
      <c r="S435" s="243"/>
      <c r="T435" s="244"/>
      <c r="AT435" s="245" t="s">
        <v>212</v>
      </c>
      <c r="AU435" s="245" t="s">
        <v>93</v>
      </c>
      <c r="AV435" s="13" t="s">
        <v>93</v>
      </c>
      <c r="AW435" s="13" t="s">
        <v>48</v>
      </c>
      <c r="AX435" s="13" t="s">
        <v>85</v>
      </c>
      <c r="AY435" s="245" t="s">
        <v>199</v>
      </c>
    </row>
    <row r="436" spans="2:65" s="1" customFormat="1" ht="22.5" customHeight="1">
      <c r="B436" s="43"/>
      <c r="C436" s="207" t="s">
        <v>668</v>
      </c>
      <c r="D436" s="207" t="s">
        <v>202</v>
      </c>
      <c r="E436" s="208" t="s">
        <v>1771</v>
      </c>
      <c r="F436" s="209" t="s">
        <v>1772</v>
      </c>
      <c r="G436" s="210" t="s">
        <v>418</v>
      </c>
      <c r="H436" s="211">
        <v>4</v>
      </c>
      <c r="I436" s="212"/>
      <c r="J436" s="213">
        <f>ROUND(I436*H436,2)</f>
        <v>0</v>
      </c>
      <c r="K436" s="209" t="s">
        <v>206</v>
      </c>
      <c r="L436" s="63"/>
      <c r="M436" s="214" t="s">
        <v>50</v>
      </c>
      <c r="N436" s="215" t="s">
        <v>56</v>
      </c>
      <c r="O436" s="44"/>
      <c r="P436" s="216">
        <f>O436*H436</f>
        <v>0</v>
      </c>
      <c r="Q436" s="216">
        <v>0</v>
      </c>
      <c r="R436" s="216">
        <f>Q436*H436</f>
        <v>0</v>
      </c>
      <c r="S436" s="216">
        <v>0.48</v>
      </c>
      <c r="T436" s="217">
        <f>S436*H436</f>
        <v>1.92</v>
      </c>
      <c r="AR436" s="25" t="s">
        <v>105</v>
      </c>
      <c r="AT436" s="25" t="s">
        <v>202</v>
      </c>
      <c r="AU436" s="25" t="s">
        <v>93</v>
      </c>
      <c r="AY436" s="25" t="s">
        <v>199</v>
      </c>
      <c r="BE436" s="218">
        <f>IF(N436="základní",J436,0)</f>
        <v>0</v>
      </c>
      <c r="BF436" s="218">
        <f>IF(N436="snížená",J436,0)</f>
        <v>0</v>
      </c>
      <c r="BG436" s="218">
        <f>IF(N436="zákl. přenesená",J436,0)</f>
        <v>0</v>
      </c>
      <c r="BH436" s="218">
        <f>IF(N436="sníž. přenesená",J436,0)</f>
        <v>0</v>
      </c>
      <c r="BI436" s="218">
        <f>IF(N436="nulová",J436,0)</f>
        <v>0</v>
      </c>
      <c r="BJ436" s="25" t="s">
        <v>25</v>
      </c>
      <c r="BK436" s="218">
        <f>ROUND(I436*H436,2)</f>
        <v>0</v>
      </c>
      <c r="BL436" s="25" t="s">
        <v>105</v>
      </c>
      <c r="BM436" s="25" t="s">
        <v>1773</v>
      </c>
    </row>
    <row r="437" spans="2:65" s="1" customFormat="1" ht="13.5">
      <c r="B437" s="43"/>
      <c r="C437" s="65"/>
      <c r="D437" s="219" t="s">
        <v>208</v>
      </c>
      <c r="E437" s="65"/>
      <c r="F437" s="220" t="s">
        <v>1774</v>
      </c>
      <c r="G437" s="65"/>
      <c r="H437" s="65"/>
      <c r="I437" s="175"/>
      <c r="J437" s="65"/>
      <c r="K437" s="65"/>
      <c r="L437" s="63"/>
      <c r="M437" s="221"/>
      <c r="N437" s="44"/>
      <c r="O437" s="44"/>
      <c r="P437" s="44"/>
      <c r="Q437" s="44"/>
      <c r="R437" s="44"/>
      <c r="S437" s="44"/>
      <c r="T437" s="80"/>
      <c r="AT437" s="25" t="s">
        <v>208</v>
      </c>
      <c r="AU437" s="25" t="s">
        <v>93</v>
      </c>
    </row>
    <row r="438" spans="2:65" s="1" customFormat="1" ht="81">
      <c r="B438" s="43"/>
      <c r="C438" s="65"/>
      <c r="D438" s="219" t="s">
        <v>210</v>
      </c>
      <c r="E438" s="65"/>
      <c r="F438" s="222" t="s">
        <v>1775</v>
      </c>
      <c r="G438" s="65"/>
      <c r="H438" s="65"/>
      <c r="I438" s="175"/>
      <c r="J438" s="65"/>
      <c r="K438" s="65"/>
      <c r="L438" s="63"/>
      <c r="M438" s="221"/>
      <c r="N438" s="44"/>
      <c r="O438" s="44"/>
      <c r="P438" s="44"/>
      <c r="Q438" s="44"/>
      <c r="R438" s="44"/>
      <c r="S438" s="44"/>
      <c r="T438" s="80"/>
      <c r="AT438" s="25" t="s">
        <v>210</v>
      </c>
      <c r="AU438" s="25" t="s">
        <v>93</v>
      </c>
    </row>
    <row r="439" spans="2:65" s="12" customFormat="1" ht="13.5">
      <c r="B439" s="223"/>
      <c r="C439" s="224"/>
      <c r="D439" s="219" t="s">
        <v>212</v>
      </c>
      <c r="E439" s="225" t="s">
        <v>50</v>
      </c>
      <c r="F439" s="226" t="s">
        <v>739</v>
      </c>
      <c r="G439" s="224"/>
      <c r="H439" s="227" t="s">
        <v>50</v>
      </c>
      <c r="I439" s="228"/>
      <c r="J439" s="224"/>
      <c r="K439" s="224"/>
      <c r="L439" s="229"/>
      <c r="M439" s="230"/>
      <c r="N439" s="231"/>
      <c r="O439" s="231"/>
      <c r="P439" s="231"/>
      <c r="Q439" s="231"/>
      <c r="R439" s="231"/>
      <c r="S439" s="231"/>
      <c r="T439" s="232"/>
      <c r="AT439" s="233" t="s">
        <v>212</v>
      </c>
      <c r="AU439" s="233" t="s">
        <v>93</v>
      </c>
      <c r="AV439" s="12" t="s">
        <v>25</v>
      </c>
      <c r="AW439" s="12" t="s">
        <v>48</v>
      </c>
      <c r="AX439" s="12" t="s">
        <v>85</v>
      </c>
      <c r="AY439" s="233" t="s">
        <v>199</v>
      </c>
    </row>
    <row r="440" spans="2:65" s="13" customFormat="1" ht="13.5">
      <c r="B440" s="234"/>
      <c r="C440" s="235"/>
      <c r="D440" s="236" t="s">
        <v>212</v>
      </c>
      <c r="E440" s="237" t="s">
        <v>50</v>
      </c>
      <c r="F440" s="238" t="s">
        <v>105</v>
      </c>
      <c r="G440" s="235"/>
      <c r="H440" s="239">
        <v>4</v>
      </c>
      <c r="I440" s="240"/>
      <c r="J440" s="235"/>
      <c r="K440" s="235"/>
      <c r="L440" s="241"/>
      <c r="M440" s="242"/>
      <c r="N440" s="243"/>
      <c r="O440" s="243"/>
      <c r="P440" s="243"/>
      <c r="Q440" s="243"/>
      <c r="R440" s="243"/>
      <c r="S440" s="243"/>
      <c r="T440" s="244"/>
      <c r="AT440" s="245" t="s">
        <v>212</v>
      </c>
      <c r="AU440" s="245" t="s">
        <v>93</v>
      </c>
      <c r="AV440" s="13" t="s">
        <v>93</v>
      </c>
      <c r="AW440" s="13" t="s">
        <v>48</v>
      </c>
      <c r="AX440" s="13" t="s">
        <v>85</v>
      </c>
      <c r="AY440" s="245" t="s">
        <v>199</v>
      </c>
    </row>
    <row r="441" spans="2:65" s="1" customFormat="1" ht="22.5" customHeight="1">
      <c r="B441" s="43"/>
      <c r="C441" s="207" t="s">
        <v>392</v>
      </c>
      <c r="D441" s="207" t="s">
        <v>202</v>
      </c>
      <c r="E441" s="208" t="s">
        <v>626</v>
      </c>
      <c r="F441" s="209" t="s">
        <v>627</v>
      </c>
      <c r="G441" s="210" t="s">
        <v>256</v>
      </c>
      <c r="H441" s="211">
        <v>1.4350000000000001</v>
      </c>
      <c r="I441" s="212"/>
      <c r="J441" s="213">
        <f>ROUND(I441*H441,2)</f>
        <v>0</v>
      </c>
      <c r="K441" s="209" t="s">
        <v>206</v>
      </c>
      <c r="L441" s="63"/>
      <c r="M441" s="214" t="s">
        <v>50</v>
      </c>
      <c r="N441" s="215" t="s">
        <v>56</v>
      </c>
      <c r="O441" s="44"/>
      <c r="P441" s="216">
        <f>O441*H441</f>
        <v>0</v>
      </c>
      <c r="Q441" s="216">
        <v>0</v>
      </c>
      <c r="R441" s="216">
        <f>Q441*H441</f>
        <v>0</v>
      </c>
      <c r="S441" s="216">
        <v>0</v>
      </c>
      <c r="T441" s="217">
        <f>S441*H441</f>
        <v>0</v>
      </c>
      <c r="AR441" s="25" t="s">
        <v>105</v>
      </c>
      <c r="AT441" s="25" t="s">
        <v>202</v>
      </c>
      <c r="AU441" s="25" t="s">
        <v>93</v>
      </c>
      <c r="AY441" s="25" t="s">
        <v>199</v>
      </c>
      <c r="BE441" s="218">
        <f>IF(N441="základní",J441,0)</f>
        <v>0</v>
      </c>
      <c r="BF441" s="218">
        <f>IF(N441="snížená",J441,0)</f>
        <v>0</v>
      </c>
      <c r="BG441" s="218">
        <f>IF(N441="zákl. přenesená",J441,0)</f>
        <v>0</v>
      </c>
      <c r="BH441" s="218">
        <f>IF(N441="sníž. přenesená",J441,0)</f>
        <v>0</v>
      </c>
      <c r="BI441" s="218">
        <f>IF(N441="nulová",J441,0)</f>
        <v>0</v>
      </c>
      <c r="BJ441" s="25" t="s">
        <v>25</v>
      </c>
      <c r="BK441" s="218">
        <f>ROUND(I441*H441,2)</f>
        <v>0</v>
      </c>
      <c r="BL441" s="25" t="s">
        <v>105</v>
      </c>
      <c r="BM441" s="25" t="s">
        <v>628</v>
      </c>
    </row>
    <row r="442" spans="2:65" s="1" customFormat="1" ht="27">
      <c r="B442" s="43"/>
      <c r="C442" s="65"/>
      <c r="D442" s="219" t="s">
        <v>208</v>
      </c>
      <c r="E442" s="65"/>
      <c r="F442" s="220" t="s">
        <v>629</v>
      </c>
      <c r="G442" s="65"/>
      <c r="H442" s="65"/>
      <c r="I442" s="175"/>
      <c r="J442" s="65"/>
      <c r="K442" s="65"/>
      <c r="L442" s="63"/>
      <c r="M442" s="221"/>
      <c r="N442" s="44"/>
      <c r="O442" s="44"/>
      <c r="P442" s="44"/>
      <c r="Q442" s="44"/>
      <c r="R442" s="44"/>
      <c r="S442" s="44"/>
      <c r="T442" s="80"/>
      <c r="AT442" s="25" t="s">
        <v>208</v>
      </c>
      <c r="AU442" s="25" t="s">
        <v>93</v>
      </c>
    </row>
    <row r="443" spans="2:65" s="1" customFormat="1" ht="67.5">
      <c r="B443" s="43"/>
      <c r="C443" s="65"/>
      <c r="D443" s="219" t="s">
        <v>210</v>
      </c>
      <c r="E443" s="65"/>
      <c r="F443" s="222" t="s">
        <v>630</v>
      </c>
      <c r="G443" s="65"/>
      <c r="H443" s="65"/>
      <c r="I443" s="175"/>
      <c r="J443" s="65"/>
      <c r="K443" s="65"/>
      <c r="L443" s="63"/>
      <c r="M443" s="221"/>
      <c r="N443" s="44"/>
      <c r="O443" s="44"/>
      <c r="P443" s="44"/>
      <c r="Q443" s="44"/>
      <c r="R443" s="44"/>
      <c r="S443" s="44"/>
      <c r="T443" s="80"/>
      <c r="AT443" s="25" t="s">
        <v>210</v>
      </c>
      <c r="AU443" s="25" t="s">
        <v>93</v>
      </c>
    </row>
    <row r="444" spans="2:65" s="12" customFormat="1" ht="13.5">
      <c r="B444" s="223"/>
      <c r="C444" s="224"/>
      <c r="D444" s="219" t="s">
        <v>212</v>
      </c>
      <c r="E444" s="225" t="s">
        <v>50</v>
      </c>
      <c r="F444" s="226" t="s">
        <v>747</v>
      </c>
      <c r="G444" s="224"/>
      <c r="H444" s="227" t="s">
        <v>50</v>
      </c>
      <c r="I444" s="228"/>
      <c r="J444" s="224"/>
      <c r="K444" s="224"/>
      <c r="L444" s="229"/>
      <c r="M444" s="230"/>
      <c r="N444" s="231"/>
      <c r="O444" s="231"/>
      <c r="P444" s="231"/>
      <c r="Q444" s="231"/>
      <c r="R444" s="231"/>
      <c r="S444" s="231"/>
      <c r="T444" s="232"/>
      <c r="AT444" s="233" t="s">
        <v>212</v>
      </c>
      <c r="AU444" s="233" t="s">
        <v>93</v>
      </c>
      <c r="AV444" s="12" t="s">
        <v>25</v>
      </c>
      <c r="AW444" s="12" t="s">
        <v>48</v>
      </c>
      <c r="AX444" s="12" t="s">
        <v>85</v>
      </c>
      <c r="AY444" s="233" t="s">
        <v>199</v>
      </c>
    </row>
    <row r="445" spans="2:65" s="13" customFormat="1" ht="13.5">
      <c r="B445" s="234"/>
      <c r="C445" s="235"/>
      <c r="D445" s="219" t="s">
        <v>212</v>
      </c>
      <c r="E445" s="246" t="s">
        <v>50</v>
      </c>
      <c r="F445" s="247" t="s">
        <v>1776</v>
      </c>
      <c r="G445" s="235"/>
      <c r="H445" s="248">
        <v>1.2E-2</v>
      </c>
      <c r="I445" s="240"/>
      <c r="J445" s="235"/>
      <c r="K445" s="235"/>
      <c r="L445" s="241"/>
      <c r="M445" s="242"/>
      <c r="N445" s="243"/>
      <c r="O445" s="243"/>
      <c r="P445" s="243"/>
      <c r="Q445" s="243"/>
      <c r="R445" s="243"/>
      <c r="S445" s="243"/>
      <c r="T445" s="244"/>
      <c r="AT445" s="245" t="s">
        <v>212</v>
      </c>
      <c r="AU445" s="245" t="s">
        <v>93</v>
      </c>
      <c r="AV445" s="13" t="s">
        <v>93</v>
      </c>
      <c r="AW445" s="13" t="s">
        <v>48</v>
      </c>
      <c r="AX445" s="13" t="s">
        <v>85</v>
      </c>
      <c r="AY445" s="245" t="s">
        <v>199</v>
      </c>
    </row>
    <row r="446" spans="2:65" s="13" customFormat="1" ht="13.5">
      <c r="B446" s="234"/>
      <c r="C446" s="235"/>
      <c r="D446" s="219" t="s">
        <v>212</v>
      </c>
      <c r="E446" s="246" t="s">
        <v>50</v>
      </c>
      <c r="F446" s="247" t="s">
        <v>1777</v>
      </c>
      <c r="G446" s="235"/>
      <c r="H446" s="248">
        <v>4.9000000000000002E-2</v>
      </c>
      <c r="I446" s="240"/>
      <c r="J446" s="235"/>
      <c r="K446" s="235"/>
      <c r="L446" s="241"/>
      <c r="M446" s="242"/>
      <c r="N446" s="243"/>
      <c r="O446" s="243"/>
      <c r="P446" s="243"/>
      <c r="Q446" s="243"/>
      <c r="R446" s="243"/>
      <c r="S446" s="243"/>
      <c r="T446" s="244"/>
      <c r="AT446" s="245" t="s">
        <v>212</v>
      </c>
      <c r="AU446" s="245" t="s">
        <v>93</v>
      </c>
      <c r="AV446" s="13" t="s">
        <v>93</v>
      </c>
      <c r="AW446" s="13" t="s">
        <v>48</v>
      </c>
      <c r="AX446" s="13" t="s">
        <v>85</v>
      </c>
      <c r="AY446" s="245" t="s">
        <v>199</v>
      </c>
    </row>
    <row r="447" spans="2:65" s="12" customFormat="1" ht="13.5">
      <c r="B447" s="223"/>
      <c r="C447" s="224"/>
      <c r="D447" s="219" t="s">
        <v>212</v>
      </c>
      <c r="E447" s="225" t="s">
        <v>50</v>
      </c>
      <c r="F447" s="226" t="s">
        <v>739</v>
      </c>
      <c r="G447" s="224"/>
      <c r="H447" s="227" t="s">
        <v>50</v>
      </c>
      <c r="I447" s="228"/>
      <c r="J447" s="224"/>
      <c r="K447" s="224"/>
      <c r="L447" s="229"/>
      <c r="M447" s="230"/>
      <c r="N447" s="231"/>
      <c r="O447" s="231"/>
      <c r="P447" s="231"/>
      <c r="Q447" s="231"/>
      <c r="R447" s="231"/>
      <c r="S447" s="231"/>
      <c r="T447" s="232"/>
      <c r="AT447" s="233" t="s">
        <v>212</v>
      </c>
      <c r="AU447" s="233" t="s">
        <v>93</v>
      </c>
      <c r="AV447" s="12" t="s">
        <v>25</v>
      </c>
      <c r="AW447" s="12" t="s">
        <v>48</v>
      </c>
      <c r="AX447" s="12" t="s">
        <v>85</v>
      </c>
      <c r="AY447" s="233" t="s">
        <v>199</v>
      </c>
    </row>
    <row r="448" spans="2:65" s="13" customFormat="1" ht="13.5">
      <c r="B448" s="234"/>
      <c r="C448" s="235"/>
      <c r="D448" s="236" t="s">
        <v>212</v>
      </c>
      <c r="E448" s="237" t="s">
        <v>50</v>
      </c>
      <c r="F448" s="238" t="s">
        <v>1778</v>
      </c>
      <c r="G448" s="235"/>
      <c r="H448" s="239">
        <v>1.3740000000000001</v>
      </c>
      <c r="I448" s="240"/>
      <c r="J448" s="235"/>
      <c r="K448" s="235"/>
      <c r="L448" s="241"/>
      <c r="M448" s="242"/>
      <c r="N448" s="243"/>
      <c r="O448" s="243"/>
      <c r="P448" s="243"/>
      <c r="Q448" s="243"/>
      <c r="R448" s="243"/>
      <c r="S448" s="243"/>
      <c r="T448" s="244"/>
      <c r="AT448" s="245" t="s">
        <v>212</v>
      </c>
      <c r="AU448" s="245" t="s">
        <v>93</v>
      </c>
      <c r="AV448" s="13" t="s">
        <v>93</v>
      </c>
      <c r="AW448" s="13" t="s">
        <v>48</v>
      </c>
      <c r="AX448" s="13" t="s">
        <v>85</v>
      </c>
      <c r="AY448" s="245" t="s">
        <v>199</v>
      </c>
    </row>
    <row r="449" spans="2:65" s="1" customFormat="1" ht="22.5" customHeight="1">
      <c r="B449" s="43"/>
      <c r="C449" s="207" t="s">
        <v>681</v>
      </c>
      <c r="D449" s="207" t="s">
        <v>202</v>
      </c>
      <c r="E449" s="208" t="s">
        <v>1779</v>
      </c>
      <c r="F449" s="209" t="s">
        <v>1780</v>
      </c>
      <c r="G449" s="210" t="s">
        <v>256</v>
      </c>
      <c r="H449" s="211">
        <v>5.7409999999999997</v>
      </c>
      <c r="I449" s="212"/>
      <c r="J449" s="213">
        <f>ROUND(I449*H449,2)</f>
        <v>0</v>
      </c>
      <c r="K449" s="209" t="s">
        <v>206</v>
      </c>
      <c r="L449" s="63"/>
      <c r="M449" s="214" t="s">
        <v>50</v>
      </c>
      <c r="N449" s="215" t="s">
        <v>56</v>
      </c>
      <c r="O449" s="44"/>
      <c r="P449" s="216">
        <f>O449*H449</f>
        <v>0</v>
      </c>
      <c r="Q449" s="216">
        <v>0</v>
      </c>
      <c r="R449" s="216">
        <f>Q449*H449</f>
        <v>0</v>
      </c>
      <c r="S449" s="216">
        <v>0</v>
      </c>
      <c r="T449" s="217">
        <f>S449*H449</f>
        <v>0</v>
      </c>
      <c r="AR449" s="25" t="s">
        <v>105</v>
      </c>
      <c r="AT449" s="25" t="s">
        <v>202</v>
      </c>
      <c r="AU449" s="25" t="s">
        <v>93</v>
      </c>
      <c r="AY449" s="25" t="s">
        <v>199</v>
      </c>
      <c r="BE449" s="218">
        <f>IF(N449="základní",J449,0)</f>
        <v>0</v>
      </c>
      <c r="BF449" s="218">
        <f>IF(N449="snížená",J449,0)</f>
        <v>0</v>
      </c>
      <c r="BG449" s="218">
        <f>IF(N449="zákl. přenesená",J449,0)</f>
        <v>0</v>
      </c>
      <c r="BH449" s="218">
        <f>IF(N449="sníž. přenesená",J449,0)</f>
        <v>0</v>
      </c>
      <c r="BI449" s="218">
        <f>IF(N449="nulová",J449,0)</f>
        <v>0</v>
      </c>
      <c r="BJ449" s="25" t="s">
        <v>25</v>
      </c>
      <c r="BK449" s="218">
        <f>ROUND(I449*H449,2)</f>
        <v>0</v>
      </c>
      <c r="BL449" s="25" t="s">
        <v>105</v>
      </c>
      <c r="BM449" s="25" t="s">
        <v>1781</v>
      </c>
    </row>
    <row r="450" spans="2:65" s="1" customFormat="1" ht="27">
      <c r="B450" s="43"/>
      <c r="C450" s="65"/>
      <c r="D450" s="219" t="s">
        <v>208</v>
      </c>
      <c r="E450" s="65"/>
      <c r="F450" s="220" t="s">
        <v>1782</v>
      </c>
      <c r="G450" s="65"/>
      <c r="H450" s="65"/>
      <c r="I450" s="175"/>
      <c r="J450" s="65"/>
      <c r="K450" s="65"/>
      <c r="L450" s="63"/>
      <c r="M450" s="221"/>
      <c r="N450" s="44"/>
      <c r="O450" s="44"/>
      <c r="P450" s="44"/>
      <c r="Q450" s="44"/>
      <c r="R450" s="44"/>
      <c r="S450" s="44"/>
      <c r="T450" s="80"/>
      <c r="AT450" s="25" t="s">
        <v>208</v>
      </c>
      <c r="AU450" s="25" t="s">
        <v>93</v>
      </c>
    </row>
    <row r="451" spans="2:65" s="1" customFormat="1" ht="67.5">
      <c r="B451" s="43"/>
      <c r="C451" s="65"/>
      <c r="D451" s="219" t="s">
        <v>210</v>
      </c>
      <c r="E451" s="65"/>
      <c r="F451" s="222" t="s">
        <v>630</v>
      </c>
      <c r="G451" s="65"/>
      <c r="H451" s="65"/>
      <c r="I451" s="175"/>
      <c r="J451" s="65"/>
      <c r="K451" s="65"/>
      <c r="L451" s="63"/>
      <c r="M451" s="221"/>
      <c r="N451" s="44"/>
      <c r="O451" s="44"/>
      <c r="P451" s="44"/>
      <c r="Q451" s="44"/>
      <c r="R451" s="44"/>
      <c r="S451" s="44"/>
      <c r="T451" s="80"/>
      <c r="AT451" s="25" t="s">
        <v>210</v>
      </c>
      <c r="AU451" s="25" t="s">
        <v>93</v>
      </c>
    </row>
    <row r="452" spans="2:65" s="12" customFormat="1" ht="13.5">
      <c r="B452" s="223"/>
      <c r="C452" s="224"/>
      <c r="D452" s="219" t="s">
        <v>212</v>
      </c>
      <c r="E452" s="225" t="s">
        <v>50</v>
      </c>
      <c r="F452" s="226" t="s">
        <v>1783</v>
      </c>
      <c r="G452" s="224"/>
      <c r="H452" s="227" t="s">
        <v>50</v>
      </c>
      <c r="I452" s="228"/>
      <c r="J452" s="224"/>
      <c r="K452" s="224"/>
      <c r="L452" s="229"/>
      <c r="M452" s="230"/>
      <c r="N452" s="231"/>
      <c r="O452" s="231"/>
      <c r="P452" s="231"/>
      <c r="Q452" s="231"/>
      <c r="R452" s="231"/>
      <c r="S452" s="231"/>
      <c r="T452" s="232"/>
      <c r="AT452" s="233" t="s">
        <v>212</v>
      </c>
      <c r="AU452" s="233" t="s">
        <v>93</v>
      </c>
      <c r="AV452" s="12" t="s">
        <v>25</v>
      </c>
      <c r="AW452" s="12" t="s">
        <v>48</v>
      </c>
      <c r="AX452" s="12" t="s">
        <v>85</v>
      </c>
      <c r="AY452" s="233" t="s">
        <v>199</v>
      </c>
    </row>
    <row r="453" spans="2:65" s="12" customFormat="1" ht="13.5">
      <c r="B453" s="223"/>
      <c r="C453" s="224"/>
      <c r="D453" s="219" t="s">
        <v>212</v>
      </c>
      <c r="E453" s="225" t="s">
        <v>50</v>
      </c>
      <c r="F453" s="226" t="s">
        <v>747</v>
      </c>
      <c r="G453" s="224"/>
      <c r="H453" s="227" t="s">
        <v>50</v>
      </c>
      <c r="I453" s="228"/>
      <c r="J453" s="224"/>
      <c r="K453" s="224"/>
      <c r="L453" s="229"/>
      <c r="M453" s="230"/>
      <c r="N453" s="231"/>
      <c r="O453" s="231"/>
      <c r="P453" s="231"/>
      <c r="Q453" s="231"/>
      <c r="R453" s="231"/>
      <c r="S453" s="231"/>
      <c r="T453" s="232"/>
      <c r="AT453" s="233" t="s">
        <v>212</v>
      </c>
      <c r="AU453" s="233" t="s">
        <v>93</v>
      </c>
      <c r="AV453" s="12" t="s">
        <v>25</v>
      </c>
      <c r="AW453" s="12" t="s">
        <v>48</v>
      </c>
      <c r="AX453" s="12" t="s">
        <v>85</v>
      </c>
      <c r="AY453" s="233" t="s">
        <v>199</v>
      </c>
    </row>
    <row r="454" spans="2:65" s="13" customFormat="1" ht="13.5">
      <c r="B454" s="234"/>
      <c r="C454" s="235"/>
      <c r="D454" s="219" t="s">
        <v>212</v>
      </c>
      <c r="E454" s="246" t="s">
        <v>50</v>
      </c>
      <c r="F454" s="247" t="s">
        <v>1784</v>
      </c>
      <c r="G454" s="235"/>
      <c r="H454" s="248">
        <v>4.8000000000000001E-2</v>
      </c>
      <c r="I454" s="240"/>
      <c r="J454" s="235"/>
      <c r="K454" s="235"/>
      <c r="L454" s="241"/>
      <c r="M454" s="242"/>
      <c r="N454" s="243"/>
      <c r="O454" s="243"/>
      <c r="P454" s="243"/>
      <c r="Q454" s="243"/>
      <c r="R454" s="243"/>
      <c r="S454" s="243"/>
      <c r="T454" s="244"/>
      <c r="AT454" s="245" t="s">
        <v>212</v>
      </c>
      <c r="AU454" s="245" t="s">
        <v>93</v>
      </c>
      <c r="AV454" s="13" t="s">
        <v>93</v>
      </c>
      <c r="AW454" s="13" t="s">
        <v>48</v>
      </c>
      <c r="AX454" s="13" t="s">
        <v>85</v>
      </c>
      <c r="AY454" s="245" t="s">
        <v>199</v>
      </c>
    </row>
    <row r="455" spans="2:65" s="13" customFormat="1" ht="13.5">
      <c r="B455" s="234"/>
      <c r="C455" s="235"/>
      <c r="D455" s="219" t="s">
        <v>212</v>
      </c>
      <c r="E455" s="246" t="s">
        <v>50</v>
      </c>
      <c r="F455" s="247" t="s">
        <v>1785</v>
      </c>
      <c r="G455" s="235"/>
      <c r="H455" s="248">
        <v>0.19700000000000001</v>
      </c>
      <c r="I455" s="240"/>
      <c r="J455" s="235"/>
      <c r="K455" s="235"/>
      <c r="L455" s="241"/>
      <c r="M455" s="242"/>
      <c r="N455" s="243"/>
      <c r="O455" s="243"/>
      <c r="P455" s="243"/>
      <c r="Q455" s="243"/>
      <c r="R455" s="243"/>
      <c r="S455" s="243"/>
      <c r="T455" s="244"/>
      <c r="AT455" s="245" t="s">
        <v>212</v>
      </c>
      <c r="AU455" s="245" t="s">
        <v>93</v>
      </c>
      <c r="AV455" s="13" t="s">
        <v>93</v>
      </c>
      <c r="AW455" s="13" t="s">
        <v>48</v>
      </c>
      <c r="AX455" s="13" t="s">
        <v>85</v>
      </c>
      <c r="AY455" s="245" t="s">
        <v>199</v>
      </c>
    </row>
    <row r="456" spans="2:65" s="12" customFormat="1" ht="13.5">
      <c r="B456" s="223"/>
      <c r="C456" s="224"/>
      <c r="D456" s="219" t="s">
        <v>212</v>
      </c>
      <c r="E456" s="225" t="s">
        <v>50</v>
      </c>
      <c r="F456" s="226" t="s">
        <v>739</v>
      </c>
      <c r="G456" s="224"/>
      <c r="H456" s="227" t="s">
        <v>50</v>
      </c>
      <c r="I456" s="228"/>
      <c r="J456" s="224"/>
      <c r="K456" s="224"/>
      <c r="L456" s="229"/>
      <c r="M456" s="230"/>
      <c r="N456" s="231"/>
      <c r="O456" s="231"/>
      <c r="P456" s="231"/>
      <c r="Q456" s="231"/>
      <c r="R456" s="231"/>
      <c r="S456" s="231"/>
      <c r="T456" s="232"/>
      <c r="AT456" s="233" t="s">
        <v>212</v>
      </c>
      <c r="AU456" s="233" t="s">
        <v>93</v>
      </c>
      <c r="AV456" s="12" t="s">
        <v>25</v>
      </c>
      <c r="AW456" s="12" t="s">
        <v>48</v>
      </c>
      <c r="AX456" s="12" t="s">
        <v>85</v>
      </c>
      <c r="AY456" s="233" t="s">
        <v>199</v>
      </c>
    </row>
    <row r="457" spans="2:65" s="13" customFormat="1" ht="13.5">
      <c r="B457" s="234"/>
      <c r="C457" s="235"/>
      <c r="D457" s="236" t="s">
        <v>212</v>
      </c>
      <c r="E457" s="237" t="s">
        <v>50</v>
      </c>
      <c r="F457" s="238" t="s">
        <v>1786</v>
      </c>
      <c r="G457" s="235"/>
      <c r="H457" s="239">
        <v>5.4960000000000004</v>
      </c>
      <c r="I457" s="240"/>
      <c r="J457" s="235"/>
      <c r="K457" s="235"/>
      <c r="L457" s="241"/>
      <c r="M457" s="242"/>
      <c r="N457" s="243"/>
      <c r="O457" s="243"/>
      <c r="P457" s="243"/>
      <c r="Q457" s="243"/>
      <c r="R457" s="243"/>
      <c r="S457" s="243"/>
      <c r="T457" s="244"/>
      <c r="AT457" s="245" t="s">
        <v>212</v>
      </c>
      <c r="AU457" s="245" t="s">
        <v>93</v>
      </c>
      <c r="AV457" s="13" t="s">
        <v>93</v>
      </c>
      <c r="AW457" s="13" t="s">
        <v>48</v>
      </c>
      <c r="AX457" s="13" t="s">
        <v>85</v>
      </c>
      <c r="AY457" s="245" t="s">
        <v>199</v>
      </c>
    </row>
    <row r="458" spans="2:65" s="1" customFormat="1" ht="22.5" customHeight="1">
      <c r="B458" s="43"/>
      <c r="C458" s="207" t="s">
        <v>695</v>
      </c>
      <c r="D458" s="207" t="s">
        <v>202</v>
      </c>
      <c r="E458" s="208" t="s">
        <v>1787</v>
      </c>
      <c r="F458" s="209" t="s">
        <v>1788</v>
      </c>
      <c r="G458" s="210" t="s">
        <v>263</v>
      </c>
      <c r="H458" s="211">
        <v>828</v>
      </c>
      <c r="I458" s="212"/>
      <c r="J458" s="213">
        <f>ROUND(I458*H458,2)</f>
        <v>0</v>
      </c>
      <c r="K458" s="209" t="s">
        <v>206</v>
      </c>
      <c r="L458" s="63"/>
      <c r="M458" s="214" t="s">
        <v>50</v>
      </c>
      <c r="N458" s="215" t="s">
        <v>56</v>
      </c>
      <c r="O458" s="44"/>
      <c r="P458" s="216">
        <f>O458*H458</f>
        <v>0</v>
      </c>
      <c r="Q458" s="216">
        <v>5.0000000000000002E-5</v>
      </c>
      <c r="R458" s="216">
        <f>Q458*H458</f>
        <v>4.1399999999999999E-2</v>
      </c>
      <c r="S458" s="216">
        <v>0.128</v>
      </c>
      <c r="T458" s="217">
        <f>S458*H458</f>
        <v>105.98400000000001</v>
      </c>
      <c r="AR458" s="25" t="s">
        <v>105</v>
      </c>
      <c r="AT458" s="25" t="s">
        <v>202</v>
      </c>
      <c r="AU458" s="25" t="s">
        <v>93</v>
      </c>
      <c r="AY458" s="25" t="s">
        <v>199</v>
      </c>
      <c r="BE458" s="218">
        <f>IF(N458="základní",J458,0)</f>
        <v>0</v>
      </c>
      <c r="BF458" s="218">
        <f>IF(N458="snížená",J458,0)</f>
        <v>0</v>
      </c>
      <c r="BG458" s="218">
        <f>IF(N458="zákl. přenesená",J458,0)</f>
        <v>0</v>
      </c>
      <c r="BH458" s="218">
        <f>IF(N458="sníž. přenesená",J458,0)</f>
        <v>0</v>
      </c>
      <c r="BI458" s="218">
        <f>IF(N458="nulová",J458,0)</f>
        <v>0</v>
      </c>
      <c r="BJ458" s="25" t="s">
        <v>25</v>
      </c>
      <c r="BK458" s="218">
        <f>ROUND(I458*H458,2)</f>
        <v>0</v>
      </c>
      <c r="BL458" s="25" t="s">
        <v>105</v>
      </c>
      <c r="BM458" s="25" t="s">
        <v>1789</v>
      </c>
    </row>
    <row r="459" spans="2:65" s="1" customFormat="1" ht="27">
      <c r="B459" s="43"/>
      <c r="C459" s="65"/>
      <c r="D459" s="219" t="s">
        <v>208</v>
      </c>
      <c r="E459" s="65"/>
      <c r="F459" s="220" t="s">
        <v>1790</v>
      </c>
      <c r="G459" s="65"/>
      <c r="H459" s="65"/>
      <c r="I459" s="175"/>
      <c r="J459" s="65"/>
      <c r="K459" s="65"/>
      <c r="L459" s="63"/>
      <c r="M459" s="221"/>
      <c r="N459" s="44"/>
      <c r="O459" s="44"/>
      <c r="P459" s="44"/>
      <c r="Q459" s="44"/>
      <c r="R459" s="44"/>
      <c r="S459" s="44"/>
      <c r="T459" s="80"/>
      <c r="AT459" s="25" t="s">
        <v>208</v>
      </c>
      <c r="AU459" s="25" t="s">
        <v>93</v>
      </c>
    </row>
    <row r="460" spans="2:65" s="1" customFormat="1" ht="216">
      <c r="B460" s="43"/>
      <c r="C460" s="65"/>
      <c r="D460" s="219" t="s">
        <v>210</v>
      </c>
      <c r="E460" s="65"/>
      <c r="F460" s="222" t="s">
        <v>637</v>
      </c>
      <c r="G460" s="65"/>
      <c r="H460" s="65"/>
      <c r="I460" s="175"/>
      <c r="J460" s="65"/>
      <c r="K460" s="65"/>
      <c r="L460" s="63"/>
      <c r="M460" s="221"/>
      <c r="N460" s="44"/>
      <c r="O460" s="44"/>
      <c r="P460" s="44"/>
      <c r="Q460" s="44"/>
      <c r="R460" s="44"/>
      <c r="S460" s="44"/>
      <c r="T460" s="80"/>
      <c r="AT460" s="25" t="s">
        <v>210</v>
      </c>
      <c r="AU460" s="25" t="s">
        <v>93</v>
      </c>
    </row>
    <row r="461" spans="2:65" s="12" customFormat="1" ht="13.5">
      <c r="B461" s="223"/>
      <c r="C461" s="224"/>
      <c r="D461" s="219" t="s">
        <v>212</v>
      </c>
      <c r="E461" s="225" t="s">
        <v>50</v>
      </c>
      <c r="F461" s="226" t="s">
        <v>638</v>
      </c>
      <c r="G461" s="224"/>
      <c r="H461" s="227" t="s">
        <v>50</v>
      </c>
      <c r="I461" s="228"/>
      <c r="J461" s="224"/>
      <c r="K461" s="224"/>
      <c r="L461" s="229"/>
      <c r="M461" s="230"/>
      <c r="N461" s="231"/>
      <c r="O461" s="231"/>
      <c r="P461" s="231"/>
      <c r="Q461" s="231"/>
      <c r="R461" s="231"/>
      <c r="S461" s="231"/>
      <c r="T461" s="232"/>
      <c r="AT461" s="233" t="s">
        <v>212</v>
      </c>
      <c r="AU461" s="233" t="s">
        <v>93</v>
      </c>
      <c r="AV461" s="12" t="s">
        <v>25</v>
      </c>
      <c r="AW461" s="12" t="s">
        <v>48</v>
      </c>
      <c r="AX461" s="12" t="s">
        <v>85</v>
      </c>
      <c r="AY461" s="233" t="s">
        <v>199</v>
      </c>
    </row>
    <row r="462" spans="2:65" s="13" customFormat="1" ht="13.5">
      <c r="B462" s="234"/>
      <c r="C462" s="235"/>
      <c r="D462" s="236" t="s">
        <v>212</v>
      </c>
      <c r="E462" s="237" t="s">
        <v>50</v>
      </c>
      <c r="F462" s="238" t="s">
        <v>1791</v>
      </c>
      <c r="G462" s="235"/>
      <c r="H462" s="239">
        <v>828</v>
      </c>
      <c r="I462" s="240"/>
      <c r="J462" s="235"/>
      <c r="K462" s="235"/>
      <c r="L462" s="241"/>
      <c r="M462" s="242"/>
      <c r="N462" s="243"/>
      <c r="O462" s="243"/>
      <c r="P462" s="243"/>
      <c r="Q462" s="243"/>
      <c r="R462" s="243"/>
      <c r="S462" s="243"/>
      <c r="T462" s="244"/>
      <c r="AT462" s="245" t="s">
        <v>212</v>
      </c>
      <c r="AU462" s="245" t="s">
        <v>93</v>
      </c>
      <c r="AV462" s="13" t="s">
        <v>93</v>
      </c>
      <c r="AW462" s="13" t="s">
        <v>48</v>
      </c>
      <c r="AX462" s="13" t="s">
        <v>85</v>
      </c>
      <c r="AY462" s="245" t="s">
        <v>199</v>
      </c>
    </row>
    <row r="463" spans="2:65" s="1" customFormat="1" ht="22.5" customHeight="1">
      <c r="B463" s="43"/>
      <c r="C463" s="207" t="s">
        <v>703</v>
      </c>
      <c r="D463" s="207" t="s">
        <v>202</v>
      </c>
      <c r="E463" s="208" t="s">
        <v>1792</v>
      </c>
      <c r="F463" s="209" t="s">
        <v>1793</v>
      </c>
      <c r="G463" s="210" t="s">
        <v>263</v>
      </c>
      <c r="H463" s="211">
        <v>89.4</v>
      </c>
      <c r="I463" s="212"/>
      <c r="J463" s="213">
        <f>ROUND(I463*H463,2)</f>
        <v>0</v>
      </c>
      <c r="K463" s="209" t="s">
        <v>206</v>
      </c>
      <c r="L463" s="63"/>
      <c r="M463" s="214" t="s">
        <v>50</v>
      </c>
      <c r="N463" s="215" t="s">
        <v>56</v>
      </c>
      <c r="O463" s="44"/>
      <c r="P463" s="216">
        <f>O463*H463</f>
        <v>0</v>
      </c>
      <c r="Q463" s="216">
        <v>8.0000000000000007E-5</v>
      </c>
      <c r="R463" s="216">
        <f>Q463*H463</f>
        <v>7.1520000000000012E-3</v>
      </c>
      <c r="S463" s="216">
        <v>0.25600000000000001</v>
      </c>
      <c r="T463" s="217">
        <f>S463*H463</f>
        <v>22.886400000000002</v>
      </c>
      <c r="AR463" s="25" t="s">
        <v>105</v>
      </c>
      <c r="AT463" s="25" t="s">
        <v>202</v>
      </c>
      <c r="AU463" s="25" t="s">
        <v>93</v>
      </c>
      <c r="AY463" s="25" t="s">
        <v>199</v>
      </c>
      <c r="BE463" s="218">
        <f>IF(N463="základní",J463,0)</f>
        <v>0</v>
      </c>
      <c r="BF463" s="218">
        <f>IF(N463="snížená",J463,0)</f>
        <v>0</v>
      </c>
      <c r="BG463" s="218">
        <f>IF(N463="zákl. přenesená",J463,0)</f>
        <v>0</v>
      </c>
      <c r="BH463" s="218">
        <f>IF(N463="sníž. přenesená",J463,0)</f>
        <v>0</v>
      </c>
      <c r="BI463" s="218">
        <f>IF(N463="nulová",J463,0)</f>
        <v>0</v>
      </c>
      <c r="BJ463" s="25" t="s">
        <v>25</v>
      </c>
      <c r="BK463" s="218">
        <f>ROUND(I463*H463,2)</f>
        <v>0</v>
      </c>
      <c r="BL463" s="25" t="s">
        <v>105</v>
      </c>
      <c r="BM463" s="25" t="s">
        <v>1794</v>
      </c>
    </row>
    <row r="464" spans="2:65" s="1" customFormat="1" ht="27">
      <c r="B464" s="43"/>
      <c r="C464" s="65"/>
      <c r="D464" s="219" t="s">
        <v>208</v>
      </c>
      <c r="E464" s="65"/>
      <c r="F464" s="220" t="s">
        <v>1795</v>
      </c>
      <c r="G464" s="65"/>
      <c r="H464" s="65"/>
      <c r="I464" s="175"/>
      <c r="J464" s="65"/>
      <c r="K464" s="65"/>
      <c r="L464" s="63"/>
      <c r="M464" s="221"/>
      <c r="N464" s="44"/>
      <c r="O464" s="44"/>
      <c r="P464" s="44"/>
      <c r="Q464" s="44"/>
      <c r="R464" s="44"/>
      <c r="S464" s="44"/>
      <c r="T464" s="80"/>
      <c r="AT464" s="25" t="s">
        <v>208</v>
      </c>
      <c r="AU464" s="25" t="s">
        <v>93</v>
      </c>
    </row>
    <row r="465" spans="2:65" s="1" customFormat="1" ht="216">
      <c r="B465" s="43"/>
      <c r="C465" s="65"/>
      <c r="D465" s="219" t="s">
        <v>210</v>
      </c>
      <c r="E465" s="65"/>
      <c r="F465" s="222" t="s">
        <v>637</v>
      </c>
      <c r="G465" s="65"/>
      <c r="H465" s="65"/>
      <c r="I465" s="175"/>
      <c r="J465" s="65"/>
      <c r="K465" s="65"/>
      <c r="L465" s="63"/>
      <c r="M465" s="221"/>
      <c r="N465" s="44"/>
      <c r="O465" s="44"/>
      <c r="P465" s="44"/>
      <c r="Q465" s="44"/>
      <c r="R465" s="44"/>
      <c r="S465" s="44"/>
      <c r="T465" s="80"/>
      <c r="AT465" s="25" t="s">
        <v>210</v>
      </c>
      <c r="AU465" s="25" t="s">
        <v>93</v>
      </c>
    </row>
    <row r="466" spans="2:65" s="12" customFormat="1" ht="13.5">
      <c r="B466" s="223"/>
      <c r="C466" s="224"/>
      <c r="D466" s="219" t="s">
        <v>212</v>
      </c>
      <c r="E466" s="225" t="s">
        <v>50</v>
      </c>
      <c r="F466" s="226" t="s">
        <v>639</v>
      </c>
      <c r="G466" s="224"/>
      <c r="H466" s="227" t="s">
        <v>50</v>
      </c>
      <c r="I466" s="228"/>
      <c r="J466" s="224"/>
      <c r="K466" s="224"/>
      <c r="L466" s="229"/>
      <c r="M466" s="230"/>
      <c r="N466" s="231"/>
      <c r="O466" s="231"/>
      <c r="P466" s="231"/>
      <c r="Q466" s="231"/>
      <c r="R466" s="231"/>
      <c r="S466" s="231"/>
      <c r="T466" s="232"/>
      <c r="AT466" s="233" t="s">
        <v>212</v>
      </c>
      <c r="AU466" s="233" t="s">
        <v>93</v>
      </c>
      <c r="AV466" s="12" t="s">
        <v>25</v>
      </c>
      <c r="AW466" s="12" t="s">
        <v>48</v>
      </c>
      <c r="AX466" s="12" t="s">
        <v>85</v>
      </c>
      <c r="AY466" s="233" t="s">
        <v>199</v>
      </c>
    </row>
    <row r="467" spans="2:65" s="13" customFormat="1" ht="13.5">
      <c r="B467" s="234"/>
      <c r="C467" s="235"/>
      <c r="D467" s="236" t="s">
        <v>212</v>
      </c>
      <c r="E467" s="237" t="s">
        <v>50</v>
      </c>
      <c r="F467" s="238" t="s">
        <v>1796</v>
      </c>
      <c r="G467" s="235"/>
      <c r="H467" s="239">
        <v>89.4</v>
      </c>
      <c r="I467" s="240"/>
      <c r="J467" s="235"/>
      <c r="K467" s="235"/>
      <c r="L467" s="241"/>
      <c r="M467" s="242"/>
      <c r="N467" s="243"/>
      <c r="O467" s="243"/>
      <c r="P467" s="243"/>
      <c r="Q467" s="243"/>
      <c r="R467" s="243"/>
      <c r="S467" s="243"/>
      <c r="T467" s="244"/>
      <c r="AT467" s="245" t="s">
        <v>212</v>
      </c>
      <c r="AU467" s="245" t="s">
        <v>93</v>
      </c>
      <c r="AV467" s="13" t="s">
        <v>93</v>
      </c>
      <c r="AW467" s="13" t="s">
        <v>48</v>
      </c>
      <c r="AX467" s="13" t="s">
        <v>85</v>
      </c>
      <c r="AY467" s="245" t="s">
        <v>199</v>
      </c>
    </row>
    <row r="468" spans="2:65" s="1" customFormat="1" ht="22.5" customHeight="1">
      <c r="B468" s="43"/>
      <c r="C468" s="207" t="s">
        <v>315</v>
      </c>
      <c r="D468" s="207" t="s">
        <v>202</v>
      </c>
      <c r="E468" s="208" t="s">
        <v>648</v>
      </c>
      <c r="F468" s="209" t="s">
        <v>649</v>
      </c>
      <c r="G468" s="210" t="s">
        <v>263</v>
      </c>
      <c r="H468" s="211">
        <v>29.8</v>
      </c>
      <c r="I468" s="212"/>
      <c r="J468" s="213">
        <f>ROUND(I468*H468,2)</f>
        <v>0</v>
      </c>
      <c r="K468" s="209" t="s">
        <v>206</v>
      </c>
      <c r="L468" s="63"/>
      <c r="M468" s="214" t="s">
        <v>50</v>
      </c>
      <c r="N468" s="215" t="s">
        <v>56</v>
      </c>
      <c r="O468" s="44"/>
      <c r="P468" s="216">
        <f>O468*H468</f>
        <v>0</v>
      </c>
      <c r="Q468" s="216">
        <v>0</v>
      </c>
      <c r="R468" s="216">
        <f>Q468*H468</f>
        <v>0</v>
      </c>
      <c r="S468" s="216">
        <v>0.4</v>
      </c>
      <c r="T468" s="217">
        <f>S468*H468</f>
        <v>11.920000000000002</v>
      </c>
      <c r="AR468" s="25" t="s">
        <v>105</v>
      </c>
      <c r="AT468" s="25" t="s">
        <v>202</v>
      </c>
      <c r="AU468" s="25" t="s">
        <v>93</v>
      </c>
      <c r="AY468" s="25" t="s">
        <v>199</v>
      </c>
      <c r="BE468" s="218">
        <f>IF(N468="základní",J468,0)</f>
        <v>0</v>
      </c>
      <c r="BF468" s="218">
        <f>IF(N468="snížená",J468,0)</f>
        <v>0</v>
      </c>
      <c r="BG468" s="218">
        <f>IF(N468="zákl. přenesená",J468,0)</f>
        <v>0</v>
      </c>
      <c r="BH468" s="218">
        <f>IF(N468="sníž. přenesená",J468,0)</f>
        <v>0</v>
      </c>
      <c r="BI468" s="218">
        <f>IF(N468="nulová",J468,0)</f>
        <v>0</v>
      </c>
      <c r="BJ468" s="25" t="s">
        <v>25</v>
      </c>
      <c r="BK468" s="218">
        <f>ROUND(I468*H468,2)</f>
        <v>0</v>
      </c>
      <c r="BL468" s="25" t="s">
        <v>105</v>
      </c>
      <c r="BM468" s="25" t="s">
        <v>1797</v>
      </c>
    </row>
    <row r="469" spans="2:65" s="1" customFormat="1" ht="40.5">
      <c r="B469" s="43"/>
      <c r="C469" s="65"/>
      <c r="D469" s="219" t="s">
        <v>208</v>
      </c>
      <c r="E469" s="65"/>
      <c r="F469" s="220" t="s">
        <v>651</v>
      </c>
      <c r="G469" s="65"/>
      <c r="H469" s="65"/>
      <c r="I469" s="175"/>
      <c r="J469" s="65"/>
      <c r="K469" s="65"/>
      <c r="L469" s="63"/>
      <c r="M469" s="221"/>
      <c r="N469" s="44"/>
      <c r="O469" s="44"/>
      <c r="P469" s="44"/>
      <c r="Q469" s="44"/>
      <c r="R469" s="44"/>
      <c r="S469" s="44"/>
      <c r="T469" s="80"/>
      <c r="AT469" s="25" t="s">
        <v>208</v>
      </c>
      <c r="AU469" s="25" t="s">
        <v>93</v>
      </c>
    </row>
    <row r="470" spans="2:65" s="1" customFormat="1" ht="256.5">
      <c r="B470" s="43"/>
      <c r="C470" s="65"/>
      <c r="D470" s="219" t="s">
        <v>210</v>
      </c>
      <c r="E470" s="65"/>
      <c r="F470" s="222" t="s">
        <v>652</v>
      </c>
      <c r="G470" s="65"/>
      <c r="H470" s="65"/>
      <c r="I470" s="175"/>
      <c r="J470" s="65"/>
      <c r="K470" s="65"/>
      <c r="L470" s="63"/>
      <c r="M470" s="221"/>
      <c r="N470" s="44"/>
      <c r="O470" s="44"/>
      <c r="P470" s="44"/>
      <c r="Q470" s="44"/>
      <c r="R470" s="44"/>
      <c r="S470" s="44"/>
      <c r="T470" s="80"/>
      <c r="AT470" s="25" t="s">
        <v>210</v>
      </c>
      <c r="AU470" s="25" t="s">
        <v>93</v>
      </c>
    </row>
    <row r="471" spans="2:65" s="12" customFormat="1" ht="13.5">
      <c r="B471" s="223"/>
      <c r="C471" s="224"/>
      <c r="D471" s="219" t="s">
        <v>212</v>
      </c>
      <c r="E471" s="225" t="s">
        <v>50</v>
      </c>
      <c r="F471" s="226" t="s">
        <v>721</v>
      </c>
      <c r="G471" s="224"/>
      <c r="H471" s="227" t="s">
        <v>50</v>
      </c>
      <c r="I471" s="228"/>
      <c r="J471" s="224"/>
      <c r="K471" s="224"/>
      <c r="L471" s="229"/>
      <c r="M471" s="230"/>
      <c r="N471" s="231"/>
      <c r="O471" s="231"/>
      <c r="P471" s="231"/>
      <c r="Q471" s="231"/>
      <c r="R471" s="231"/>
      <c r="S471" s="231"/>
      <c r="T471" s="232"/>
      <c r="AT471" s="233" t="s">
        <v>212</v>
      </c>
      <c r="AU471" s="233" t="s">
        <v>93</v>
      </c>
      <c r="AV471" s="12" t="s">
        <v>25</v>
      </c>
      <c r="AW471" s="12" t="s">
        <v>48</v>
      </c>
      <c r="AX471" s="12" t="s">
        <v>85</v>
      </c>
      <c r="AY471" s="233" t="s">
        <v>199</v>
      </c>
    </row>
    <row r="472" spans="2:65" s="13" customFormat="1" ht="13.5">
      <c r="B472" s="234"/>
      <c r="C472" s="235"/>
      <c r="D472" s="236" t="s">
        <v>212</v>
      </c>
      <c r="E472" s="237" t="s">
        <v>50</v>
      </c>
      <c r="F472" s="238" t="s">
        <v>1798</v>
      </c>
      <c r="G472" s="235"/>
      <c r="H472" s="239">
        <v>29.8</v>
      </c>
      <c r="I472" s="240"/>
      <c r="J472" s="235"/>
      <c r="K472" s="235"/>
      <c r="L472" s="241"/>
      <c r="M472" s="242"/>
      <c r="N472" s="243"/>
      <c r="O472" s="243"/>
      <c r="P472" s="243"/>
      <c r="Q472" s="243"/>
      <c r="R472" s="243"/>
      <c r="S472" s="243"/>
      <c r="T472" s="244"/>
      <c r="AT472" s="245" t="s">
        <v>212</v>
      </c>
      <c r="AU472" s="245" t="s">
        <v>93</v>
      </c>
      <c r="AV472" s="13" t="s">
        <v>93</v>
      </c>
      <c r="AW472" s="13" t="s">
        <v>48</v>
      </c>
      <c r="AX472" s="13" t="s">
        <v>85</v>
      </c>
      <c r="AY472" s="245" t="s">
        <v>199</v>
      </c>
    </row>
    <row r="473" spans="2:65" s="1" customFormat="1" ht="22.5" customHeight="1">
      <c r="B473" s="43"/>
      <c r="C473" s="207" t="s">
        <v>715</v>
      </c>
      <c r="D473" s="207" t="s">
        <v>202</v>
      </c>
      <c r="E473" s="208" t="s">
        <v>682</v>
      </c>
      <c r="F473" s="209" t="s">
        <v>683</v>
      </c>
      <c r="G473" s="210" t="s">
        <v>256</v>
      </c>
      <c r="H473" s="211">
        <v>140.79</v>
      </c>
      <c r="I473" s="212"/>
      <c r="J473" s="213">
        <f>ROUND(I473*H473,2)</f>
        <v>0</v>
      </c>
      <c r="K473" s="209" t="s">
        <v>206</v>
      </c>
      <c r="L473" s="63"/>
      <c r="M473" s="214" t="s">
        <v>50</v>
      </c>
      <c r="N473" s="215" t="s">
        <v>56</v>
      </c>
      <c r="O473" s="44"/>
      <c r="P473" s="216">
        <f>O473*H473</f>
        <v>0</v>
      </c>
      <c r="Q473" s="216">
        <v>0</v>
      </c>
      <c r="R473" s="216">
        <f>Q473*H473</f>
        <v>0</v>
      </c>
      <c r="S473" s="216">
        <v>0</v>
      </c>
      <c r="T473" s="217">
        <f>S473*H473</f>
        <v>0</v>
      </c>
      <c r="AR473" s="25" t="s">
        <v>105</v>
      </c>
      <c r="AT473" s="25" t="s">
        <v>202</v>
      </c>
      <c r="AU473" s="25" t="s">
        <v>93</v>
      </c>
      <c r="AY473" s="25" t="s">
        <v>199</v>
      </c>
      <c r="BE473" s="218">
        <f>IF(N473="základní",J473,0)</f>
        <v>0</v>
      </c>
      <c r="BF473" s="218">
        <f>IF(N473="snížená",J473,0)</f>
        <v>0</v>
      </c>
      <c r="BG473" s="218">
        <f>IF(N473="zákl. přenesená",J473,0)</f>
        <v>0</v>
      </c>
      <c r="BH473" s="218">
        <f>IF(N473="sníž. přenesená",J473,0)</f>
        <v>0</v>
      </c>
      <c r="BI473" s="218">
        <f>IF(N473="nulová",J473,0)</f>
        <v>0</v>
      </c>
      <c r="BJ473" s="25" t="s">
        <v>25</v>
      </c>
      <c r="BK473" s="218">
        <f>ROUND(I473*H473,2)</f>
        <v>0</v>
      </c>
      <c r="BL473" s="25" t="s">
        <v>105</v>
      </c>
      <c r="BM473" s="25" t="s">
        <v>684</v>
      </c>
    </row>
    <row r="474" spans="2:65" s="1" customFormat="1" ht="27">
      <c r="B474" s="43"/>
      <c r="C474" s="65"/>
      <c r="D474" s="219" t="s">
        <v>208</v>
      </c>
      <c r="E474" s="65"/>
      <c r="F474" s="220" t="s">
        <v>685</v>
      </c>
      <c r="G474" s="65"/>
      <c r="H474" s="65"/>
      <c r="I474" s="175"/>
      <c r="J474" s="65"/>
      <c r="K474" s="65"/>
      <c r="L474" s="63"/>
      <c r="M474" s="221"/>
      <c r="N474" s="44"/>
      <c r="O474" s="44"/>
      <c r="P474" s="44"/>
      <c r="Q474" s="44"/>
      <c r="R474" s="44"/>
      <c r="S474" s="44"/>
      <c r="T474" s="80"/>
      <c r="AT474" s="25" t="s">
        <v>208</v>
      </c>
      <c r="AU474" s="25" t="s">
        <v>93</v>
      </c>
    </row>
    <row r="475" spans="2:65" s="1" customFormat="1" ht="94.5">
      <c r="B475" s="43"/>
      <c r="C475" s="65"/>
      <c r="D475" s="219" t="s">
        <v>210</v>
      </c>
      <c r="E475" s="65"/>
      <c r="F475" s="222" t="s">
        <v>686</v>
      </c>
      <c r="G475" s="65"/>
      <c r="H475" s="65"/>
      <c r="I475" s="175"/>
      <c r="J475" s="65"/>
      <c r="K475" s="65"/>
      <c r="L475" s="63"/>
      <c r="M475" s="221"/>
      <c r="N475" s="44"/>
      <c r="O475" s="44"/>
      <c r="P475" s="44"/>
      <c r="Q475" s="44"/>
      <c r="R475" s="44"/>
      <c r="S475" s="44"/>
      <c r="T475" s="80"/>
      <c r="AT475" s="25" t="s">
        <v>210</v>
      </c>
      <c r="AU475" s="25" t="s">
        <v>93</v>
      </c>
    </row>
    <row r="476" spans="2:65" s="12" customFormat="1" ht="13.5">
      <c r="B476" s="223"/>
      <c r="C476" s="224"/>
      <c r="D476" s="219" t="s">
        <v>212</v>
      </c>
      <c r="E476" s="225" t="s">
        <v>50</v>
      </c>
      <c r="F476" s="226" t="s">
        <v>638</v>
      </c>
      <c r="G476" s="224"/>
      <c r="H476" s="227" t="s">
        <v>50</v>
      </c>
      <c r="I476" s="228"/>
      <c r="J476" s="224"/>
      <c r="K476" s="224"/>
      <c r="L476" s="229"/>
      <c r="M476" s="230"/>
      <c r="N476" s="231"/>
      <c r="O476" s="231"/>
      <c r="P476" s="231"/>
      <c r="Q476" s="231"/>
      <c r="R476" s="231"/>
      <c r="S476" s="231"/>
      <c r="T476" s="232"/>
      <c r="AT476" s="233" t="s">
        <v>212</v>
      </c>
      <c r="AU476" s="233" t="s">
        <v>93</v>
      </c>
      <c r="AV476" s="12" t="s">
        <v>25</v>
      </c>
      <c r="AW476" s="12" t="s">
        <v>48</v>
      </c>
      <c r="AX476" s="12" t="s">
        <v>85</v>
      </c>
      <c r="AY476" s="233" t="s">
        <v>199</v>
      </c>
    </row>
    <row r="477" spans="2:65" s="13" customFormat="1" ht="13.5">
      <c r="B477" s="234"/>
      <c r="C477" s="235"/>
      <c r="D477" s="219" t="s">
        <v>212</v>
      </c>
      <c r="E477" s="246" t="s">
        <v>50</v>
      </c>
      <c r="F477" s="247" t="s">
        <v>1799</v>
      </c>
      <c r="G477" s="235"/>
      <c r="H477" s="248">
        <v>105.98399999999999</v>
      </c>
      <c r="I477" s="240"/>
      <c r="J477" s="235"/>
      <c r="K477" s="235"/>
      <c r="L477" s="241"/>
      <c r="M477" s="242"/>
      <c r="N477" s="243"/>
      <c r="O477" s="243"/>
      <c r="P477" s="243"/>
      <c r="Q477" s="243"/>
      <c r="R477" s="243"/>
      <c r="S477" s="243"/>
      <c r="T477" s="244"/>
      <c r="AT477" s="245" t="s">
        <v>212</v>
      </c>
      <c r="AU477" s="245" t="s">
        <v>93</v>
      </c>
      <c r="AV477" s="13" t="s">
        <v>93</v>
      </c>
      <c r="AW477" s="13" t="s">
        <v>48</v>
      </c>
      <c r="AX477" s="13" t="s">
        <v>85</v>
      </c>
      <c r="AY477" s="245" t="s">
        <v>199</v>
      </c>
    </row>
    <row r="478" spans="2:65" s="12" customFormat="1" ht="13.5">
      <c r="B478" s="223"/>
      <c r="C478" s="224"/>
      <c r="D478" s="219" t="s">
        <v>212</v>
      </c>
      <c r="E478" s="225" t="s">
        <v>50</v>
      </c>
      <c r="F478" s="226" t="s">
        <v>639</v>
      </c>
      <c r="G478" s="224"/>
      <c r="H478" s="227" t="s">
        <v>50</v>
      </c>
      <c r="I478" s="228"/>
      <c r="J478" s="224"/>
      <c r="K478" s="224"/>
      <c r="L478" s="229"/>
      <c r="M478" s="230"/>
      <c r="N478" s="231"/>
      <c r="O478" s="231"/>
      <c r="P478" s="231"/>
      <c r="Q478" s="231"/>
      <c r="R478" s="231"/>
      <c r="S478" s="231"/>
      <c r="T478" s="232"/>
      <c r="AT478" s="233" t="s">
        <v>212</v>
      </c>
      <c r="AU478" s="233" t="s">
        <v>93</v>
      </c>
      <c r="AV478" s="12" t="s">
        <v>25</v>
      </c>
      <c r="AW478" s="12" t="s">
        <v>48</v>
      </c>
      <c r="AX478" s="12" t="s">
        <v>85</v>
      </c>
      <c r="AY478" s="233" t="s">
        <v>199</v>
      </c>
    </row>
    <row r="479" spans="2:65" s="13" customFormat="1" ht="13.5">
      <c r="B479" s="234"/>
      <c r="C479" s="235"/>
      <c r="D479" s="219" t="s">
        <v>212</v>
      </c>
      <c r="E479" s="246" t="s">
        <v>50</v>
      </c>
      <c r="F479" s="247" t="s">
        <v>1800</v>
      </c>
      <c r="G479" s="235"/>
      <c r="H479" s="248">
        <v>22.885999999999999</v>
      </c>
      <c r="I479" s="240"/>
      <c r="J479" s="235"/>
      <c r="K479" s="235"/>
      <c r="L479" s="241"/>
      <c r="M479" s="242"/>
      <c r="N479" s="243"/>
      <c r="O479" s="243"/>
      <c r="P479" s="243"/>
      <c r="Q479" s="243"/>
      <c r="R479" s="243"/>
      <c r="S479" s="243"/>
      <c r="T479" s="244"/>
      <c r="AT479" s="245" t="s">
        <v>212</v>
      </c>
      <c r="AU479" s="245" t="s">
        <v>93</v>
      </c>
      <c r="AV479" s="13" t="s">
        <v>93</v>
      </c>
      <c r="AW479" s="13" t="s">
        <v>48</v>
      </c>
      <c r="AX479" s="13" t="s">
        <v>85</v>
      </c>
      <c r="AY479" s="245" t="s">
        <v>199</v>
      </c>
    </row>
    <row r="480" spans="2:65" s="12" customFormat="1" ht="13.5">
      <c r="B480" s="223"/>
      <c r="C480" s="224"/>
      <c r="D480" s="219" t="s">
        <v>212</v>
      </c>
      <c r="E480" s="225" t="s">
        <v>50</v>
      </c>
      <c r="F480" s="226" t="s">
        <v>660</v>
      </c>
      <c r="G480" s="224"/>
      <c r="H480" s="227" t="s">
        <v>50</v>
      </c>
      <c r="I480" s="228"/>
      <c r="J480" s="224"/>
      <c r="K480" s="224"/>
      <c r="L480" s="229"/>
      <c r="M480" s="230"/>
      <c r="N480" s="231"/>
      <c r="O480" s="231"/>
      <c r="P480" s="231"/>
      <c r="Q480" s="231"/>
      <c r="R480" s="231"/>
      <c r="S480" s="231"/>
      <c r="T480" s="232"/>
      <c r="AT480" s="233" t="s">
        <v>212</v>
      </c>
      <c r="AU480" s="233" t="s">
        <v>93</v>
      </c>
      <c r="AV480" s="12" t="s">
        <v>25</v>
      </c>
      <c r="AW480" s="12" t="s">
        <v>48</v>
      </c>
      <c r="AX480" s="12" t="s">
        <v>85</v>
      </c>
      <c r="AY480" s="233" t="s">
        <v>199</v>
      </c>
    </row>
    <row r="481" spans="2:65" s="13" customFormat="1" ht="13.5">
      <c r="B481" s="234"/>
      <c r="C481" s="235"/>
      <c r="D481" s="236" t="s">
        <v>212</v>
      </c>
      <c r="E481" s="237" t="s">
        <v>50</v>
      </c>
      <c r="F481" s="238" t="s">
        <v>1801</v>
      </c>
      <c r="G481" s="235"/>
      <c r="H481" s="239">
        <v>11.92</v>
      </c>
      <c r="I481" s="240"/>
      <c r="J481" s="235"/>
      <c r="K481" s="235"/>
      <c r="L481" s="241"/>
      <c r="M481" s="242"/>
      <c r="N481" s="243"/>
      <c r="O481" s="243"/>
      <c r="P481" s="243"/>
      <c r="Q481" s="243"/>
      <c r="R481" s="243"/>
      <c r="S481" s="243"/>
      <c r="T481" s="244"/>
      <c r="AT481" s="245" t="s">
        <v>212</v>
      </c>
      <c r="AU481" s="245" t="s">
        <v>93</v>
      </c>
      <c r="AV481" s="13" t="s">
        <v>93</v>
      </c>
      <c r="AW481" s="13" t="s">
        <v>48</v>
      </c>
      <c r="AX481" s="13" t="s">
        <v>85</v>
      </c>
      <c r="AY481" s="245" t="s">
        <v>199</v>
      </c>
    </row>
    <row r="482" spans="2:65" s="1" customFormat="1" ht="22.5" customHeight="1">
      <c r="B482" s="43"/>
      <c r="C482" s="207" t="s">
        <v>722</v>
      </c>
      <c r="D482" s="207" t="s">
        <v>202</v>
      </c>
      <c r="E482" s="208" t="s">
        <v>696</v>
      </c>
      <c r="F482" s="209" t="s">
        <v>697</v>
      </c>
      <c r="G482" s="210" t="s">
        <v>256</v>
      </c>
      <c r="H482" s="211">
        <v>422.37099999999998</v>
      </c>
      <c r="I482" s="212"/>
      <c r="J482" s="213">
        <f>ROUND(I482*H482,2)</f>
        <v>0</v>
      </c>
      <c r="K482" s="209" t="s">
        <v>206</v>
      </c>
      <c r="L482" s="63"/>
      <c r="M482" s="214" t="s">
        <v>50</v>
      </c>
      <c r="N482" s="215" t="s">
        <v>56</v>
      </c>
      <c r="O482" s="44"/>
      <c r="P482" s="216">
        <f>O482*H482</f>
        <v>0</v>
      </c>
      <c r="Q482" s="216">
        <v>0</v>
      </c>
      <c r="R482" s="216">
        <f>Q482*H482</f>
        <v>0</v>
      </c>
      <c r="S482" s="216">
        <v>0</v>
      </c>
      <c r="T482" s="217">
        <f>S482*H482</f>
        <v>0</v>
      </c>
      <c r="AR482" s="25" t="s">
        <v>105</v>
      </c>
      <c r="AT482" s="25" t="s">
        <v>202</v>
      </c>
      <c r="AU482" s="25" t="s">
        <v>93</v>
      </c>
      <c r="AY482" s="25" t="s">
        <v>199</v>
      </c>
      <c r="BE482" s="218">
        <f>IF(N482="základní",J482,0)</f>
        <v>0</v>
      </c>
      <c r="BF482" s="218">
        <f>IF(N482="snížená",J482,0)</f>
        <v>0</v>
      </c>
      <c r="BG482" s="218">
        <f>IF(N482="zákl. přenesená",J482,0)</f>
        <v>0</v>
      </c>
      <c r="BH482" s="218">
        <f>IF(N482="sníž. přenesená",J482,0)</f>
        <v>0</v>
      </c>
      <c r="BI482" s="218">
        <f>IF(N482="nulová",J482,0)</f>
        <v>0</v>
      </c>
      <c r="BJ482" s="25" t="s">
        <v>25</v>
      </c>
      <c r="BK482" s="218">
        <f>ROUND(I482*H482,2)</f>
        <v>0</v>
      </c>
      <c r="BL482" s="25" t="s">
        <v>105</v>
      </c>
      <c r="BM482" s="25" t="s">
        <v>698</v>
      </c>
    </row>
    <row r="483" spans="2:65" s="1" customFormat="1" ht="27">
      <c r="B483" s="43"/>
      <c r="C483" s="65"/>
      <c r="D483" s="219" t="s">
        <v>208</v>
      </c>
      <c r="E483" s="65"/>
      <c r="F483" s="220" t="s">
        <v>699</v>
      </c>
      <c r="G483" s="65"/>
      <c r="H483" s="65"/>
      <c r="I483" s="175"/>
      <c r="J483" s="65"/>
      <c r="K483" s="65"/>
      <c r="L483" s="63"/>
      <c r="M483" s="221"/>
      <c r="N483" s="44"/>
      <c r="O483" s="44"/>
      <c r="P483" s="44"/>
      <c r="Q483" s="44"/>
      <c r="R483" s="44"/>
      <c r="S483" s="44"/>
      <c r="T483" s="80"/>
      <c r="AT483" s="25" t="s">
        <v>208</v>
      </c>
      <c r="AU483" s="25" t="s">
        <v>93</v>
      </c>
    </row>
    <row r="484" spans="2:65" s="1" customFormat="1" ht="94.5">
      <c r="B484" s="43"/>
      <c r="C484" s="65"/>
      <c r="D484" s="219" t="s">
        <v>210</v>
      </c>
      <c r="E484" s="65"/>
      <c r="F484" s="222" t="s">
        <v>686</v>
      </c>
      <c r="G484" s="65"/>
      <c r="H484" s="65"/>
      <c r="I484" s="175"/>
      <c r="J484" s="65"/>
      <c r="K484" s="65"/>
      <c r="L484" s="63"/>
      <c r="M484" s="221"/>
      <c r="N484" s="44"/>
      <c r="O484" s="44"/>
      <c r="P484" s="44"/>
      <c r="Q484" s="44"/>
      <c r="R484" s="44"/>
      <c r="S484" s="44"/>
      <c r="T484" s="80"/>
      <c r="AT484" s="25" t="s">
        <v>210</v>
      </c>
      <c r="AU484" s="25" t="s">
        <v>93</v>
      </c>
    </row>
    <row r="485" spans="2:65" s="12" customFormat="1" ht="13.5">
      <c r="B485" s="223"/>
      <c r="C485" s="224"/>
      <c r="D485" s="219" t="s">
        <v>212</v>
      </c>
      <c r="E485" s="225" t="s">
        <v>50</v>
      </c>
      <c r="F485" s="226" t="s">
        <v>700</v>
      </c>
      <c r="G485" s="224"/>
      <c r="H485" s="227" t="s">
        <v>50</v>
      </c>
      <c r="I485" s="228"/>
      <c r="J485" s="224"/>
      <c r="K485" s="224"/>
      <c r="L485" s="229"/>
      <c r="M485" s="230"/>
      <c r="N485" s="231"/>
      <c r="O485" s="231"/>
      <c r="P485" s="231"/>
      <c r="Q485" s="231"/>
      <c r="R485" s="231"/>
      <c r="S485" s="231"/>
      <c r="T485" s="232"/>
      <c r="AT485" s="233" t="s">
        <v>212</v>
      </c>
      <c r="AU485" s="233" t="s">
        <v>93</v>
      </c>
      <c r="AV485" s="12" t="s">
        <v>25</v>
      </c>
      <c r="AW485" s="12" t="s">
        <v>48</v>
      </c>
      <c r="AX485" s="12" t="s">
        <v>85</v>
      </c>
      <c r="AY485" s="233" t="s">
        <v>199</v>
      </c>
    </row>
    <row r="486" spans="2:65" s="12" customFormat="1" ht="13.5">
      <c r="B486" s="223"/>
      <c r="C486" s="224"/>
      <c r="D486" s="219" t="s">
        <v>212</v>
      </c>
      <c r="E486" s="225" t="s">
        <v>50</v>
      </c>
      <c r="F486" s="226" t="s">
        <v>638</v>
      </c>
      <c r="G486" s="224"/>
      <c r="H486" s="227" t="s">
        <v>50</v>
      </c>
      <c r="I486" s="228"/>
      <c r="J486" s="224"/>
      <c r="K486" s="224"/>
      <c r="L486" s="229"/>
      <c r="M486" s="230"/>
      <c r="N486" s="231"/>
      <c r="O486" s="231"/>
      <c r="P486" s="231"/>
      <c r="Q486" s="231"/>
      <c r="R486" s="231"/>
      <c r="S486" s="231"/>
      <c r="T486" s="232"/>
      <c r="AT486" s="233" t="s">
        <v>212</v>
      </c>
      <c r="AU486" s="233" t="s">
        <v>93</v>
      </c>
      <c r="AV486" s="12" t="s">
        <v>25</v>
      </c>
      <c r="AW486" s="12" t="s">
        <v>48</v>
      </c>
      <c r="AX486" s="12" t="s">
        <v>85</v>
      </c>
      <c r="AY486" s="233" t="s">
        <v>199</v>
      </c>
    </row>
    <row r="487" spans="2:65" s="13" customFormat="1" ht="13.5">
      <c r="B487" s="234"/>
      <c r="C487" s="235"/>
      <c r="D487" s="219" t="s">
        <v>212</v>
      </c>
      <c r="E487" s="246" t="s">
        <v>50</v>
      </c>
      <c r="F487" s="247" t="s">
        <v>1802</v>
      </c>
      <c r="G487" s="235"/>
      <c r="H487" s="248">
        <v>317.952</v>
      </c>
      <c r="I487" s="240"/>
      <c r="J487" s="235"/>
      <c r="K487" s="235"/>
      <c r="L487" s="241"/>
      <c r="M487" s="242"/>
      <c r="N487" s="243"/>
      <c r="O487" s="243"/>
      <c r="P487" s="243"/>
      <c r="Q487" s="243"/>
      <c r="R487" s="243"/>
      <c r="S487" s="243"/>
      <c r="T487" s="244"/>
      <c r="AT487" s="245" t="s">
        <v>212</v>
      </c>
      <c r="AU487" s="245" t="s">
        <v>93</v>
      </c>
      <c r="AV487" s="13" t="s">
        <v>93</v>
      </c>
      <c r="AW487" s="13" t="s">
        <v>48</v>
      </c>
      <c r="AX487" s="13" t="s">
        <v>85</v>
      </c>
      <c r="AY487" s="245" t="s">
        <v>199</v>
      </c>
    </row>
    <row r="488" spans="2:65" s="12" customFormat="1" ht="13.5">
      <c r="B488" s="223"/>
      <c r="C488" s="224"/>
      <c r="D488" s="219" t="s">
        <v>212</v>
      </c>
      <c r="E488" s="225" t="s">
        <v>50</v>
      </c>
      <c r="F488" s="226" t="s">
        <v>639</v>
      </c>
      <c r="G488" s="224"/>
      <c r="H488" s="227" t="s">
        <v>50</v>
      </c>
      <c r="I488" s="228"/>
      <c r="J488" s="224"/>
      <c r="K488" s="224"/>
      <c r="L488" s="229"/>
      <c r="M488" s="230"/>
      <c r="N488" s="231"/>
      <c r="O488" s="231"/>
      <c r="P488" s="231"/>
      <c r="Q488" s="231"/>
      <c r="R488" s="231"/>
      <c r="S488" s="231"/>
      <c r="T488" s="232"/>
      <c r="AT488" s="233" t="s">
        <v>212</v>
      </c>
      <c r="AU488" s="233" t="s">
        <v>93</v>
      </c>
      <c r="AV488" s="12" t="s">
        <v>25</v>
      </c>
      <c r="AW488" s="12" t="s">
        <v>48</v>
      </c>
      <c r="AX488" s="12" t="s">
        <v>85</v>
      </c>
      <c r="AY488" s="233" t="s">
        <v>199</v>
      </c>
    </row>
    <row r="489" spans="2:65" s="13" customFormat="1" ht="13.5">
      <c r="B489" s="234"/>
      <c r="C489" s="235"/>
      <c r="D489" s="219" t="s">
        <v>212</v>
      </c>
      <c r="E489" s="246" t="s">
        <v>50</v>
      </c>
      <c r="F489" s="247" t="s">
        <v>1803</v>
      </c>
      <c r="G489" s="235"/>
      <c r="H489" s="248">
        <v>68.659000000000006</v>
      </c>
      <c r="I489" s="240"/>
      <c r="J489" s="235"/>
      <c r="K489" s="235"/>
      <c r="L489" s="241"/>
      <c r="M489" s="242"/>
      <c r="N489" s="243"/>
      <c r="O489" s="243"/>
      <c r="P489" s="243"/>
      <c r="Q489" s="243"/>
      <c r="R489" s="243"/>
      <c r="S489" s="243"/>
      <c r="T489" s="244"/>
      <c r="AT489" s="245" t="s">
        <v>212</v>
      </c>
      <c r="AU489" s="245" t="s">
        <v>93</v>
      </c>
      <c r="AV489" s="13" t="s">
        <v>93</v>
      </c>
      <c r="AW489" s="13" t="s">
        <v>48</v>
      </c>
      <c r="AX489" s="13" t="s">
        <v>85</v>
      </c>
      <c r="AY489" s="245" t="s">
        <v>199</v>
      </c>
    </row>
    <row r="490" spans="2:65" s="12" customFormat="1" ht="13.5">
      <c r="B490" s="223"/>
      <c r="C490" s="224"/>
      <c r="D490" s="219" t="s">
        <v>212</v>
      </c>
      <c r="E490" s="225" t="s">
        <v>50</v>
      </c>
      <c r="F490" s="226" t="s">
        <v>660</v>
      </c>
      <c r="G490" s="224"/>
      <c r="H490" s="227" t="s">
        <v>50</v>
      </c>
      <c r="I490" s="228"/>
      <c r="J490" s="224"/>
      <c r="K490" s="224"/>
      <c r="L490" s="229"/>
      <c r="M490" s="230"/>
      <c r="N490" s="231"/>
      <c r="O490" s="231"/>
      <c r="P490" s="231"/>
      <c r="Q490" s="231"/>
      <c r="R490" s="231"/>
      <c r="S490" s="231"/>
      <c r="T490" s="232"/>
      <c r="AT490" s="233" t="s">
        <v>212</v>
      </c>
      <c r="AU490" s="233" t="s">
        <v>93</v>
      </c>
      <c r="AV490" s="12" t="s">
        <v>25</v>
      </c>
      <c r="AW490" s="12" t="s">
        <v>48</v>
      </c>
      <c r="AX490" s="12" t="s">
        <v>85</v>
      </c>
      <c r="AY490" s="233" t="s">
        <v>199</v>
      </c>
    </row>
    <row r="491" spans="2:65" s="13" customFormat="1" ht="13.5">
      <c r="B491" s="234"/>
      <c r="C491" s="235"/>
      <c r="D491" s="236" t="s">
        <v>212</v>
      </c>
      <c r="E491" s="237" t="s">
        <v>50</v>
      </c>
      <c r="F491" s="238" t="s">
        <v>1804</v>
      </c>
      <c r="G491" s="235"/>
      <c r="H491" s="239">
        <v>35.76</v>
      </c>
      <c r="I491" s="240"/>
      <c r="J491" s="235"/>
      <c r="K491" s="235"/>
      <c r="L491" s="241"/>
      <c r="M491" s="242"/>
      <c r="N491" s="243"/>
      <c r="O491" s="243"/>
      <c r="P491" s="243"/>
      <c r="Q491" s="243"/>
      <c r="R491" s="243"/>
      <c r="S491" s="243"/>
      <c r="T491" s="244"/>
      <c r="AT491" s="245" t="s">
        <v>212</v>
      </c>
      <c r="AU491" s="245" t="s">
        <v>93</v>
      </c>
      <c r="AV491" s="13" t="s">
        <v>93</v>
      </c>
      <c r="AW491" s="13" t="s">
        <v>48</v>
      </c>
      <c r="AX491" s="13" t="s">
        <v>85</v>
      </c>
      <c r="AY491" s="245" t="s">
        <v>199</v>
      </c>
    </row>
    <row r="492" spans="2:65" s="1" customFormat="1" ht="22.5" customHeight="1">
      <c r="B492" s="43"/>
      <c r="C492" s="207" t="s">
        <v>408</v>
      </c>
      <c r="D492" s="207" t="s">
        <v>202</v>
      </c>
      <c r="E492" s="208" t="s">
        <v>704</v>
      </c>
      <c r="F492" s="209" t="s">
        <v>705</v>
      </c>
      <c r="G492" s="210" t="s">
        <v>205</v>
      </c>
      <c r="H492" s="211">
        <v>0.57599999999999996</v>
      </c>
      <c r="I492" s="212"/>
      <c r="J492" s="213">
        <f>ROUND(I492*H492,2)</f>
        <v>0</v>
      </c>
      <c r="K492" s="209" t="s">
        <v>206</v>
      </c>
      <c r="L492" s="63"/>
      <c r="M492" s="214" t="s">
        <v>50</v>
      </c>
      <c r="N492" s="215" t="s">
        <v>56</v>
      </c>
      <c r="O492" s="44"/>
      <c r="P492" s="216">
        <f>O492*H492</f>
        <v>0</v>
      </c>
      <c r="Q492" s="216">
        <v>0</v>
      </c>
      <c r="R492" s="216">
        <f>Q492*H492</f>
        <v>0</v>
      </c>
      <c r="S492" s="216">
        <v>2</v>
      </c>
      <c r="T492" s="217">
        <f>S492*H492</f>
        <v>1.1519999999999999</v>
      </c>
      <c r="AR492" s="25" t="s">
        <v>105</v>
      </c>
      <c r="AT492" s="25" t="s">
        <v>202</v>
      </c>
      <c r="AU492" s="25" t="s">
        <v>93</v>
      </c>
      <c r="AY492" s="25" t="s">
        <v>199</v>
      </c>
      <c r="BE492" s="218">
        <f>IF(N492="základní",J492,0)</f>
        <v>0</v>
      </c>
      <c r="BF492" s="218">
        <f>IF(N492="snížená",J492,0)</f>
        <v>0</v>
      </c>
      <c r="BG492" s="218">
        <f>IF(N492="zákl. přenesená",J492,0)</f>
        <v>0</v>
      </c>
      <c r="BH492" s="218">
        <f>IF(N492="sníž. přenesená",J492,0)</f>
        <v>0</v>
      </c>
      <c r="BI492" s="218">
        <f>IF(N492="nulová",J492,0)</f>
        <v>0</v>
      </c>
      <c r="BJ492" s="25" t="s">
        <v>25</v>
      </c>
      <c r="BK492" s="218">
        <f>ROUND(I492*H492,2)</f>
        <v>0</v>
      </c>
      <c r="BL492" s="25" t="s">
        <v>105</v>
      </c>
      <c r="BM492" s="25" t="s">
        <v>706</v>
      </c>
    </row>
    <row r="493" spans="2:65" s="1" customFormat="1" ht="13.5">
      <c r="B493" s="43"/>
      <c r="C493" s="65"/>
      <c r="D493" s="219" t="s">
        <v>208</v>
      </c>
      <c r="E493" s="65"/>
      <c r="F493" s="220" t="s">
        <v>707</v>
      </c>
      <c r="G493" s="65"/>
      <c r="H493" s="65"/>
      <c r="I493" s="175"/>
      <c r="J493" s="65"/>
      <c r="K493" s="65"/>
      <c r="L493" s="63"/>
      <c r="M493" s="221"/>
      <c r="N493" s="44"/>
      <c r="O493" s="44"/>
      <c r="P493" s="44"/>
      <c r="Q493" s="44"/>
      <c r="R493" s="44"/>
      <c r="S493" s="44"/>
      <c r="T493" s="80"/>
      <c r="AT493" s="25" t="s">
        <v>208</v>
      </c>
      <c r="AU493" s="25" t="s">
        <v>93</v>
      </c>
    </row>
    <row r="494" spans="2:65" s="12" customFormat="1" ht="13.5">
      <c r="B494" s="223"/>
      <c r="C494" s="224"/>
      <c r="D494" s="219" t="s">
        <v>212</v>
      </c>
      <c r="E494" s="225" t="s">
        <v>50</v>
      </c>
      <c r="F494" s="226" t="s">
        <v>747</v>
      </c>
      <c r="G494" s="224"/>
      <c r="H494" s="227" t="s">
        <v>50</v>
      </c>
      <c r="I494" s="228"/>
      <c r="J494" s="224"/>
      <c r="K494" s="224"/>
      <c r="L494" s="229"/>
      <c r="M494" s="230"/>
      <c r="N494" s="231"/>
      <c r="O494" s="231"/>
      <c r="P494" s="231"/>
      <c r="Q494" s="231"/>
      <c r="R494" s="231"/>
      <c r="S494" s="231"/>
      <c r="T494" s="232"/>
      <c r="AT494" s="233" t="s">
        <v>212</v>
      </c>
      <c r="AU494" s="233" t="s">
        <v>93</v>
      </c>
      <c r="AV494" s="12" t="s">
        <v>25</v>
      </c>
      <c r="AW494" s="12" t="s">
        <v>48</v>
      </c>
      <c r="AX494" s="12" t="s">
        <v>85</v>
      </c>
      <c r="AY494" s="233" t="s">
        <v>199</v>
      </c>
    </row>
    <row r="495" spans="2:65" s="13" customFormat="1" ht="13.5">
      <c r="B495" s="234"/>
      <c r="C495" s="235"/>
      <c r="D495" s="219" t="s">
        <v>212</v>
      </c>
      <c r="E495" s="246" t="s">
        <v>50</v>
      </c>
      <c r="F495" s="247" t="s">
        <v>1805</v>
      </c>
      <c r="G495" s="235"/>
      <c r="H495" s="248">
        <v>0.192</v>
      </c>
      <c r="I495" s="240"/>
      <c r="J495" s="235"/>
      <c r="K495" s="235"/>
      <c r="L495" s="241"/>
      <c r="M495" s="242"/>
      <c r="N495" s="243"/>
      <c r="O495" s="243"/>
      <c r="P495" s="243"/>
      <c r="Q495" s="243"/>
      <c r="R495" s="243"/>
      <c r="S495" s="243"/>
      <c r="T495" s="244"/>
      <c r="AT495" s="245" t="s">
        <v>212</v>
      </c>
      <c r="AU495" s="245" t="s">
        <v>93</v>
      </c>
      <c r="AV495" s="13" t="s">
        <v>93</v>
      </c>
      <c r="AW495" s="13" t="s">
        <v>48</v>
      </c>
      <c r="AX495" s="13" t="s">
        <v>85</v>
      </c>
      <c r="AY495" s="245" t="s">
        <v>199</v>
      </c>
    </row>
    <row r="496" spans="2:65" s="13" customFormat="1" ht="13.5">
      <c r="B496" s="234"/>
      <c r="C496" s="235"/>
      <c r="D496" s="236" t="s">
        <v>212</v>
      </c>
      <c r="E496" s="237" t="s">
        <v>50</v>
      </c>
      <c r="F496" s="238" t="s">
        <v>1806</v>
      </c>
      <c r="G496" s="235"/>
      <c r="H496" s="239">
        <v>0.38400000000000001</v>
      </c>
      <c r="I496" s="240"/>
      <c r="J496" s="235"/>
      <c r="K496" s="235"/>
      <c r="L496" s="241"/>
      <c r="M496" s="242"/>
      <c r="N496" s="243"/>
      <c r="O496" s="243"/>
      <c r="P496" s="243"/>
      <c r="Q496" s="243"/>
      <c r="R496" s="243"/>
      <c r="S496" s="243"/>
      <c r="T496" s="244"/>
      <c r="AT496" s="245" t="s">
        <v>212</v>
      </c>
      <c r="AU496" s="245" t="s">
        <v>93</v>
      </c>
      <c r="AV496" s="13" t="s">
        <v>93</v>
      </c>
      <c r="AW496" s="13" t="s">
        <v>48</v>
      </c>
      <c r="AX496" s="13" t="s">
        <v>85</v>
      </c>
      <c r="AY496" s="245" t="s">
        <v>199</v>
      </c>
    </row>
    <row r="497" spans="2:65" s="1" customFormat="1" ht="22.5" customHeight="1">
      <c r="B497" s="43"/>
      <c r="C497" s="207" t="s">
        <v>734</v>
      </c>
      <c r="D497" s="207" t="s">
        <v>202</v>
      </c>
      <c r="E497" s="208" t="s">
        <v>1807</v>
      </c>
      <c r="F497" s="209" t="s">
        <v>1808</v>
      </c>
      <c r="G497" s="210" t="s">
        <v>418</v>
      </c>
      <c r="H497" s="211">
        <v>4</v>
      </c>
      <c r="I497" s="212"/>
      <c r="J497" s="213">
        <f>ROUND(I497*H497,2)</f>
        <v>0</v>
      </c>
      <c r="K497" s="209" t="s">
        <v>50</v>
      </c>
      <c r="L497" s="63"/>
      <c r="M497" s="214" t="s">
        <v>50</v>
      </c>
      <c r="N497" s="215" t="s">
        <v>56</v>
      </c>
      <c r="O497" s="44"/>
      <c r="P497" s="216">
        <f>O497*H497</f>
        <v>0</v>
      </c>
      <c r="Q497" s="216">
        <v>0</v>
      </c>
      <c r="R497" s="216">
        <f>Q497*H497</f>
        <v>0</v>
      </c>
      <c r="S497" s="216">
        <v>0.4</v>
      </c>
      <c r="T497" s="217">
        <f>S497*H497</f>
        <v>1.6</v>
      </c>
      <c r="AR497" s="25" t="s">
        <v>105</v>
      </c>
      <c r="AT497" s="25" t="s">
        <v>202</v>
      </c>
      <c r="AU497" s="25" t="s">
        <v>93</v>
      </c>
      <c r="AY497" s="25" t="s">
        <v>199</v>
      </c>
      <c r="BE497" s="218">
        <f>IF(N497="základní",J497,0)</f>
        <v>0</v>
      </c>
      <c r="BF497" s="218">
        <f>IF(N497="snížená",J497,0)</f>
        <v>0</v>
      </c>
      <c r="BG497" s="218">
        <f>IF(N497="zákl. přenesená",J497,0)</f>
        <v>0</v>
      </c>
      <c r="BH497" s="218">
        <f>IF(N497="sníž. přenesená",J497,0)</f>
        <v>0</v>
      </c>
      <c r="BI497" s="218">
        <f>IF(N497="nulová",J497,0)</f>
        <v>0</v>
      </c>
      <c r="BJ497" s="25" t="s">
        <v>25</v>
      </c>
      <c r="BK497" s="218">
        <f>ROUND(I497*H497,2)</f>
        <v>0</v>
      </c>
      <c r="BL497" s="25" t="s">
        <v>105</v>
      </c>
      <c r="BM497" s="25" t="s">
        <v>1809</v>
      </c>
    </row>
    <row r="498" spans="2:65" s="1" customFormat="1" ht="13.5">
      <c r="B498" s="43"/>
      <c r="C498" s="65"/>
      <c r="D498" s="219" t="s">
        <v>208</v>
      </c>
      <c r="E498" s="65"/>
      <c r="F498" s="220" t="s">
        <v>1810</v>
      </c>
      <c r="G498" s="65"/>
      <c r="H498" s="65"/>
      <c r="I498" s="175"/>
      <c r="J498" s="65"/>
      <c r="K498" s="65"/>
      <c r="L498" s="63"/>
      <c r="M498" s="221"/>
      <c r="N498" s="44"/>
      <c r="O498" s="44"/>
      <c r="P498" s="44"/>
      <c r="Q498" s="44"/>
      <c r="R498" s="44"/>
      <c r="S498" s="44"/>
      <c r="T498" s="80"/>
      <c r="AT498" s="25" t="s">
        <v>208</v>
      </c>
      <c r="AU498" s="25" t="s">
        <v>93</v>
      </c>
    </row>
    <row r="499" spans="2:65" s="12" customFormat="1" ht="13.5">
      <c r="B499" s="223"/>
      <c r="C499" s="224"/>
      <c r="D499" s="219" t="s">
        <v>212</v>
      </c>
      <c r="E499" s="225" t="s">
        <v>50</v>
      </c>
      <c r="F499" s="226" t="s">
        <v>1770</v>
      </c>
      <c r="G499" s="224"/>
      <c r="H499" s="227" t="s">
        <v>50</v>
      </c>
      <c r="I499" s="228"/>
      <c r="J499" s="224"/>
      <c r="K499" s="224"/>
      <c r="L499" s="229"/>
      <c r="M499" s="230"/>
      <c r="N499" s="231"/>
      <c r="O499" s="231"/>
      <c r="P499" s="231"/>
      <c r="Q499" s="231"/>
      <c r="R499" s="231"/>
      <c r="S499" s="231"/>
      <c r="T499" s="232"/>
      <c r="AT499" s="233" t="s">
        <v>212</v>
      </c>
      <c r="AU499" s="233" t="s">
        <v>93</v>
      </c>
      <c r="AV499" s="12" t="s">
        <v>25</v>
      </c>
      <c r="AW499" s="12" t="s">
        <v>48</v>
      </c>
      <c r="AX499" s="12" t="s">
        <v>85</v>
      </c>
      <c r="AY499" s="233" t="s">
        <v>199</v>
      </c>
    </row>
    <row r="500" spans="2:65" s="13" customFormat="1" ht="13.5">
      <c r="B500" s="234"/>
      <c r="C500" s="235"/>
      <c r="D500" s="219" t="s">
        <v>212</v>
      </c>
      <c r="E500" s="246" t="s">
        <v>50</v>
      </c>
      <c r="F500" s="247" t="s">
        <v>105</v>
      </c>
      <c r="G500" s="235"/>
      <c r="H500" s="248">
        <v>4</v>
      </c>
      <c r="I500" s="240"/>
      <c r="J500" s="235"/>
      <c r="K500" s="235"/>
      <c r="L500" s="241"/>
      <c r="M500" s="242"/>
      <c r="N500" s="243"/>
      <c r="O500" s="243"/>
      <c r="P500" s="243"/>
      <c r="Q500" s="243"/>
      <c r="R500" s="243"/>
      <c r="S500" s="243"/>
      <c r="T500" s="244"/>
      <c r="AT500" s="245" t="s">
        <v>212</v>
      </c>
      <c r="AU500" s="245" t="s">
        <v>93</v>
      </c>
      <c r="AV500" s="13" t="s">
        <v>93</v>
      </c>
      <c r="AW500" s="13" t="s">
        <v>48</v>
      </c>
      <c r="AX500" s="13" t="s">
        <v>85</v>
      </c>
      <c r="AY500" s="245" t="s">
        <v>199</v>
      </c>
    </row>
    <row r="501" spans="2:65" s="12" customFormat="1" ht="27">
      <c r="B501" s="223"/>
      <c r="C501" s="224"/>
      <c r="D501" s="236" t="s">
        <v>212</v>
      </c>
      <c r="E501" s="259" t="s">
        <v>50</v>
      </c>
      <c r="F501" s="260" t="s">
        <v>493</v>
      </c>
      <c r="G501" s="224"/>
      <c r="H501" s="261" t="s">
        <v>50</v>
      </c>
      <c r="I501" s="228"/>
      <c r="J501" s="224"/>
      <c r="K501" s="224"/>
      <c r="L501" s="229"/>
      <c r="M501" s="230"/>
      <c r="N501" s="231"/>
      <c r="O501" s="231"/>
      <c r="P501" s="231"/>
      <c r="Q501" s="231"/>
      <c r="R501" s="231"/>
      <c r="S501" s="231"/>
      <c r="T501" s="232"/>
      <c r="AT501" s="233" t="s">
        <v>212</v>
      </c>
      <c r="AU501" s="233" t="s">
        <v>93</v>
      </c>
      <c r="AV501" s="12" t="s">
        <v>25</v>
      </c>
      <c r="AW501" s="12" t="s">
        <v>48</v>
      </c>
      <c r="AX501" s="12" t="s">
        <v>85</v>
      </c>
      <c r="AY501" s="233" t="s">
        <v>199</v>
      </c>
    </row>
    <row r="502" spans="2:65" s="1" customFormat="1" ht="22.5" customHeight="1">
      <c r="B502" s="43"/>
      <c r="C502" s="207" t="s">
        <v>742</v>
      </c>
      <c r="D502" s="207" t="s">
        <v>202</v>
      </c>
      <c r="E502" s="208" t="s">
        <v>797</v>
      </c>
      <c r="F502" s="209" t="s">
        <v>798</v>
      </c>
      <c r="G502" s="210" t="s">
        <v>256</v>
      </c>
      <c r="H502" s="211">
        <v>2.7519999999999998</v>
      </c>
      <c r="I502" s="212"/>
      <c r="J502" s="213">
        <f>ROUND(I502*H502,2)</f>
        <v>0</v>
      </c>
      <c r="K502" s="209" t="s">
        <v>206</v>
      </c>
      <c r="L502" s="63"/>
      <c r="M502" s="214" t="s">
        <v>50</v>
      </c>
      <c r="N502" s="215" t="s">
        <v>56</v>
      </c>
      <c r="O502" s="44"/>
      <c r="P502" s="216">
        <f>O502*H502</f>
        <v>0</v>
      </c>
      <c r="Q502" s="216">
        <v>0</v>
      </c>
      <c r="R502" s="216">
        <f>Q502*H502</f>
        <v>0</v>
      </c>
      <c r="S502" s="216">
        <v>0</v>
      </c>
      <c r="T502" s="217">
        <f>S502*H502</f>
        <v>0</v>
      </c>
      <c r="AR502" s="25" t="s">
        <v>105</v>
      </c>
      <c r="AT502" s="25" t="s">
        <v>202</v>
      </c>
      <c r="AU502" s="25" t="s">
        <v>93</v>
      </c>
      <c r="AY502" s="25" t="s">
        <v>199</v>
      </c>
      <c r="BE502" s="218">
        <f>IF(N502="základní",J502,0)</f>
        <v>0</v>
      </c>
      <c r="BF502" s="218">
        <f>IF(N502="snížená",J502,0)</f>
        <v>0</v>
      </c>
      <c r="BG502" s="218">
        <f>IF(N502="zákl. přenesená",J502,0)</f>
        <v>0</v>
      </c>
      <c r="BH502" s="218">
        <f>IF(N502="sníž. přenesená",J502,0)</f>
        <v>0</v>
      </c>
      <c r="BI502" s="218">
        <f>IF(N502="nulová",J502,0)</f>
        <v>0</v>
      </c>
      <c r="BJ502" s="25" t="s">
        <v>25</v>
      </c>
      <c r="BK502" s="218">
        <f>ROUND(I502*H502,2)</f>
        <v>0</v>
      </c>
      <c r="BL502" s="25" t="s">
        <v>105</v>
      </c>
      <c r="BM502" s="25" t="s">
        <v>799</v>
      </c>
    </row>
    <row r="503" spans="2:65" s="1" customFormat="1" ht="13.5">
      <c r="B503" s="43"/>
      <c r="C503" s="65"/>
      <c r="D503" s="219" t="s">
        <v>208</v>
      </c>
      <c r="E503" s="65"/>
      <c r="F503" s="220" t="s">
        <v>800</v>
      </c>
      <c r="G503" s="65"/>
      <c r="H503" s="65"/>
      <c r="I503" s="175"/>
      <c r="J503" s="65"/>
      <c r="K503" s="65"/>
      <c r="L503" s="63"/>
      <c r="M503" s="221"/>
      <c r="N503" s="44"/>
      <c r="O503" s="44"/>
      <c r="P503" s="44"/>
      <c r="Q503" s="44"/>
      <c r="R503" s="44"/>
      <c r="S503" s="44"/>
      <c r="T503" s="80"/>
      <c r="AT503" s="25" t="s">
        <v>208</v>
      </c>
      <c r="AU503" s="25" t="s">
        <v>93</v>
      </c>
    </row>
    <row r="504" spans="2:65" s="1" customFormat="1" ht="40.5">
      <c r="B504" s="43"/>
      <c r="C504" s="65"/>
      <c r="D504" s="219" t="s">
        <v>210</v>
      </c>
      <c r="E504" s="65"/>
      <c r="F504" s="222" t="s">
        <v>801</v>
      </c>
      <c r="G504" s="65"/>
      <c r="H504" s="65"/>
      <c r="I504" s="175"/>
      <c r="J504" s="65"/>
      <c r="K504" s="65"/>
      <c r="L504" s="63"/>
      <c r="M504" s="221"/>
      <c r="N504" s="44"/>
      <c r="O504" s="44"/>
      <c r="P504" s="44"/>
      <c r="Q504" s="44"/>
      <c r="R504" s="44"/>
      <c r="S504" s="44"/>
      <c r="T504" s="80"/>
      <c r="AT504" s="25" t="s">
        <v>210</v>
      </c>
      <c r="AU504" s="25" t="s">
        <v>93</v>
      </c>
    </row>
    <row r="505" spans="2:65" s="12" customFormat="1" ht="13.5">
      <c r="B505" s="223"/>
      <c r="C505" s="224"/>
      <c r="D505" s="219" t="s">
        <v>212</v>
      </c>
      <c r="E505" s="225" t="s">
        <v>50</v>
      </c>
      <c r="F505" s="226" t="s">
        <v>1770</v>
      </c>
      <c r="G505" s="224"/>
      <c r="H505" s="227" t="s">
        <v>50</v>
      </c>
      <c r="I505" s="228"/>
      <c r="J505" s="224"/>
      <c r="K505" s="224"/>
      <c r="L505" s="229"/>
      <c r="M505" s="230"/>
      <c r="N505" s="231"/>
      <c r="O505" s="231"/>
      <c r="P505" s="231"/>
      <c r="Q505" s="231"/>
      <c r="R505" s="231"/>
      <c r="S505" s="231"/>
      <c r="T505" s="232"/>
      <c r="AT505" s="233" t="s">
        <v>212</v>
      </c>
      <c r="AU505" s="233" t="s">
        <v>93</v>
      </c>
      <c r="AV505" s="12" t="s">
        <v>25</v>
      </c>
      <c r="AW505" s="12" t="s">
        <v>48</v>
      </c>
      <c r="AX505" s="12" t="s">
        <v>85</v>
      </c>
      <c r="AY505" s="233" t="s">
        <v>199</v>
      </c>
    </row>
    <row r="506" spans="2:65" s="13" customFormat="1" ht="13.5">
      <c r="B506" s="234"/>
      <c r="C506" s="235"/>
      <c r="D506" s="219" t="s">
        <v>212</v>
      </c>
      <c r="E506" s="246" t="s">
        <v>50</v>
      </c>
      <c r="F506" s="247" t="s">
        <v>1811</v>
      </c>
      <c r="G506" s="235"/>
      <c r="H506" s="248">
        <v>1.6</v>
      </c>
      <c r="I506" s="240"/>
      <c r="J506" s="235"/>
      <c r="K506" s="235"/>
      <c r="L506" s="241"/>
      <c r="M506" s="242"/>
      <c r="N506" s="243"/>
      <c r="O506" s="243"/>
      <c r="P506" s="243"/>
      <c r="Q506" s="243"/>
      <c r="R506" s="243"/>
      <c r="S506" s="243"/>
      <c r="T506" s="244"/>
      <c r="AT506" s="245" t="s">
        <v>212</v>
      </c>
      <c r="AU506" s="245" t="s">
        <v>93</v>
      </c>
      <c r="AV506" s="13" t="s">
        <v>93</v>
      </c>
      <c r="AW506" s="13" t="s">
        <v>48</v>
      </c>
      <c r="AX506" s="13" t="s">
        <v>85</v>
      </c>
      <c r="AY506" s="245" t="s">
        <v>199</v>
      </c>
    </row>
    <row r="507" spans="2:65" s="12" customFormat="1" ht="13.5">
      <c r="B507" s="223"/>
      <c r="C507" s="224"/>
      <c r="D507" s="219" t="s">
        <v>212</v>
      </c>
      <c r="E507" s="225" t="s">
        <v>50</v>
      </c>
      <c r="F507" s="226" t="s">
        <v>747</v>
      </c>
      <c r="G507" s="224"/>
      <c r="H507" s="227" t="s">
        <v>50</v>
      </c>
      <c r="I507" s="228"/>
      <c r="J507" s="224"/>
      <c r="K507" s="224"/>
      <c r="L507" s="229"/>
      <c r="M507" s="230"/>
      <c r="N507" s="231"/>
      <c r="O507" s="231"/>
      <c r="P507" s="231"/>
      <c r="Q507" s="231"/>
      <c r="R507" s="231"/>
      <c r="S507" s="231"/>
      <c r="T507" s="232"/>
      <c r="AT507" s="233" t="s">
        <v>212</v>
      </c>
      <c r="AU507" s="233" t="s">
        <v>93</v>
      </c>
      <c r="AV507" s="12" t="s">
        <v>25</v>
      </c>
      <c r="AW507" s="12" t="s">
        <v>48</v>
      </c>
      <c r="AX507" s="12" t="s">
        <v>85</v>
      </c>
      <c r="AY507" s="233" t="s">
        <v>199</v>
      </c>
    </row>
    <row r="508" spans="2:65" s="13" customFormat="1" ht="13.5">
      <c r="B508" s="234"/>
      <c r="C508" s="235"/>
      <c r="D508" s="219" t="s">
        <v>212</v>
      </c>
      <c r="E508" s="246" t="s">
        <v>50</v>
      </c>
      <c r="F508" s="247" t="s">
        <v>1812</v>
      </c>
      <c r="G508" s="235"/>
      <c r="H508" s="248">
        <v>0.38400000000000001</v>
      </c>
      <c r="I508" s="240"/>
      <c r="J508" s="235"/>
      <c r="K508" s="235"/>
      <c r="L508" s="241"/>
      <c r="M508" s="242"/>
      <c r="N508" s="243"/>
      <c r="O508" s="243"/>
      <c r="P508" s="243"/>
      <c r="Q508" s="243"/>
      <c r="R508" s="243"/>
      <c r="S508" s="243"/>
      <c r="T508" s="244"/>
      <c r="AT508" s="245" t="s">
        <v>212</v>
      </c>
      <c r="AU508" s="245" t="s">
        <v>93</v>
      </c>
      <c r="AV508" s="13" t="s">
        <v>93</v>
      </c>
      <c r="AW508" s="13" t="s">
        <v>48</v>
      </c>
      <c r="AX508" s="13" t="s">
        <v>85</v>
      </c>
      <c r="AY508" s="245" t="s">
        <v>199</v>
      </c>
    </row>
    <row r="509" spans="2:65" s="13" customFormat="1" ht="13.5">
      <c r="B509" s="234"/>
      <c r="C509" s="235"/>
      <c r="D509" s="236" t="s">
        <v>212</v>
      </c>
      <c r="E509" s="237" t="s">
        <v>50</v>
      </c>
      <c r="F509" s="238" t="s">
        <v>1813</v>
      </c>
      <c r="G509" s="235"/>
      <c r="H509" s="239">
        <v>0.76800000000000002</v>
      </c>
      <c r="I509" s="240"/>
      <c r="J509" s="235"/>
      <c r="K509" s="235"/>
      <c r="L509" s="241"/>
      <c r="M509" s="242"/>
      <c r="N509" s="243"/>
      <c r="O509" s="243"/>
      <c r="P509" s="243"/>
      <c r="Q509" s="243"/>
      <c r="R509" s="243"/>
      <c r="S509" s="243"/>
      <c r="T509" s="244"/>
      <c r="AT509" s="245" t="s">
        <v>212</v>
      </c>
      <c r="AU509" s="245" t="s">
        <v>93</v>
      </c>
      <c r="AV509" s="13" t="s">
        <v>93</v>
      </c>
      <c r="AW509" s="13" t="s">
        <v>48</v>
      </c>
      <c r="AX509" s="13" t="s">
        <v>85</v>
      </c>
      <c r="AY509" s="245" t="s">
        <v>199</v>
      </c>
    </row>
    <row r="510" spans="2:65" s="1" customFormat="1" ht="22.5" customHeight="1">
      <c r="B510" s="43"/>
      <c r="C510" s="207" t="s">
        <v>752</v>
      </c>
      <c r="D510" s="207" t="s">
        <v>202</v>
      </c>
      <c r="E510" s="208" t="s">
        <v>820</v>
      </c>
      <c r="F510" s="209" t="s">
        <v>821</v>
      </c>
      <c r="G510" s="210" t="s">
        <v>256</v>
      </c>
      <c r="H510" s="211">
        <v>2.7519999999999998</v>
      </c>
      <c r="I510" s="212"/>
      <c r="J510" s="213">
        <f>ROUND(I510*H510,2)</f>
        <v>0</v>
      </c>
      <c r="K510" s="209" t="s">
        <v>206</v>
      </c>
      <c r="L510" s="63"/>
      <c r="M510" s="214" t="s">
        <v>50</v>
      </c>
      <c r="N510" s="215" t="s">
        <v>56</v>
      </c>
      <c r="O510" s="44"/>
      <c r="P510" s="216">
        <f>O510*H510</f>
        <v>0</v>
      </c>
      <c r="Q510" s="216">
        <v>0</v>
      </c>
      <c r="R510" s="216">
        <f>Q510*H510</f>
        <v>0</v>
      </c>
      <c r="S510" s="216">
        <v>0</v>
      </c>
      <c r="T510" s="217">
        <f>S510*H510</f>
        <v>0</v>
      </c>
      <c r="AR510" s="25" t="s">
        <v>105</v>
      </c>
      <c r="AT510" s="25" t="s">
        <v>202</v>
      </c>
      <c r="AU510" s="25" t="s">
        <v>93</v>
      </c>
      <c r="AY510" s="25" t="s">
        <v>199</v>
      </c>
      <c r="BE510" s="218">
        <f>IF(N510="základní",J510,0)</f>
        <v>0</v>
      </c>
      <c r="BF510" s="218">
        <f>IF(N510="snížená",J510,0)</f>
        <v>0</v>
      </c>
      <c r="BG510" s="218">
        <f>IF(N510="zákl. přenesená",J510,0)</f>
        <v>0</v>
      </c>
      <c r="BH510" s="218">
        <f>IF(N510="sníž. přenesená",J510,0)</f>
        <v>0</v>
      </c>
      <c r="BI510" s="218">
        <f>IF(N510="nulová",J510,0)</f>
        <v>0</v>
      </c>
      <c r="BJ510" s="25" t="s">
        <v>25</v>
      </c>
      <c r="BK510" s="218">
        <f>ROUND(I510*H510,2)</f>
        <v>0</v>
      </c>
      <c r="BL510" s="25" t="s">
        <v>105</v>
      </c>
      <c r="BM510" s="25" t="s">
        <v>822</v>
      </c>
    </row>
    <row r="511" spans="2:65" s="1" customFormat="1" ht="27">
      <c r="B511" s="43"/>
      <c r="C511" s="65"/>
      <c r="D511" s="219" t="s">
        <v>208</v>
      </c>
      <c r="E511" s="65"/>
      <c r="F511" s="220" t="s">
        <v>823</v>
      </c>
      <c r="G511" s="65"/>
      <c r="H511" s="65"/>
      <c r="I511" s="175"/>
      <c r="J511" s="65"/>
      <c r="K511" s="65"/>
      <c r="L511" s="63"/>
      <c r="M511" s="221"/>
      <c r="N511" s="44"/>
      <c r="O511" s="44"/>
      <c r="P511" s="44"/>
      <c r="Q511" s="44"/>
      <c r="R511" s="44"/>
      <c r="S511" s="44"/>
      <c r="T511" s="80"/>
      <c r="AT511" s="25" t="s">
        <v>208</v>
      </c>
      <c r="AU511" s="25" t="s">
        <v>93</v>
      </c>
    </row>
    <row r="512" spans="2:65" s="1" customFormat="1" ht="94.5">
      <c r="B512" s="43"/>
      <c r="C512" s="65"/>
      <c r="D512" s="219" t="s">
        <v>210</v>
      </c>
      <c r="E512" s="65"/>
      <c r="F512" s="222" t="s">
        <v>686</v>
      </c>
      <c r="G512" s="65"/>
      <c r="H512" s="65"/>
      <c r="I512" s="175"/>
      <c r="J512" s="65"/>
      <c r="K512" s="65"/>
      <c r="L512" s="63"/>
      <c r="M512" s="221"/>
      <c r="N512" s="44"/>
      <c r="O512" s="44"/>
      <c r="P512" s="44"/>
      <c r="Q512" s="44"/>
      <c r="R512" s="44"/>
      <c r="S512" s="44"/>
      <c r="T512" s="80"/>
      <c r="AT512" s="25" t="s">
        <v>210</v>
      </c>
      <c r="AU512" s="25" t="s">
        <v>93</v>
      </c>
    </row>
    <row r="513" spans="2:65" s="12" customFormat="1" ht="13.5">
      <c r="B513" s="223"/>
      <c r="C513" s="224"/>
      <c r="D513" s="219" t="s">
        <v>212</v>
      </c>
      <c r="E513" s="225" t="s">
        <v>50</v>
      </c>
      <c r="F513" s="226" t="s">
        <v>1770</v>
      </c>
      <c r="G513" s="224"/>
      <c r="H513" s="227" t="s">
        <v>50</v>
      </c>
      <c r="I513" s="228"/>
      <c r="J513" s="224"/>
      <c r="K513" s="224"/>
      <c r="L513" s="229"/>
      <c r="M513" s="230"/>
      <c r="N513" s="231"/>
      <c r="O513" s="231"/>
      <c r="P513" s="231"/>
      <c r="Q513" s="231"/>
      <c r="R513" s="231"/>
      <c r="S513" s="231"/>
      <c r="T513" s="232"/>
      <c r="AT513" s="233" t="s">
        <v>212</v>
      </c>
      <c r="AU513" s="233" t="s">
        <v>93</v>
      </c>
      <c r="AV513" s="12" t="s">
        <v>25</v>
      </c>
      <c r="AW513" s="12" t="s">
        <v>48</v>
      </c>
      <c r="AX513" s="12" t="s">
        <v>85</v>
      </c>
      <c r="AY513" s="233" t="s">
        <v>199</v>
      </c>
    </row>
    <row r="514" spans="2:65" s="13" customFormat="1" ht="13.5">
      <c r="B514" s="234"/>
      <c r="C514" s="235"/>
      <c r="D514" s="219" t="s">
        <v>212</v>
      </c>
      <c r="E514" s="246" t="s">
        <v>50</v>
      </c>
      <c r="F514" s="247" t="s">
        <v>1811</v>
      </c>
      <c r="G514" s="235"/>
      <c r="H514" s="248">
        <v>1.6</v>
      </c>
      <c r="I514" s="240"/>
      <c r="J514" s="235"/>
      <c r="K514" s="235"/>
      <c r="L514" s="241"/>
      <c r="M514" s="242"/>
      <c r="N514" s="243"/>
      <c r="O514" s="243"/>
      <c r="P514" s="243"/>
      <c r="Q514" s="243"/>
      <c r="R514" s="243"/>
      <c r="S514" s="243"/>
      <c r="T514" s="244"/>
      <c r="AT514" s="245" t="s">
        <v>212</v>
      </c>
      <c r="AU514" s="245" t="s">
        <v>93</v>
      </c>
      <c r="AV514" s="13" t="s">
        <v>93</v>
      </c>
      <c r="AW514" s="13" t="s">
        <v>48</v>
      </c>
      <c r="AX514" s="13" t="s">
        <v>85</v>
      </c>
      <c r="AY514" s="245" t="s">
        <v>199</v>
      </c>
    </row>
    <row r="515" spans="2:65" s="12" customFormat="1" ht="13.5">
      <c r="B515" s="223"/>
      <c r="C515" s="224"/>
      <c r="D515" s="219" t="s">
        <v>212</v>
      </c>
      <c r="E515" s="225" t="s">
        <v>50</v>
      </c>
      <c r="F515" s="226" t="s">
        <v>747</v>
      </c>
      <c r="G515" s="224"/>
      <c r="H515" s="227" t="s">
        <v>50</v>
      </c>
      <c r="I515" s="228"/>
      <c r="J515" s="224"/>
      <c r="K515" s="224"/>
      <c r="L515" s="229"/>
      <c r="M515" s="230"/>
      <c r="N515" s="231"/>
      <c r="O515" s="231"/>
      <c r="P515" s="231"/>
      <c r="Q515" s="231"/>
      <c r="R515" s="231"/>
      <c r="S515" s="231"/>
      <c r="T515" s="232"/>
      <c r="AT515" s="233" t="s">
        <v>212</v>
      </c>
      <c r="AU515" s="233" t="s">
        <v>93</v>
      </c>
      <c r="AV515" s="12" t="s">
        <v>25</v>
      </c>
      <c r="AW515" s="12" t="s">
        <v>48</v>
      </c>
      <c r="AX515" s="12" t="s">
        <v>85</v>
      </c>
      <c r="AY515" s="233" t="s">
        <v>199</v>
      </c>
    </row>
    <row r="516" spans="2:65" s="13" customFormat="1" ht="13.5">
      <c r="B516" s="234"/>
      <c r="C516" s="235"/>
      <c r="D516" s="219" t="s">
        <v>212</v>
      </c>
      <c r="E516" s="246" t="s">
        <v>50</v>
      </c>
      <c r="F516" s="247" t="s">
        <v>1812</v>
      </c>
      <c r="G516" s="235"/>
      <c r="H516" s="248">
        <v>0.38400000000000001</v>
      </c>
      <c r="I516" s="240"/>
      <c r="J516" s="235"/>
      <c r="K516" s="235"/>
      <c r="L516" s="241"/>
      <c r="M516" s="242"/>
      <c r="N516" s="243"/>
      <c r="O516" s="243"/>
      <c r="P516" s="243"/>
      <c r="Q516" s="243"/>
      <c r="R516" s="243"/>
      <c r="S516" s="243"/>
      <c r="T516" s="244"/>
      <c r="AT516" s="245" t="s">
        <v>212</v>
      </c>
      <c r="AU516" s="245" t="s">
        <v>93</v>
      </c>
      <c r="AV516" s="13" t="s">
        <v>93</v>
      </c>
      <c r="AW516" s="13" t="s">
        <v>48</v>
      </c>
      <c r="AX516" s="13" t="s">
        <v>85</v>
      </c>
      <c r="AY516" s="245" t="s">
        <v>199</v>
      </c>
    </row>
    <row r="517" spans="2:65" s="13" customFormat="1" ht="13.5">
      <c r="B517" s="234"/>
      <c r="C517" s="235"/>
      <c r="D517" s="236" t="s">
        <v>212</v>
      </c>
      <c r="E517" s="237" t="s">
        <v>50</v>
      </c>
      <c r="F517" s="238" t="s">
        <v>1813</v>
      </c>
      <c r="G517" s="235"/>
      <c r="H517" s="239">
        <v>0.76800000000000002</v>
      </c>
      <c r="I517" s="240"/>
      <c r="J517" s="235"/>
      <c r="K517" s="235"/>
      <c r="L517" s="241"/>
      <c r="M517" s="242"/>
      <c r="N517" s="243"/>
      <c r="O517" s="243"/>
      <c r="P517" s="243"/>
      <c r="Q517" s="243"/>
      <c r="R517" s="243"/>
      <c r="S517" s="243"/>
      <c r="T517" s="244"/>
      <c r="AT517" s="245" t="s">
        <v>212</v>
      </c>
      <c r="AU517" s="245" t="s">
        <v>93</v>
      </c>
      <c r="AV517" s="13" t="s">
        <v>93</v>
      </c>
      <c r="AW517" s="13" t="s">
        <v>48</v>
      </c>
      <c r="AX517" s="13" t="s">
        <v>85</v>
      </c>
      <c r="AY517" s="245" t="s">
        <v>199</v>
      </c>
    </row>
    <row r="518" spans="2:65" s="1" customFormat="1" ht="22.5" customHeight="1">
      <c r="B518" s="43"/>
      <c r="C518" s="207" t="s">
        <v>760</v>
      </c>
      <c r="D518" s="207" t="s">
        <v>202</v>
      </c>
      <c r="E518" s="208" t="s">
        <v>825</v>
      </c>
      <c r="F518" s="209" t="s">
        <v>826</v>
      </c>
      <c r="G518" s="210" t="s">
        <v>256</v>
      </c>
      <c r="H518" s="211">
        <v>8.2560000000000002</v>
      </c>
      <c r="I518" s="212"/>
      <c r="J518" s="213">
        <f>ROUND(I518*H518,2)</f>
        <v>0</v>
      </c>
      <c r="K518" s="209" t="s">
        <v>206</v>
      </c>
      <c r="L518" s="63"/>
      <c r="M518" s="214" t="s">
        <v>50</v>
      </c>
      <c r="N518" s="215" t="s">
        <v>56</v>
      </c>
      <c r="O518" s="44"/>
      <c r="P518" s="216">
        <f>O518*H518</f>
        <v>0</v>
      </c>
      <c r="Q518" s="216">
        <v>0</v>
      </c>
      <c r="R518" s="216">
        <f>Q518*H518</f>
        <v>0</v>
      </c>
      <c r="S518" s="216">
        <v>0</v>
      </c>
      <c r="T518" s="217">
        <f>S518*H518</f>
        <v>0</v>
      </c>
      <c r="AR518" s="25" t="s">
        <v>105</v>
      </c>
      <c r="AT518" s="25" t="s">
        <v>202</v>
      </c>
      <c r="AU518" s="25" t="s">
        <v>93</v>
      </c>
      <c r="AY518" s="25" t="s">
        <v>199</v>
      </c>
      <c r="BE518" s="218">
        <f>IF(N518="základní",J518,0)</f>
        <v>0</v>
      </c>
      <c r="BF518" s="218">
        <f>IF(N518="snížená",J518,0)</f>
        <v>0</v>
      </c>
      <c r="BG518" s="218">
        <f>IF(N518="zákl. přenesená",J518,0)</f>
        <v>0</v>
      </c>
      <c r="BH518" s="218">
        <f>IF(N518="sníž. přenesená",J518,0)</f>
        <v>0</v>
      </c>
      <c r="BI518" s="218">
        <f>IF(N518="nulová",J518,0)</f>
        <v>0</v>
      </c>
      <c r="BJ518" s="25" t="s">
        <v>25</v>
      </c>
      <c r="BK518" s="218">
        <f>ROUND(I518*H518,2)</f>
        <v>0</v>
      </c>
      <c r="BL518" s="25" t="s">
        <v>105</v>
      </c>
      <c r="BM518" s="25" t="s">
        <v>827</v>
      </c>
    </row>
    <row r="519" spans="2:65" s="1" customFormat="1" ht="27">
      <c r="B519" s="43"/>
      <c r="C519" s="65"/>
      <c r="D519" s="219" t="s">
        <v>208</v>
      </c>
      <c r="E519" s="65"/>
      <c r="F519" s="220" t="s">
        <v>699</v>
      </c>
      <c r="G519" s="65"/>
      <c r="H519" s="65"/>
      <c r="I519" s="175"/>
      <c r="J519" s="65"/>
      <c r="K519" s="65"/>
      <c r="L519" s="63"/>
      <c r="M519" s="221"/>
      <c r="N519" s="44"/>
      <c r="O519" s="44"/>
      <c r="P519" s="44"/>
      <c r="Q519" s="44"/>
      <c r="R519" s="44"/>
      <c r="S519" s="44"/>
      <c r="T519" s="80"/>
      <c r="AT519" s="25" t="s">
        <v>208</v>
      </c>
      <c r="AU519" s="25" t="s">
        <v>93</v>
      </c>
    </row>
    <row r="520" spans="2:65" s="1" customFormat="1" ht="94.5">
      <c r="B520" s="43"/>
      <c r="C520" s="65"/>
      <c r="D520" s="219" t="s">
        <v>210</v>
      </c>
      <c r="E520" s="65"/>
      <c r="F520" s="222" t="s">
        <v>686</v>
      </c>
      <c r="G520" s="65"/>
      <c r="H520" s="65"/>
      <c r="I520" s="175"/>
      <c r="J520" s="65"/>
      <c r="K520" s="65"/>
      <c r="L520" s="63"/>
      <c r="M520" s="221"/>
      <c r="N520" s="44"/>
      <c r="O520" s="44"/>
      <c r="P520" s="44"/>
      <c r="Q520" s="44"/>
      <c r="R520" s="44"/>
      <c r="S520" s="44"/>
      <c r="T520" s="80"/>
      <c r="AT520" s="25" t="s">
        <v>210</v>
      </c>
      <c r="AU520" s="25" t="s">
        <v>93</v>
      </c>
    </row>
    <row r="521" spans="2:65" s="12" customFormat="1" ht="13.5">
      <c r="B521" s="223"/>
      <c r="C521" s="224"/>
      <c r="D521" s="219" t="s">
        <v>212</v>
      </c>
      <c r="E521" s="225" t="s">
        <v>50</v>
      </c>
      <c r="F521" s="226" t="s">
        <v>700</v>
      </c>
      <c r="G521" s="224"/>
      <c r="H521" s="227" t="s">
        <v>50</v>
      </c>
      <c r="I521" s="228"/>
      <c r="J521" s="224"/>
      <c r="K521" s="224"/>
      <c r="L521" s="229"/>
      <c r="M521" s="230"/>
      <c r="N521" s="231"/>
      <c r="O521" s="231"/>
      <c r="P521" s="231"/>
      <c r="Q521" s="231"/>
      <c r="R521" s="231"/>
      <c r="S521" s="231"/>
      <c r="T521" s="232"/>
      <c r="AT521" s="233" t="s">
        <v>212</v>
      </c>
      <c r="AU521" s="233" t="s">
        <v>93</v>
      </c>
      <c r="AV521" s="12" t="s">
        <v>25</v>
      </c>
      <c r="AW521" s="12" t="s">
        <v>48</v>
      </c>
      <c r="AX521" s="12" t="s">
        <v>85</v>
      </c>
      <c r="AY521" s="233" t="s">
        <v>199</v>
      </c>
    </row>
    <row r="522" spans="2:65" s="12" customFormat="1" ht="13.5">
      <c r="B522" s="223"/>
      <c r="C522" s="224"/>
      <c r="D522" s="219" t="s">
        <v>212</v>
      </c>
      <c r="E522" s="225" t="s">
        <v>50</v>
      </c>
      <c r="F522" s="226" t="s">
        <v>1770</v>
      </c>
      <c r="G522" s="224"/>
      <c r="H522" s="227" t="s">
        <v>50</v>
      </c>
      <c r="I522" s="228"/>
      <c r="J522" s="224"/>
      <c r="K522" s="224"/>
      <c r="L522" s="229"/>
      <c r="M522" s="230"/>
      <c r="N522" s="231"/>
      <c r="O522" s="231"/>
      <c r="P522" s="231"/>
      <c r="Q522" s="231"/>
      <c r="R522" s="231"/>
      <c r="S522" s="231"/>
      <c r="T522" s="232"/>
      <c r="AT522" s="233" t="s">
        <v>212</v>
      </c>
      <c r="AU522" s="233" t="s">
        <v>93</v>
      </c>
      <c r="AV522" s="12" t="s">
        <v>25</v>
      </c>
      <c r="AW522" s="12" t="s">
        <v>48</v>
      </c>
      <c r="AX522" s="12" t="s">
        <v>85</v>
      </c>
      <c r="AY522" s="233" t="s">
        <v>199</v>
      </c>
    </row>
    <row r="523" spans="2:65" s="13" customFormat="1" ht="13.5">
      <c r="B523" s="234"/>
      <c r="C523" s="235"/>
      <c r="D523" s="219" t="s">
        <v>212</v>
      </c>
      <c r="E523" s="246" t="s">
        <v>50</v>
      </c>
      <c r="F523" s="247" t="s">
        <v>1814</v>
      </c>
      <c r="G523" s="235"/>
      <c r="H523" s="248">
        <v>4.8</v>
      </c>
      <c r="I523" s="240"/>
      <c r="J523" s="235"/>
      <c r="K523" s="235"/>
      <c r="L523" s="241"/>
      <c r="M523" s="242"/>
      <c r="N523" s="243"/>
      <c r="O523" s="243"/>
      <c r="P523" s="243"/>
      <c r="Q523" s="243"/>
      <c r="R523" s="243"/>
      <c r="S523" s="243"/>
      <c r="T523" s="244"/>
      <c r="AT523" s="245" t="s">
        <v>212</v>
      </c>
      <c r="AU523" s="245" t="s">
        <v>93</v>
      </c>
      <c r="AV523" s="13" t="s">
        <v>93</v>
      </c>
      <c r="AW523" s="13" t="s">
        <v>48</v>
      </c>
      <c r="AX523" s="13" t="s">
        <v>85</v>
      </c>
      <c r="AY523" s="245" t="s">
        <v>199</v>
      </c>
    </row>
    <row r="524" spans="2:65" s="12" customFormat="1" ht="13.5">
      <c r="B524" s="223"/>
      <c r="C524" s="224"/>
      <c r="D524" s="219" t="s">
        <v>212</v>
      </c>
      <c r="E524" s="225" t="s">
        <v>50</v>
      </c>
      <c r="F524" s="226" t="s">
        <v>747</v>
      </c>
      <c r="G524" s="224"/>
      <c r="H524" s="227" t="s">
        <v>50</v>
      </c>
      <c r="I524" s="228"/>
      <c r="J524" s="224"/>
      <c r="K524" s="224"/>
      <c r="L524" s="229"/>
      <c r="M524" s="230"/>
      <c r="N524" s="231"/>
      <c r="O524" s="231"/>
      <c r="P524" s="231"/>
      <c r="Q524" s="231"/>
      <c r="R524" s="231"/>
      <c r="S524" s="231"/>
      <c r="T524" s="232"/>
      <c r="AT524" s="233" t="s">
        <v>212</v>
      </c>
      <c r="AU524" s="233" t="s">
        <v>93</v>
      </c>
      <c r="AV524" s="12" t="s">
        <v>25</v>
      </c>
      <c r="AW524" s="12" t="s">
        <v>48</v>
      </c>
      <c r="AX524" s="12" t="s">
        <v>85</v>
      </c>
      <c r="AY524" s="233" t="s">
        <v>199</v>
      </c>
    </row>
    <row r="525" spans="2:65" s="13" customFormat="1" ht="13.5">
      <c r="B525" s="234"/>
      <c r="C525" s="235"/>
      <c r="D525" s="219" t="s">
        <v>212</v>
      </c>
      <c r="E525" s="246" t="s">
        <v>50</v>
      </c>
      <c r="F525" s="247" t="s">
        <v>1815</v>
      </c>
      <c r="G525" s="235"/>
      <c r="H525" s="248">
        <v>1.1519999999999999</v>
      </c>
      <c r="I525" s="240"/>
      <c r="J525" s="235"/>
      <c r="K525" s="235"/>
      <c r="L525" s="241"/>
      <c r="M525" s="242"/>
      <c r="N525" s="243"/>
      <c r="O525" s="243"/>
      <c r="P525" s="243"/>
      <c r="Q525" s="243"/>
      <c r="R525" s="243"/>
      <c r="S525" s="243"/>
      <c r="T525" s="244"/>
      <c r="AT525" s="245" t="s">
        <v>212</v>
      </c>
      <c r="AU525" s="245" t="s">
        <v>93</v>
      </c>
      <c r="AV525" s="13" t="s">
        <v>93</v>
      </c>
      <c r="AW525" s="13" t="s">
        <v>48</v>
      </c>
      <c r="AX525" s="13" t="s">
        <v>85</v>
      </c>
      <c r="AY525" s="245" t="s">
        <v>199</v>
      </c>
    </row>
    <row r="526" spans="2:65" s="13" customFormat="1" ht="13.5">
      <c r="B526" s="234"/>
      <c r="C526" s="235"/>
      <c r="D526" s="236" t="s">
        <v>212</v>
      </c>
      <c r="E526" s="237" t="s">
        <v>50</v>
      </c>
      <c r="F526" s="238" t="s">
        <v>1816</v>
      </c>
      <c r="G526" s="235"/>
      <c r="H526" s="239">
        <v>2.3039999999999998</v>
      </c>
      <c r="I526" s="240"/>
      <c r="J526" s="235"/>
      <c r="K526" s="235"/>
      <c r="L526" s="241"/>
      <c r="M526" s="242"/>
      <c r="N526" s="243"/>
      <c r="O526" s="243"/>
      <c r="P526" s="243"/>
      <c r="Q526" s="243"/>
      <c r="R526" s="243"/>
      <c r="S526" s="243"/>
      <c r="T526" s="244"/>
      <c r="AT526" s="245" t="s">
        <v>212</v>
      </c>
      <c r="AU526" s="245" t="s">
        <v>93</v>
      </c>
      <c r="AV526" s="13" t="s">
        <v>93</v>
      </c>
      <c r="AW526" s="13" t="s">
        <v>48</v>
      </c>
      <c r="AX526" s="13" t="s">
        <v>85</v>
      </c>
      <c r="AY526" s="245" t="s">
        <v>199</v>
      </c>
    </row>
    <row r="527" spans="2:65" s="1" customFormat="1" ht="22.5" customHeight="1">
      <c r="B527" s="43"/>
      <c r="C527" s="207" t="s">
        <v>765</v>
      </c>
      <c r="D527" s="207" t="s">
        <v>202</v>
      </c>
      <c r="E527" s="208" t="s">
        <v>830</v>
      </c>
      <c r="F527" s="209" t="s">
        <v>831</v>
      </c>
      <c r="G527" s="210" t="s">
        <v>256</v>
      </c>
      <c r="H527" s="211">
        <v>2.7519999999999998</v>
      </c>
      <c r="I527" s="212"/>
      <c r="J527" s="213">
        <f>ROUND(I527*H527,2)</f>
        <v>0</v>
      </c>
      <c r="K527" s="209" t="s">
        <v>206</v>
      </c>
      <c r="L527" s="63"/>
      <c r="M527" s="214" t="s">
        <v>50</v>
      </c>
      <c r="N527" s="215" t="s">
        <v>56</v>
      </c>
      <c r="O527" s="44"/>
      <c r="P527" s="216">
        <f>O527*H527</f>
        <v>0</v>
      </c>
      <c r="Q527" s="216">
        <v>0</v>
      </c>
      <c r="R527" s="216">
        <f>Q527*H527</f>
        <v>0</v>
      </c>
      <c r="S527" s="216">
        <v>0</v>
      </c>
      <c r="T527" s="217">
        <f>S527*H527</f>
        <v>0</v>
      </c>
      <c r="AR527" s="25" t="s">
        <v>105</v>
      </c>
      <c r="AT527" s="25" t="s">
        <v>202</v>
      </c>
      <c r="AU527" s="25" t="s">
        <v>93</v>
      </c>
      <c r="AY527" s="25" t="s">
        <v>199</v>
      </c>
      <c r="BE527" s="218">
        <f>IF(N527="základní",J527,0)</f>
        <v>0</v>
      </c>
      <c r="BF527" s="218">
        <f>IF(N527="snížená",J527,0)</f>
        <v>0</v>
      </c>
      <c r="BG527" s="218">
        <f>IF(N527="zákl. přenesená",J527,0)</f>
        <v>0</v>
      </c>
      <c r="BH527" s="218">
        <f>IF(N527="sníž. přenesená",J527,0)</f>
        <v>0</v>
      </c>
      <c r="BI527" s="218">
        <f>IF(N527="nulová",J527,0)</f>
        <v>0</v>
      </c>
      <c r="BJ527" s="25" t="s">
        <v>25</v>
      </c>
      <c r="BK527" s="218">
        <f>ROUND(I527*H527,2)</f>
        <v>0</v>
      </c>
      <c r="BL527" s="25" t="s">
        <v>105</v>
      </c>
      <c r="BM527" s="25" t="s">
        <v>832</v>
      </c>
    </row>
    <row r="528" spans="2:65" s="1" customFormat="1" ht="13.5">
      <c r="B528" s="43"/>
      <c r="C528" s="65"/>
      <c r="D528" s="219" t="s">
        <v>208</v>
      </c>
      <c r="E528" s="65"/>
      <c r="F528" s="220" t="s">
        <v>833</v>
      </c>
      <c r="G528" s="65"/>
      <c r="H528" s="65"/>
      <c r="I528" s="175"/>
      <c r="J528" s="65"/>
      <c r="K528" s="65"/>
      <c r="L528" s="63"/>
      <c r="M528" s="221"/>
      <c r="N528" s="44"/>
      <c r="O528" s="44"/>
      <c r="P528" s="44"/>
      <c r="Q528" s="44"/>
      <c r="R528" s="44"/>
      <c r="S528" s="44"/>
      <c r="T528" s="80"/>
      <c r="AT528" s="25" t="s">
        <v>208</v>
      </c>
      <c r="AU528" s="25" t="s">
        <v>93</v>
      </c>
    </row>
    <row r="529" spans="2:65" s="1" customFormat="1" ht="67.5">
      <c r="B529" s="43"/>
      <c r="C529" s="65"/>
      <c r="D529" s="219" t="s">
        <v>210</v>
      </c>
      <c r="E529" s="65"/>
      <c r="F529" s="222" t="s">
        <v>834</v>
      </c>
      <c r="G529" s="65"/>
      <c r="H529" s="65"/>
      <c r="I529" s="175"/>
      <c r="J529" s="65"/>
      <c r="K529" s="65"/>
      <c r="L529" s="63"/>
      <c r="M529" s="221"/>
      <c r="N529" s="44"/>
      <c r="O529" s="44"/>
      <c r="P529" s="44"/>
      <c r="Q529" s="44"/>
      <c r="R529" s="44"/>
      <c r="S529" s="44"/>
      <c r="T529" s="80"/>
      <c r="AT529" s="25" t="s">
        <v>210</v>
      </c>
      <c r="AU529" s="25" t="s">
        <v>93</v>
      </c>
    </row>
    <row r="530" spans="2:65" s="12" customFormat="1" ht="13.5">
      <c r="B530" s="223"/>
      <c r="C530" s="224"/>
      <c r="D530" s="219" t="s">
        <v>212</v>
      </c>
      <c r="E530" s="225" t="s">
        <v>50</v>
      </c>
      <c r="F530" s="226" t="s">
        <v>1770</v>
      </c>
      <c r="G530" s="224"/>
      <c r="H530" s="227" t="s">
        <v>50</v>
      </c>
      <c r="I530" s="228"/>
      <c r="J530" s="224"/>
      <c r="K530" s="224"/>
      <c r="L530" s="229"/>
      <c r="M530" s="230"/>
      <c r="N530" s="231"/>
      <c r="O530" s="231"/>
      <c r="P530" s="231"/>
      <c r="Q530" s="231"/>
      <c r="R530" s="231"/>
      <c r="S530" s="231"/>
      <c r="T530" s="232"/>
      <c r="AT530" s="233" t="s">
        <v>212</v>
      </c>
      <c r="AU530" s="233" t="s">
        <v>93</v>
      </c>
      <c r="AV530" s="12" t="s">
        <v>25</v>
      </c>
      <c r="AW530" s="12" t="s">
        <v>48</v>
      </c>
      <c r="AX530" s="12" t="s">
        <v>85</v>
      </c>
      <c r="AY530" s="233" t="s">
        <v>199</v>
      </c>
    </row>
    <row r="531" spans="2:65" s="13" customFormat="1" ht="13.5">
      <c r="B531" s="234"/>
      <c r="C531" s="235"/>
      <c r="D531" s="219" t="s">
        <v>212</v>
      </c>
      <c r="E531" s="246" t="s">
        <v>50</v>
      </c>
      <c r="F531" s="247" t="s">
        <v>1811</v>
      </c>
      <c r="G531" s="235"/>
      <c r="H531" s="248">
        <v>1.6</v>
      </c>
      <c r="I531" s="240"/>
      <c r="J531" s="235"/>
      <c r="K531" s="235"/>
      <c r="L531" s="241"/>
      <c r="M531" s="242"/>
      <c r="N531" s="243"/>
      <c r="O531" s="243"/>
      <c r="P531" s="243"/>
      <c r="Q531" s="243"/>
      <c r="R531" s="243"/>
      <c r="S531" s="243"/>
      <c r="T531" s="244"/>
      <c r="AT531" s="245" t="s">
        <v>212</v>
      </c>
      <c r="AU531" s="245" t="s">
        <v>93</v>
      </c>
      <c r="AV531" s="13" t="s">
        <v>93</v>
      </c>
      <c r="AW531" s="13" t="s">
        <v>48</v>
      </c>
      <c r="AX531" s="13" t="s">
        <v>85</v>
      </c>
      <c r="AY531" s="245" t="s">
        <v>199</v>
      </c>
    </row>
    <row r="532" spans="2:65" s="12" customFormat="1" ht="13.5">
      <c r="B532" s="223"/>
      <c r="C532" s="224"/>
      <c r="D532" s="219" t="s">
        <v>212</v>
      </c>
      <c r="E532" s="225" t="s">
        <v>50</v>
      </c>
      <c r="F532" s="226" t="s">
        <v>747</v>
      </c>
      <c r="G532" s="224"/>
      <c r="H532" s="227" t="s">
        <v>50</v>
      </c>
      <c r="I532" s="228"/>
      <c r="J532" s="224"/>
      <c r="K532" s="224"/>
      <c r="L532" s="229"/>
      <c r="M532" s="230"/>
      <c r="N532" s="231"/>
      <c r="O532" s="231"/>
      <c r="P532" s="231"/>
      <c r="Q532" s="231"/>
      <c r="R532" s="231"/>
      <c r="S532" s="231"/>
      <c r="T532" s="232"/>
      <c r="AT532" s="233" t="s">
        <v>212</v>
      </c>
      <c r="AU532" s="233" t="s">
        <v>93</v>
      </c>
      <c r="AV532" s="12" t="s">
        <v>25</v>
      </c>
      <c r="AW532" s="12" t="s">
        <v>48</v>
      </c>
      <c r="AX532" s="12" t="s">
        <v>85</v>
      </c>
      <c r="AY532" s="233" t="s">
        <v>199</v>
      </c>
    </row>
    <row r="533" spans="2:65" s="13" customFormat="1" ht="13.5">
      <c r="B533" s="234"/>
      <c r="C533" s="235"/>
      <c r="D533" s="219" t="s">
        <v>212</v>
      </c>
      <c r="E533" s="246" t="s">
        <v>50</v>
      </c>
      <c r="F533" s="247" t="s">
        <v>1812</v>
      </c>
      <c r="G533" s="235"/>
      <c r="H533" s="248">
        <v>0.38400000000000001</v>
      </c>
      <c r="I533" s="240"/>
      <c r="J533" s="235"/>
      <c r="K533" s="235"/>
      <c r="L533" s="241"/>
      <c r="M533" s="242"/>
      <c r="N533" s="243"/>
      <c r="O533" s="243"/>
      <c r="P533" s="243"/>
      <c r="Q533" s="243"/>
      <c r="R533" s="243"/>
      <c r="S533" s="243"/>
      <c r="T533" s="244"/>
      <c r="AT533" s="245" t="s">
        <v>212</v>
      </c>
      <c r="AU533" s="245" t="s">
        <v>93</v>
      </c>
      <c r="AV533" s="13" t="s">
        <v>93</v>
      </c>
      <c r="AW533" s="13" t="s">
        <v>48</v>
      </c>
      <c r="AX533" s="13" t="s">
        <v>85</v>
      </c>
      <c r="AY533" s="245" t="s">
        <v>199</v>
      </c>
    </row>
    <row r="534" spans="2:65" s="13" customFormat="1" ht="13.5">
      <c r="B534" s="234"/>
      <c r="C534" s="235"/>
      <c r="D534" s="236" t="s">
        <v>212</v>
      </c>
      <c r="E534" s="237" t="s">
        <v>50</v>
      </c>
      <c r="F534" s="238" t="s">
        <v>1813</v>
      </c>
      <c r="G534" s="235"/>
      <c r="H534" s="239">
        <v>0.76800000000000002</v>
      </c>
      <c r="I534" s="240"/>
      <c r="J534" s="235"/>
      <c r="K534" s="235"/>
      <c r="L534" s="241"/>
      <c r="M534" s="242"/>
      <c r="N534" s="243"/>
      <c r="O534" s="243"/>
      <c r="P534" s="243"/>
      <c r="Q534" s="243"/>
      <c r="R534" s="243"/>
      <c r="S534" s="243"/>
      <c r="T534" s="244"/>
      <c r="AT534" s="245" t="s">
        <v>212</v>
      </c>
      <c r="AU534" s="245" t="s">
        <v>93</v>
      </c>
      <c r="AV534" s="13" t="s">
        <v>93</v>
      </c>
      <c r="AW534" s="13" t="s">
        <v>48</v>
      </c>
      <c r="AX534" s="13" t="s">
        <v>85</v>
      </c>
      <c r="AY534" s="245" t="s">
        <v>199</v>
      </c>
    </row>
    <row r="535" spans="2:65" s="1" customFormat="1" ht="22.5" customHeight="1">
      <c r="B535" s="43"/>
      <c r="C535" s="207" t="s">
        <v>506</v>
      </c>
      <c r="D535" s="207" t="s">
        <v>202</v>
      </c>
      <c r="E535" s="208" t="s">
        <v>836</v>
      </c>
      <c r="F535" s="209" t="s">
        <v>837</v>
      </c>
      <c r="G535" s="210" t="s">
        <v>256</v>
      </c>
      <c r="H535" s="211">
        <v>128.87</v>
      </c>
      <c r="I535" s="212"/>
      <c r="J535" s="213">
        <f>ROUND(I535*H535,2)</f>
        <v>0</v>
      </c>
      <c r="K535" s="209" t="s">
        <v>206</v>
      </c>
      <c r="L535" s="63"/>
      <c r="M535" s="214" t="s">
        <v>50</v>
      </c>
      <c r="N535" s="215" t="s">
        <v>56</v>
      </c>
      <c r="O535" s="44"/>
      <c r="P535" s="216">
        <f>O535*H535</f>
        <v>0</v>
      </c>
      <c r="Q535" s="216">
        <v>0</v>
      </c>
      <c r="R535" s="216">
        <f>Q535*H535</f>
        <v>0</v>
      </c>
      <c r="S535" s="216">
        <v>0</v>
      </c>
      <c r="T535" s="217">
        <f>S535*H535</f>
        <v>0</v>
      </c>
      <c r="AR535" s="25" t="s">
        <v>105</v>
      </c>
      <c r="AT535" s="25" t="s">
        <v>202</v>
      </c>
      <c r="AU535" s="25" t="s">
        <v>93</v>
      </c>
      <c r="AY535" s="25" t="s">
        <v>199</v>
      </c>
      <c r="BE535" s="218">
        <f>IF(N535="základní",J535,0)</f>
        <v>0</v>
      </c>
      <c r="BF535" s="218">
        <f>IF(N535="snížená",J535,0)</f>
        <v>0</v>
      </c>
      <c r="BG535" s="218">
        <f>IF(N535="zákl. přenesená",J535,0)</f>
        <v>0</v>
      </c>
      <c r="BH535" s="218">
        <f>IF(N535="sníž. přenesená",J535,0)</f>
        <v>0</v>
      </c>
      <c r="BI535" s="218">
        <f>IF(N535="nulová",J535,0)</f>
        <v>0</v>
      </c>
      <c r="BJ535" s="25" t="s">
        <v>25</v>
      </c>
      <c r="BK535" s="218">
        <f>ROUND(I535*H535,2)</f>
        <v>0</v>
      </c>
      <c r="BL535" s="25" t="s">
        <v>105</v>
      </c>
      <c r="BM535" s="25" t="s">
        <v>838</v>
      </c>
    </row>
    <row r="536" spans="2:65" s="1" customFormat="1" ht="13.5">
      <c r="B536" s="43"/>
      <c r="C536" s="65"/>
      <c r="D536" s="219" t="s">
        <v>208</v>
      </c>
      <c r="E536" s="65"/>
      <c r="F536" s="220" t="s">
        <v>839</v>
      </c>
      <c r="G536" s="65"/>
      <c r="H536" s="65"/>
      <c r="I536" s="175"/>
      <c r="J536" s="65"/>
      <c r="K536" s="65"/>
      <c r="L536" s="63"/>
      <c r="M536" s="221"/>
      <c r="N536" s="44"/>
      <c r="O536" s="44"/>
      <c r="P536" s="44"/>
      <c r="Q536" s="44"/>
      <c r="R536" s="44"/>
      <c r="S536" s="44"/>
      <c r="T536" s="80"/>
      <c r="AT536" s="25" t="s">
        <v>208</v>
      </c>
      <c r="AU536" s="25" t="s">
        <v>93</v>
      </c>
    </row>
    <row r="537" spans="2:65" s="1" customFormat="1" ht="67.5">
      <c r="B537" s="43"/>
      <c r="C537" s="65"/>
      <c r="D537" s="219" t="s">
        <v>210</v>
      </c>
      <c r="E537" s="65"/>
      <c r="F537" s="222" t="s">
        <v>834</v>
      </c>
      <c r="G537" s="65"/>
      <c r="H537" s="65"/>
      <c r="I537" s="175"/>
      <c r="J537" s="65"/>
      <c r="K537" s="65"/>
      <c r="L537" s="63"/>
      <c r="M537" s="221"/>
      <c r="N537" s="44"/>
      <c r="O537" s="44"/>
      <c r="P537" s="44"/>
      <c r="Q537" s="44"/>
      <c r="R537" s="44"/>
      <c r="S537" s="44"/>
      <c r="T537" s="80"/>
      <c r="AT537" s="25" t="s">
        <v>210</v>
      </c>
      <c r="AU537" s="25" t="s">
        <v>93</v>
      </c>
    </row>
    <row r="538" spans="2:65" s="12" customFormat="1" ht="13.5">
      <c r="B538" s="223"/>
      <c r="C538" s="224"/>
      <c r="D538" s="219" t="s">
        <v>212</v>
      </c>
      <c r="E538" s="225" t="s">
        <v>50</v>
      </c>
      <c r="F538" s="226" t="s">
        <v>700</v>
      </c>
      <c r="G538" s="224"/>
      <c r="H538" s="227" t="s">
        <v>50</v>
      </c>
      <c r="I538" s="228"/>
      <c r="J538" s="224"/>
      <c r="K538" s="224"/>
      <c r="L538" s="229"/>
      <c r="M538" s="230"/>
      <c r="N538" s="231"/>
      <c r="O538" s="231"/>
      <c r="P538" s="231"/>
      <c r="Q538" s="231"/>
      <c r="R538" s="231"/>
      <c r="S538" s="231"/>
      <c r="T538" s="232"/>
      <c r="AT538" s="233" t="s">
        <v>212</v>
      </c>
      <c r="AU538" s="233" t="s">
        <v>93</v>
      </c>
      <c r="AV538" s="12" t="s">
        <v>25</v>
      </c>
      <c r="AW538" s="12" t="s">
        <v>48</v>
      </c>
      <c r="AX538" s="12" t="s">
        <v>85</v>
      </c>
      <c r="AY538" s="233" t="s">
        <v>199</v>
      </c>
    </row>
    <row r="539" spans="2:65" s="12" customFormat="1" ht="13.5">
      <c r="B539" s="223"/>
      <c r="C539" s="224"/>
      <c r="D539" s="219" t="s">
        <v>212</v>
      </c>
      <c r="E539" s="225" t="s">
        <v>50</v>
      </c>
      <c r="F539" s="226" t="s">
        <v>638</v>
      </c>
      <c r="G539" s="224"/>
      <c r="H539" s="227" t="s">
        <v>50</v>
      </c>
      <c r="I539" s="228"/>
      <c r="J539" s="224"/>
      <c r="K539" s="224"/>
      <c r="L539" s="229"/>
      <c r="M539" s="230"/>
      <c r="N539" s="231"/>
      <c r="O539" s="231"/>
      <c r="P539" s="231"/>
      <c r="Q539" s="231"/>
      <c r="R539" s="231"/>
      <c r="S539" s="231"/>
      <c r="T539" s="232"/>
      <c r="AT539" s="233" t="s">
        <v>212</v>
      </c>
      <c r="AU539" s="233" t="s">
        <v>93</v>
      </c>
      <c r="AV539" s="12" t="s">
        <v>25</v>
      </c>
      <c r="AW539" s="12" t="s">
        <v>48</v>
      </c>
      <c r="AX539" s="12" t="s">
        <v>85</v>
      </c>
      <c r="AY539" s="233" t="s">
        <v>199</v>
      </c>
    </row>
    <row r="540" spans="2:65" s="13" customFormat="1" ht="13.5">
      <c r="B540" s="234"/>
      <c r="C540" s="235"/>
      <c r="D540" s="219" t="s">
        <v>212</v>
      </c>
      <c r="E540" s="246" t="s">
        <v>50</v>
      </c>
      <c r="F540" s="247" t="s">
        <v>1799</v>
      </c>
      <c r="G540" s="235"/>
      <c r="H540" s="248">
        <v>105.98399999999999</v>
      </c>
      <c r="I540" s="240"/>
      <c r="J540" s="235"/>
      <c r="K540" s="235"/>
      <c r="L540" s="241"/>
      <c r="M540" s="242"/>
      <c r="N540" s="243"/>
      <c r="O540" s="243"/>
      <c r="P540" s="243"/>
      <c r="Q540" s="243"/>
      <c r="R540" s="243"/>
      <c r="S540" s="243"/>
      <c r="T540" s="244"/>
      <c r="AT540" s="245" t="s">
        <v>212</v>
      </c>
      <c r="AU540" s="245" t="s">
        <v>93</v>
      </c>
      <c r="AV540" s="13" t="s">
        <v>93</v>
      </c>
      <c r="AW540" s="13" t="s">
        <v>48</v>
      </c>
      <c r="AX540" s="13" t="s">
        <v>85</v>
      </c>
      <c r="AY540" s="245" t="s">
        <v>199</v>
      </c>
    </row>
    <row r="541" spans="2:65" s="12" customFormat="1" ht="13.5">
      <c r="B541" s="223"/>
      <c r="C541" s="224"/>
      <c r="D541" s="219" t="s">
        <v>212</v>
      </c>
      <c r="E541" s="225" t="s">
        <v>50</v>
      </c>
      <c r="F541" s="226" t="s">
        <v>639</v>
      </c>
      <c r="G541" s="224"/>
      <c r="H541" s="227" t="s">
        <v>50</v>
      </c>
      <c r="I541" s="228"/>
      <c r="J541" s="224"/>
      <c r="K541" s="224"/>
      <c r="L541" s="229"/>
      <c r="M541" s="230"/>
      <c r="N541" s="231"/>
      <c r="O541" s="231"/>
      <c r="P541" s="231"/>
      <c r="Q541" s="231"/>
      <c r="R541" s="231"/>
      <c r="S541" s="231"/>
      <c r="T541" s="232"/>
      <c r="AT541" s="233" t="s">
        <v>212</v>
      </c>
      <c r="AU541" s="233" t="s">
        <v>93</v>
      </c>
      <c r="AV541" s="12" t="s">
        <v>25</v>
      </c>
      <c r="AW541" s="12" t="s">
        <v>48</v>
      </c>
      <c r="AX541" s="12" t="s">
        <v>85</v>
      </c>
      <c r="AY541" s="233" t="s">
        <v>199</v>
      </c>
    </row>
    <row r="542" spans="2:65" s="13" customFormat="1" ht="13.5">
      <c r="B542" s="234"/>
      <c r="C542" s="235"/>
      <c r="D542" s="236" t="s">
        <v>212</v>
      </c>
      <c r="E542" s="237" t="s">
        <v>50</v>
      </c>
      <c r="F542" s="238" t="s">
        <v>1800</v>
      </c>
      <c r="G542" s="235"/>
      <c r="H542" s="239">
        <v>22.885999999999999</v>
      </c>
      <c r="I542" s="240"/>
      <c r="J542" s="235"/>
      <c r="K542" s="235"/>
      <c r="L542" s="241"/>
      <c r="M542" s="242"/>
      <c r="N542" s="243"/>
      <c r="O542" s="243"/>
      <c r="P542" s="243"/>
      <c r="Q542" s="243"/>
      <c r="R542" s="243"/>
      <c r="S542" s="243"/>
      <c r="T542" s="244"/>
      <c r="AT542" s="245" t="s">
        <v>212</v>
      </c>
      <c r="AU542" s="245" t="s">
        <v>93</v>
      </c>
      <c r="AV542" s="13" t="s">
        <v>93</v>
      </c>
      <c r="AW542" s="13" t="s">
        <v>48</v>
      </c>
      <c r="AX542" s="13" t="s">
        <v>85</v>
      </c>
      <c r="AY542" s="245" t="s">
        <v>199</v>
      </c>
    </row>
    <row r="543" spans="2:65" s="1" customFormat="1" ht="22.5" customHeight="1">
      <c r="B543" s="43"/>
      <c r="C543" s="207" t="s">
        <v>778</v>
      </c>
      <c r="D543" s="207" t="s">
        <v>202</v>
      </c>
      <c r="E543" s="208" t="s">
        <v>841</v>
      </c>
      <c r="F543" s="209" t="s">
        <v>842</v>
      </c>
      <c r="G543" s="210" t="s">
        <v>256</v>
      </c>
      <c r="H543" s="211">
        <v>11.92</v>
      </c>
      <c r="I543" s="212"/>
      <c r="J543" s="213">
        <f>ROUND(I543*H543,2)</f>
        <v>0</v>
      </c>
      <c r="K543" s="209" t="s">
        <v>206</v>
      </c>
      <c r="L543" s="63"/>
      <c r="M543" s="214" t="s">
        <v>50</v>
      </c>
      <c r="N543" s="215" t="s">
        <v>56</v>
      </c>
      <c r="O543" s="44"/>
      <c r="P543" s="216">
        <f>O543*H543</f>
        <v>0</v>
      </c>
      <c r="Q543" s="216">
        <v>0</v>
      </c>
      <c r="R543" s="216">
        <f>Q543*H543</f>
        <v>0</v>
      </c>
      <c r="S543" s="216">
        <v>0</v>
      </c>
      <c r="T543" s="217">
        <f>S543*H543</f>
        <v>0</v>
      </c>
      <c r="AR543" s="25" t="s">
        <v>105</v>
      </c>
      <c r="AT543" s="25" t="s">
        <v>202</v>
      </c>
      <c r="AU543" s="25" t="s">
        <v>93</v>
      </c>
      <c r="AY543" s="25" t="s">
        <v>199</v>
      </c>
      <c r="BE543" s="218">
        <f>IF(N543="základní",J543,0)</f>
        <v>0</v>
      </c>
      <c r="BF543" s="218">
        <f>IF(N543="snížená",J543,0)</f>
        <v>0</v>
      </c>
      <c r="BG543" s="218">
        <f>IF(N543="zákl. přenesená",J543,0)</f>
        <v>0</v>
      </c>
      <c r="BH543" s="218">
        <f>IF(N543="sníž. přenesená",J543,0)</f>
        <v>0</v>
      </c>
      <c r="BI543" s="218">
        <f>IF(N543="nulová",J543,0)</f>
        <v>0</v>
      </c>
      <c r="BJ543" s="25" t="s">
        <v>25</v>
      </c>
      <c r="BK543" s="218">
        <f>ROUND(I543*H543,2)</f>
        <v>0</v>
      </c>
      <c r="BL543" s="25" t="s">
        <v>105</v>
      </c>
      <c r="BM543" s="25" t="s">
        <v>1817</v>
      </c>
    </row>
    <row r="544" spans="2:65" s="1" customFormat="1" ht="13.5">
      <c r="B544" s="43"/>
      <c r="C544" s="65"/>
      <c r="D544" s="219" t="s">
        <v>208</v>
      </c>
      <c r="E544" s="65"/>
      <c r="F544" s="220" t="s">
        <v>844</v>
      </c>
      <c r="G544" s="65"/>
      <c r="H544" s="65"/>
      <c r="I544" s="175"/>
      <c r="J544" s="65"/>
      <c r="K544" s="65"/>
      <c r="L544" s="63"/>
      <c r="M544" s="221"/>
      <c r="N544" s="44"/>
      <c r="O544" s="44"/>
      <c r="P544" s="44"/>
      <c r="Q544" s="44"/>
      <c r="R544" s="44"/>
      <c r="S544" s="44"/>
      <c r="T544" s="80"/>
      <c r="AT544" s="25" t="s">
        <v>208</v>
      </c>
      <c r="AU544" s="25" t="s">
        <v>93</v>
      </c>
    </row>
    <row r="545" spans="2:51" s="1" customFormat="1" ht="67.5">
      <c r="B545" s="43"/>
      <c r="C545" s="65"/>
      <c r="D545" s="219" t="s">
        <v>210</v>
      </c>
      <c r="E545" s="65"/>
      <c r="F545" s="222" t="s">
        <v>834</v>
      </c>
      <c r="G545" s="65"/>
      <c r="H545" s="65"/>
      <c r="I545" s="175"/>
      <c r="J545" s="65"/>
      <c r="K545" s="65"/>
      <c r="L545" s="63"/>
      <c r="M545" s="221"/>
      <c r="N545" s="44"/>
      <c r="O545" s="44"/>
      <c r="P545" s="44"/>
      <c r="Q545" s="44"/>
      <c r="R545" s="44"/>
      <c r="S545" s="44"/>
      <c r="T545" s="80"/>
      <c r="AT545" s="25" t="s">
        <v>210</v>
      </c>
      <c r="AU545" s="25" t="s">
        <v>93</v>
      </c>
    </row>
    <row r="546" spans="2:51" s="12" customFormat="1" ht="13.5">
      <c r="B546" s="223"/>
      <c r="C546" s="224"/>
      <c r="D546" s="219" t="s">
        <v>212</v>
      </c>
      <c r="E546" s="225" t="s">
        <v>50</v>
      </c>
      <c r="F546" s="226" t="s">
        <v>700</v>
      </c>
      <c r="G546" s="224"/>
      <c r="H546" s="227" t="s">
        <v>50</v>
      </c>
      <c r="I546" s="228"/>
      <c r="J546" s="224"/>
      <c r="K546" s="224"/>
      <c r="L546" s="229"/>
      <c r="M546" s="230"/>
      <c r="N546" s="231"/>
      <c r="O546" s="231"/>
      <c r="P546" s="231"/>
      <c r="Q546" s="231"/>
      <c r="R546" s="231"/>
      <c r="S546" s="231"/>
      <c r="T546" s="232"/>
      <c r="AT546" s="233" t="s">
        <v>212</v>
      </c>
      <c r="AU546" s="233" t="s">
        <v>93</v>
      </c>
      <c r="AV546" s="12" t="s">
        <v>25</v>
      </c>
      <c r="AW546" s="12" t="s">
        <v>48</v>
      </c>
      <c r="AX546" s="12" t="s">
        <v>85</v>
      </c>
      <c r="AY546" s="233" t="s">
        <v>199</v>
      </c>
    </row>
    <row r="547" spans="2:51" s="12" customFormat="1" ht="13.5">
      <c r="B547" s="223"/>
      <c r="C547" s="224"/>
      <c r="D547" s="219" t="s">
        <v>212</v>
      </c>
      <c r="E547" s="225" t="s">
        <v>50</v>
      </c>
      <c r="F547" s="226" t="s">
        <v>660</v>
      </c>
      <c r="G547" s="224"/>
      <c r="H547" s="227" t="s">
        <v>50</v>
      </c>
      <c r="I547" s="228"/>
      <c r="J547" s="224"/>
      <c r="K547" s="224"/>
      <c r="L547" s="229"/>
      <c r="M547" s="230"/>
      <c r="N547" s="231"/>
      <c r="O547" s="231"/>
      <c r="P547" s="231"/>
      <c r="Q547" s="231"/>
      <c r="R547" s="231"/>
      <c r="S547" s="231"/>
      <c r="T547" s="232"/>
      <c r="AT547" s="233" t="s">
        <v>212</v>
      </c>
      <c r="AU547" s="233" t="s">
        <v>93</v>
      </c>
      <c r="AV547" s="12" t="s">
        <v>25</v>
      </c>
      <c r="AW547" s="12" t="s">
        <v>48</v>
      </c>
      <c r="AX547" s="12" t="s">
        <v>85</v>
      </c>
      <c r="AY547" s="233" t="s">
        <v>199</v>
      </c>
    </row>
    <row r="548" spans="2:51" s="13" customFormat="1" ht="13.5">
      <c r="B548" s="234"/>
      <c r="C548" s="235"/>
      <c r="D548" s="219" t="s">
        <v>212</v>
      </c>
      <c r="E548" s="246" t="s">
        <v>50</v>
      </c>
      <c r="F548" s="247" t="s">
        <v>1801</v>
      </c>
      <c r="G548" s="235"/>
      <c r="H548" s="248">
        <v>11.92</v>
      </c>
      <c r="I548" s="240"/>
      <c r="J548" s="235"/>
      <c r="K548" s="235"/>
      <c r="L548" s="241"/>
      <c r="M548" s="273"/>
      <c r="N548" s="274"/>
      <c r="O548" s="274"/>
      <c r="P548" s="274"/>
      <c r="Q548" s="274"/>
      <c r="R548" s="274"/>
      <c r="S548" s="274"/>
      <c r="T548" s="275"/>
      <c r="AT548" s="245" t="s">
        <v>212</v>
      </c>
      <c r="AU548" s="245" t="s">
        <v>93</v>
      </c>
      <c r="AV548" s="13" t="s">
        <v>93</v>
      </c>
      <c r="AW548" s="13" t="s">
        <v>48</v>
      </c>
      <c r="AX548" s="13" t="s">
        <v>85</v>
      </c>
      <c r="AY548" s="245" t="s">
        <v>199</v>
      </c>
    </row>
    <row r="549" spans="2:51" s="1" customFormat="1" ht="6.95" customHeight="1">
      <c r="B549" s="58"/>
      <c r="C549" s="59"/>
      <c r="D549" s="59"/>
      <c r="E549" s="59"/>
      <c r="F549" s="59"/>
      <c r="G549" s="59"/>
      <c r="H549" s="59"/>
      <c r="I549" s="151"/>
      <c r="J549" s="59"/>
      <c r="K549" s="59"/>
      <c r="L549" s="63"/>
    </row>
  </sheetData>
  <sheetProtection password="CC35" sheet="1" objects="1" scenarios="1" formatCells="0" formatColumns="0" formatRows="0" sort="0" autoFilter="0"/>
  <autoFilter ref="C95:K548"/>
  <mergeCells count="15">
    <mergeCell ref="E86:H86"/>
    <mergeCell ref="E84:H84"/>
    <mergeCell ref="E88:H88"/>
    <mergeCell ref="G1:H1"/>
    <mergeCell ref="L2:V2"/>
    <mergeCell ref="E49:H49"/>
    <mergeCell ref="E53:H53"/>
    <mergeCell ref="E51:H51"/>
    <mergeCell ref="E55:H55"/>
    <mergeCell ref="E82:H82"/>
    <mergeCell ref="E7:H7"/>
    <mergeCell ref="E11:H11"/>
    <mergeCell ref="E9:H9"/>
    <mergeCell ref="E13:H13"/>
    <mergeCell ref="E28:H28"/>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153</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1539</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1818</v>
      </c>
      <c r="F11" s="415"/>
      <c r="G11" s="415"/>
      <c r="H11" s="415"/>
      <c r="I11" s="129"/>
      <c r="J11" s="44"/>
      <c r="K11" s="47"/>
    </row>
    <row r="12" spans="1:70" s="1" customFormat="1">
      <c r="B12" s="43"/>
      <c r="C12" s="44"/>
      <c r="D12" s="38" t="s">
        <v>1541</v>
      </c>
      <c r="E12" s="44"/>
      <c r="F12" s="44"/>
      <c r="G12" s="44"/>
      <c r="H12" s="44"/>
      <c r="I12" s="129"/>
      <c r="J12" s="44"/>
      <c r="K12" s="47"/>
    </row>
    <row r="13" spans="1:70" s="1" customFormat="1" ht="36.950000000000003" customHeight="1">
      <c r="B13" s="43"/>
      <c r="C13" s="44"/>
      <c r="D13" s="44"/>
      <c r="E13" s="416" t="s">
        <v>1819</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22</v>
      </c>
      <c r="G15" s="44"/>
      <c r="H15" s="44"/>
      <c r="I15" s="130" t="s">
        <v>23</v>
      </c>
      <c r="J15" s="36" t="s">
        <v>24</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44"/>
      <c r="E17" s="44"/>
      <c r="F17" s="44"/>
      <c r="G17" s="44"/>
      <c r="H17" s="44"/>
      <c r="I17" s="132" t="s">
        <v>33</v>
      </c>
      <c r="J17" s="40" t="s">
        <v>1146</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ROUND(J93,2)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ROUND(SUM(BE93:BE216), 2)</f>
        <v>0</v>
      </c>
      <c r="G34" s="44"/>
      <c r="H34" s="44"/>
      <c r="I34" s="143">
        <v>0.21</v>
      </c>
      <c r="J34" s="142">
        <f>ROUND(ROUND((SUM(BE93:BE216)), 2)*I34, 2)</f>
        <v>0</v>
      </c>
      <c r="K34" s="47"/>
    </row>
    <row r="35" spans="2:11" s="1" customFormat="1" ht="14.45" customHeight="1">
      <c r="B35" s="43"/>
      <c r="C35" s="44"/>
      <c r="D35" s="44"/>
      <c r="E35" s="51" t="s">
        <v>57</v>
      </c>
      <c r="F35" s="142">
        <f>ROUND(SUM(BF93:BF216), 2)</f>
        <v>0</v>
      </c>
      <c r="G35" s="44"/>
      <c r="H35" s="44"/>
      <c r="I35" s="143">
        <v>0.15</v>
      </c>
      <c r="J35" s="142">
        <f>ROUND(ROUND((SUM(BF93:BF216)), 2)*I35, 2)</f>
        <v>0</v>
      </c>
      <c r="K35" s="47"/>
    </row>
    <row r="36" spans="2:11" s="1" customFormat="1" ht="14.45" hidden="1" customHeight="1">
      <c r="B36" s="43"/>
      <c r="C36" s="44"/>
      <c r="D36" s="44"/>
      <c r="E36" s="51" t="s">
        <v>58</v>
      </c>
      <c r="F36" s="142">
        <f>ROUND(SUM(BG93:BG216), 2)</f>
        <v>0</v>
      </c>
      <c r="G36" s="44"/>
      <c r="H36" s="44"/>
      <c r="I36" s="143">
        <v>0.21</v>
      </c>
      <c r="J36" s="142">
        <v>0</v>
      </c>
      <c r="K36" s="47"/>
    </row>
    <row r="37" spans="2:11" s="1" customFormat="1" ht="14.45" hidden="1" customHeight="1">
      <c r="B37" s="43"/>
      <c r="C37" s="44"/>
      <c r="D37" s="44"/>
      <c r="E37" s="51" t="s">
        <v>59</v>
      </c>
      <c r="F37" s="142">
        <f>ROUND(SUM(BH93:BH216), 2)</f>
        <v>0</v>
      </c>
      <c r="G37" s="44"/>
      <c r="H37" s="44"/>
      <c r="I37" s="143">
        <v>0.15</v>
      </c>
      <c r="J37" s="142">
        <v>0</v>
      </c>
      <c r="K37" s="47"/>
    </row>
    <row r="38" spans="2:11" s="1" customFormat="1" ht="14.45" hidden="1" customHeight="1">
      <c r="B38" s="43"/>
      <c r="C38" s="44"/>
      <c r="D38" s="44"/>
      <c r="E38" s="51" t="s">
        <v>60</v>
      </c>
      <c r="F38" s="142">
        <f>ROUND(SUM(BI93:BI216),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1539</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1818</v>
      </c>
      <c r="F53" s="415"/>
      <c r="G53" s="415"/>
      <c r="H53" s="415"/>
      <c r="I53" s="129"/>
      <c r="J53" s="44"/>
      <c r="K53" s="47"/>
    </row>
    <row r="54" spans="2:47" s="1" customFormat="1" ht="14.45" customHeight="1">
      <c r="B54" s="43"/>
      <c r="C54" s="38" t="s">
        <v>1541</v>
      </c>
      <c r="D54" s="44"/>
      <c r="E54" s="44"/>
      <c r="F54" s="44"/>
      <c r="G54" s="44"/>
      <c r="H54" s="44"/>
      <c r="I54" s="129"/>
      <c r="J54" s="44"/>
      <c r="K54" s="47"/>
    </row>
    <row r="55" spans="2:47" s="1" customFormat="1" ht="23.25" customHeight="1">
      <c r="B55" s="43"/>
      <c r="C55" s="44"/>
      <c r="D55" s="44"/>
      <c r="E55" s="416" t="str">
        <f>E13</f>
        <v>7-1 - Náhradní výsadba-soupis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J93</f>
        <v>0</v>
      </c>
      <c r="K64" s="47"/>
      <c r="AU64" s="25" t="s">
        <v>175</v>
      </c>
    </row>
    <row r="65" spans="2:12" s="8" customFormat="1" ht="24.95" customHeight="1">
      <c r="B65" s="161"/>
      <c r="C65" s="162"/>
      <c r="D65" s="163" t="s">
        <v>176</v>
      </c>
      <c r="E65" s="164"/>
      <c r="F65" s="164"/>
      <c r="G65" s="164"/>
      <c r="H65" s="164"/>
      <c r="I65" s="165"/>
      <c r="J65" s="166">
        <f>J94</f>
        <v>0</v>
      </c>
      <c r="K65" s="167"/>
    </row>
    <row r="66" spans="2:12" s="9" customFormat="1" ht="19.899999999999999" customHeight="1">
      <c r="B66" s="168"/>
      <c r="C66" s="169"/>
      <c r="D66" s="170" t="s">
        <v>1147</v>
      </c>
      <c r="E66" s="171"/>
      <c r="F66" s="171"/>
      <c r="G66" s="171"/>
      <c r="H66" s="171"/>
      <c r="I66" s="172"/>
      <c r="J66" s="173">
        <f>J95</f>
        <v>0</v>
      </c>
      <c r="K66" s="174"/>
    </row>
    <row r="67" spans="2:12" s="9" customFormat="1" ht="14.85" customHeight="1">
      <c r="B67" s="168"/>
      <c r="C67" s="169"/>
      <c r="D67" s="170" t="s">
        <v>1148</v>
      </c>
      <c r="E67" s="171"/>
      <c r="F67" s="171"/>
      <c r="G67" s="171"/>
      <c r="H67" s="171"/>
      <c r="I67" s="172"/>
      <c r="J67" s="173">
        <f>J96</f>
        <v>0</v>
      </c>
      <c r="K67" s="174"/>
    </row>
    <row r="68" spans="2:12" s="9" customFormat="1" ht="19.899999999999999" customHeight="1">
      <c r="B68" s="168"/>
      <c r="C68" s="169"/>
      <c r="D68" s="170" t="s">
        <v>1150</v>
      </c>
      <c r="E68" s="171"/>
      <c r="F68" s="171"/>
      <c r="G68" s="171"/>
      <c r="H68" s="171"/>
      <c r="I68" s="172"/>
      <c r="J68" s="173">
        <f>J208</f>
        <v>0</v>
      </c>
      <c r="K68" s="174"/>
    </row>
    <row r="69" spans="2:12" s="9" customFormat="1" ht="19.899999999999999" customHeight="1">
      <c r="B69" s="168"/>
      <c r="C69" s="169"/>
      <c r="D69" s="170" t="s">
        <v>1151</v>
      </c>
      <c r="E69" s="171"/>
      <c r="F69" s="171"/>
      <c r="G69" s="171"/>
      <c r="H69" s="171"/>
      <c r="I69" s="172"/>
      <c r="J69" s="173">
        <f>J214</f>
        <v>0</v>
      </c>
      <c r="K69" s="174"/>
    </row>
    <row r="70" spans="2:12" s="1" customFormat="1" ht="21.75" customHeight="1">
      <c r="B70" s="43"/>
      <c r="C70" s="44"/>
      <c r="D70" s="44"/>
      <c r="E70" s="44"/>
      <c r="F70" s="44"/>
      <c r="G70" s="44"/>
      <c r="H70" s="44"/>
      <c r="I70" s="129"/>
      <c r="J70" s="44"/>
      <c r="K70" s="47"/>
    </row>
    <row r="71" spans="2:12" s="1" customFormat="1" ht="6.95" customHeight="1">
      <c r="B71" s="58"/>
      <c r="C71" s="59"/>
      <c r="D71" s="59"/>
      <c r="E71" s="59"/>
      <c r="F71" s="59"/>
      <c r="G71" s="59"/>
      <c r="H71" s="59"/>
      <c r="I71" s="151"/>
      <c r="J71" s="59"/>
      <c r="K71" s="60"/>
    </row>
    <row r="75" spans="2:12" s="1" customFormat="1" ht="6.95" customHeight="1">
      <c r="B75" s="61"/>
      <c r="C75" s="62"/>
      <c r="D75" s="62"/>
      <c r="E75" s="62"/>
      <c r="F75" s="62"/>
      <c r="G75" s="62"/>
      <c r="H75" s="62"/>
      <c r="I75" s="154"/>
      <c r="J75" s="62"/>
      <c r="K75" s="62"/>
      <c r="L75" s="63"/>
    </row>
    <row r="76" spans="2:12" s="1" customFormat="1" ht="36.950000000000003" customHeight="1">
      <c r="B76" s="43"/>
      <c r="C76" s="64" t="s">
        <v>183</v>
      </c>
      <c r="D76" s="65"/>
      <c r="E76" s="65"/>
      <c r="F76" s="65"/>
      <c r="G76" s="65"/>
      <c r="H76" s="65"/>
      <c r="I76" s="175"/>
      <c r="J76" s="65"/>
      <c r="K76" s="65"/>
      <c r="L76" s="63"/>
    </row>
    <row r="77" spans="2:12" s="1" customFormat="1" ht="6.95" customHeight="1">
      <c r="B77" s="43"/>
      <c r="C77" s="65"/>
      <c r="D77" s="65"/>
      <c r="E77" s="65"/>
      <c r="F77" s="65"/>
      <c r="G77" s="65"/>
      <c r="H77" s="65"/>
      <c r="I77" s="175"/>
      <c r="J77" s="65"/>
      <c r="K77" s="65"/>
      <c r="L77" s="63"/>
    </row>
    <row r="78" spans="2:12" s="1" customFormat="1" ht="14.45" customHeight="1">
      <c r="B78" s="43"/>
      <c r="C78" s="67" t="s">
        <v>18</v>
      </c>
      <c r="D78" s="65"/>
      <c r="E78" s="65"/>
      <c r="F78" s="65"/>
      <c r="G78" s="65"/>
      <c r="H78" s="65"/>
      <c r="I78" s="175"/>
      <c r="J78" s="65"/>
      <c r="K78" s="65"/>
      <c r="L78" s="63"/>
    </row>
    <row r="79" spans="2:12" s="1" customFormat="1" ht="22.5" customHeight="1">
      <c r="B79" s="43"/>
      <c r="C79" s="65"/>
      <c r="D79" s="65"/>
      <c r="E79" s="417" t="str">
        <f>E7</f>
        <v>Bezbariérové úpravy komunikací olomouc - trasa M</v>
      </c>
      <c r="F79" s="418"/>
      <c r="G79" s="418"/>
      <c r="H79" s="418"/>
      <c r="I79" s="175"/>
      <c r="J79" s="65"/>
      <c r="K79" s="65"/>
      <c r="L79" s="63"/>
    </row>
    <row r="80" spans="2:12">
      <c r="B80" s="29"/>
      <c r="C80" s="67" t="s">
        <v>165</v>
      </c>
      <c r="D80" s="176"/>
      <c r="E80" s="176"/>
      <c r="F80" s="176"/>
      <c r="G80" s="176"/>
      <c r="H80" s="176"/>
      <c r="J80" s="176"/>
      <c r="K80" s="176"/>
      <c r="L80" s="177"/>
    </row>
    <row r="81" spans="2:63" ht="22.5" customHeight="1">
      <c r="B81" s="29"/>
      <c r="C81" s="176"/>
      <c r="D81" s="176"/>
      <c r="E81" s="417" t="s">
        <v>1539</v>
      </c>
      <c r="F81" s="421"/>
      <c r="G81" s="421"/>
      <c r="H81" s="421"/>
      <c r="J81" s="176"/>
      <c r="K81" s="176"/>
      <c r="L81" s="177"/>
    </row>
    <row r="82" spans="2:63">
      <c r="B82" s="29"/>
      <c r="C82" s="67" t="s">
        <v>167</v>
      </c>
      <c r="D82" s="176"/>
      <c r="E82" s="176"/>
      <c r="F82" s="176"/>
      <c r="G82" s="176"/>
      <c r="H82" s="176"/>
      <c r="J82" s="176"/>
      <c r="K82" s="176"/>
      <c r="L82" s="177"/>
    </row>
    <row r="83" spans="2:63" s="1" customFormat="1" ht="22.5" customHeight="1">
      <c r="B83" s="43"/>
      <c r="C83" s="65"/>
      <c r="D83" s="65"/>
      <c r="E83" s="419" t="s">
        <v>1818</v>
      </c>
      <c r="F83" s="420"/>
      <c r="G83" s="420"/>
      <c r="H83" s="420"/>
      <c r="I83" s="175"/>
      <c r="J83" s="65"/>
      <c r="K83" s="65"/>
      <c r="L83" s="63"/>
    </row>
    <row r="84" spans="2:63" s="1" customFormat="1" ht="14.45" customHeight="1">
      <c r="B84" s="43"/>
      <c r="C84" s="67" t="s">
        <v>1541</v>
      </c>
      <c r="D84" s="65"/>
      <c r="E84" s="65"/>
      <c r="F84" s="65"/>
      <c r="G84" s="65"/>
      <c r="H84" s="65"/>
      <c r="I84" s="175"/>
      <c r="J84" s="65"/>
      <c r="K84" s="65"/>
      <c r="L84" s="63"/>
    </row>
    <row r="85" spans="2:63" s="1" customFormat="1" ht="23.25" customHeight="1">
      <c r="B85" s="43"/>
      <c r="C85" s="65"/>
      <c r="D85" s="65"/>
      <c r="E85" s="388" t="str">
        <f>E13</f>
        <v>7-1 - Náhradní výsadba-soupis prací</v>
      </c>
      <c r="F85" s="420"/>
      <c r="G85" s="420"/>
      <c r="H85" s="420"/>
      <c r="I85" s="175"/>
      <c r="J85" s="65"/>
      <c r="K85" s="65"/>
      <c r="L85" s="63"/>
    </row>
    <row r="86" spans="2:63" s="1" customFormat="1" ht="6.95" customHeight="1">
      <c r="B86" s="43"/>
      <c r="C86" s="65"/>
      <c r="D86" s="65"/>
      <c r="E86" s="65"/>
      <c r="F86" s="65"/>
      <c r="G86" s="65"/>
      <c r="H86" s="65"/>
      <c r="I86" s="175"/>
      <c r="J86" s="65"/>
      <c r="K86" s="65"/>
      <c r="L86" s="63"/>
    </row>
    <row r="87" spans="2:63" s="1" customFormat="1" ht="18" customHeight="1">
      <c r="B87" s="43"/>
      <c r="C87" s="67" t="s">
        <v>26</v>
      </c>
      <c r="D87" s="65"/>
      <c r="E87" s="65"/>
      <c r="F87" s="178" t="str">
        <f>F16</f>
        <v>Olomouc</v>
      </c>
      <c r="G87" s="65"/>
      <c r="H87" s="65"/>
      <c r="I87" s="179" t="s">
        <v>28</v>
      </c>
      <c r="J87" s="75" t="str">
        <f>IF(J16="","",J16)</f>
        <v>22.2.2017</v>
      </c>
      <c r="K87" s="65"/>
      <c r="L87" s="63"/>
    </row>
    <row r="88" spans="2:63" s="1" customFormat="1" ht="6.95" customHeight="1">
      <c r="B88" s="43"/>
      <c r="C88" s="65"/>
      <c r="D88" s="65"/>
      <c r="E88" s="65"/>
      <c r="F88" s="65"/>
      <c r="G88" s="65"/>
      <c r="H88" s="65"/>
      <c r="I88" s="175"/>
      <c r="J88" s="65"/>
      <c r="K88" s="65"/>
      <c r="L88" s="63"/>
    </row>
    <row r="89" spans="2:63" s="1" customFormat="1">
      <c r="B89" s="43"/>
      <c r="C89" s="67" t="s">
        <v>36</v>
      </c>
      <c r="D89" s="65"/>
      <c r="E89" s="65"/>
      <c r="F89" s="178" t="str">
        <f>E19</f>
        <v>Statutární město Olomouc</v>
      </c>
      <c r="G89" s="65"/>
      <c r="H89" s="65"/>
      <c r="I89" s="179" t="s">
        <v>44</v>
      </c>
      <c r="J89" s="178" t="str">
        <f>E25</f>
        <v>ing.Petr Doležel</v>
      </c>
      <c r="K89" s="65"/>
      <c r="L89" s="63"/>
    </row>
    <row r="90" spans="2:63" s="1" customFormat="1" ht="14.45" customHeight="1">
      <c r="B90" s="43"/>
      <c r="C90" s="67" t="s">
        <v>42</v>
      </c>
      <c r="D90" s="65"/>
      <c r="E90" s="65"/>
      <c r="F90" s="178" t="str">
        <f>IF(E22="","",E22)</f>
        <v/>
      </c>
      <c r="G90" s="65"/>
      <c r="H90" s="65"/>
      <c r="I90" s="175"/>
      <c r="J90" s="65"/>
      <c r="K90" s="65"/>
      <c r="L90" s="63"/>
    </row>
    <row r="91" spans="2:63" s="1" customFormat="1" ht="10.35" customHeight="1">
      <c r="B91" s="43"/>
      <c r="C91" s="65"/>
      <c r="D91" s="65"/>
      <c r="E91" s="65"/>
      <c r="F91" s="65"/>
      <c r="G91" s="65"/>
      <c r="H91" s="65"/>
      <c r="I91" s="175"/>
      <c r="J91" s="65"/>
      <c r="K91" s="65"/>
      <c r="L91" s="63"/>
    </row>
    <row r="92" spans="2:63" s="10" customFormat="1" ht="29.25" customHeight="1">
      <c r="B92" s="180"/>
      <c r="C92" s="181" t="s">
        <v>184</v>
      </c>
      <c r="D92" s="182" t="s">
        <v>70</v>
      </c>
      <c r="E92" s="182" t="s">
        <v>66</v>
      </c>
      <c r="F92" s="182" t="s">
        <v>185</v>
      </c>
      <c r="G92" s="182" t="s">
        <v>186</v>
      </c>
      <c r="H92" s="182" t="s">
        <v>187</v>
      </c>
      <c r="I92" s="183" t="s">
        <v>188</v>
      </c>
      <c r="J92" s="182" t="s">
        <v>173</v>
      </c>
      <c r="K92" s="184" t="s">
        <v>189</v>
      </c>
      <c r="L92" s="185"/>
      <c r="M92" s="83" t="s">
        <v>190</v>
      </c>
      <c r="N92" s="84" t="s">
        <v>55</v>
      </c>
      <c r="O92" s="84" t="s">
        <v>191</v>
      </c>
      <c r="P92" s="84" t="s">
        <v>192</v>
      </c>
      <c r="Q92" s="84" t="s">
        <v>193</v>
      </c>
      <c r="R92" s="84" t="s">
        <v>194</v>
      </c>
      <c r="S92" s="84" t="s">
        <v>195</v>
      </c>
      <c r="T92" s="85" t="s">
        <v>196</v>
      </c>
    </row>
    <row r="93" spans="2:63" s="1" customFormat="1" ht="29.25" customHeight="1">
      <c r="B93" s="43"/>
      <c r="C93" s="89" t="s">
        <v>174</v>
      </c>
      <c r="D93" s="65"/>
      <c r="E93" s="65"/>
      <c r="F93" s="65"/>
      <c r="G93" s="65"/>
      <c r="H93" s="65"/>
      <c r="I93" s="175"/>
      <c r="J93" s="186">
        <f>BK93</f>
        <v>0</v>
      </c>
      <c r="K93" s="65"/>
      <c r="L93" s="63"/>
      <c r="M93" s="86"/>
      <c r="N93" s="87"/>
      <c r="O93" s="87"/>
      <c r="P93" s="187">
        <f>P94</f>
        <v>0</v>
      </c>
      <c r="Q93" s="87"/>
      <c r="R93" s="187">
        <f>R94</f>
        <v>0.17670125</v>
      </c>
      <c r="S93" s="87"/>
      <c r="T93" s="188">
        <f>T94</f>
        <v>0</v>
      </c>
      <c r="AT93" s="25" t="s">
        <v>84</v>
      </c>
      <c r="AU93" s="25" t="s">
        <v>175</v>
      </c>
      <c r="BK93" s="189">
        <f>BK94</f>
        <v>0</v>
      </c>
    </row>
    <row r="94" spans="2:63" s="11" customFormat="1" ht="37.35" customHeight="1">
      <c r="B94" s="190"/>
      <c r="C94" s="191"/>
      <c r="D94" s="192" t="s">
        <v>84</v>
      </c>
      <c r="E94" s="193" t="s">
        <v>197</v>
      </c>
      <c r="F94" s="193" t="s">
        <v>198</v>
      </c>
      <c r="G94" s="191"/>
      <c r="H94" s="191"/>
      <c r="I94" s="194"/>
      <c r="J94" s="195">
        <f>BK94</f>
        <v>0</v>
      </c>
      <c r="K94" s="191"/>
      <c r="L94" s="196"/>
      <c r="M94" s="197"/>
      <c r="N94" s="198"/>
      <c r="O94" s="198"/>
      <c r="P94" s="199">
        <f>P95+P208+P214</f>
        <v>0</v>
      </c>
      <c r="Q94" s="198"/>
      <c r="R94" s="199">
        <f>R95+R208+R214</f>
        <v>0.17670125</v>
      </c>
      <c r="S94" s="198"/>
      <c r="T94" s="200">
        <f>T95+T208+T214</f>
        <v>0</v>
      </c>
      <c r="AR94" s="201" t="s">
        <v>25</v>
      </c>
      <c r="AT94" s="202" t="s">
        <v>84</v>
      </c>
      <c r="AU94" s="202" t="s">
        <v>85</v>
      </c>
      <c r="AY94" s="201" t="s">
        <v>199</v>
      </c>
      <c r="BK94" s="203">
        <f>BK95+BK208+BK214</f>
        <v>0</v>
      </c>
    </row>
    <row r="95" spans="2:63" s="11" customFormat="1" ht="19.899999999999999" customHeight="1">
      <c r="B95" s="190"/>
      <c r="C95" s="191"/>
      <c r="D95" s="192" t="s">
        <v>84</v>
      </c>
      <c r="E95" s="276" t="s">
        <v>333</v>
      </c>
      <c r="F95" s="276" t="s">
        <v>1253</v>
      </c>
      <c r="G95" s="191"/>
      <c r="H95" s="191"/>
      <c r="I95" s="194"/>
      <c r="J95" s="277">
        <f>BK95</f>
        <v>0</v>
      </c>
      <c r="K95" s="191"/>
      <c r="L95" s="196"/>
      <c r="M95" s="197"/>
      <c r="N95" s="198"/>
      <c r="O95" s="198"/>
      <c r="P95" s="199">
        <f>P96</f>
        <v>0</v>
      </c>
      <c r="Q95" s="198"/>
      <c r="R95" s="199">
        <f>R96</f>
        <v>0.16640125</v>
      </c>
      <c r="S95" s="198"/>
      <c r="T95" s="200">
        <f>T96</f>
        <v>0</v>
      </c>
      <c r="AR95" s="201" t="s">
        <v>25</v>
      </c>
      <c r="AT95" s="202" t="s">
        <v>84</v>
      </c>
      <c r="AU95" s="202" t="s">
        <v>25</v>
      </c>
      <c r="AY95" s="201" t="s">
        <v>199</v>
      </c>
      <c r="BK95" s="203">
        <f>BK96</f>
        <v>0</v>
      </c>
    </row>
    <row r="96" spans="2:63" s="11" customFormat="1" ht="14.85" customHeight="1">
      <c r="B96" s="190"/>
      <c r="C96" s="191"/>
      <c r="D96" s="204" t="s">
        <v>84</v>
      </c>
      <c r="E96" s="205" t="s">
        <v>1254</v>
      </c>
      <c r="F96" s="205" t="s">
        <v>1255</v>
      </c>
      <c r="G96" s="191"/>
      <c r="H96" s="191"/>
      <c r="I96" s="194"/>
      <c r="J96" s="206">
        <f>BK96</f>
        <v>0</v>
      </c>
      <c r="K96" s="191"/>
      <c r="L96" s="196"/>
      <c r="M96" s="197"/>
      <c r="N96" s="198"/>
      <c r="O96" s="198"/>
      <c r="P96" s="199">
        <f>SUM(P97:P207)</f>
        <v>0</v>
      </c>
      <c r="Q96" s="198"/>
      <c r="R96" s="199">
        <f>SUM(R97:R207)</f>
        <v>0.16640125</v>
      </c>
      <c r="S96" s="198"/>
      <c r="T96" s="200">
        <f>SUM(T97:T207)</f>
        <v>0</v>
      </c>
      <c r="AR96" s="201" t="s">
        <v>25</v>
      </c>
      <c r="AT96" s="202" t="s">
        <v>84</v>
      </c>
      <c r="AU96" s="202" t="s">
        <v>93</v>
      </c>
      <c r="AY96" s="201" t="s">
        <v>199</v>
      </c>
      <c r="BK96" s="203">
        <f>SUM(BK97:BK207)</f>
        <v>0</v>
      </c>
    </row>
    <row r="97" spans="2:65" s="1" customFormat="1" ht="31.5" customHeight="1">
      <c r="B97" s="43"/>
      <c r="C97" s="207" t="s">
        <v>25</v>
      </c>
      <c r="D97" s="207" t="s">
        <v>202</v>
      </c>
      <c r="E97" s="208" t="s">
        <v>1256</v>
      </c>
      <c r="F97" s="209" t="s">
        <v>1257</v>
      </c>
      <c r="G97" s="210" t="s">
        <v>418</v>
      </c>
      <c r="H97" s="211">
        <v>1</v>
      </c>
      <c r="I97" s="212"/>
      <c r="J97" s="213">
        <f>ROUND(I97*H97,2)</f>
        <v>0</v>
      </c>
      <c r="K97" s="209" t="s">
        <v>206</v>
      </c>
      <c r="L97" s="63"/>
      <c r="M97" s="214" t="s">
        <v>50</v>
      </c>
      <c r="N97" s="215" t="s">
        <v>56</v>
      </c>
      <c r="O97" s="44"/>
      <c r="P97" s="216">
        <f>O97*H97</f>
        <v>0</v>
      </c>
      <c r="Q97" s="216">
        <v>0</v>
      </c>
      <c r="R97" s="216">
        <f>Q97*H97</f>
        <v>0</v>
      </c>
      <c r="S97" s="216">
        <v>0</v>
      </c>
      <c r="T97" s="217">
        <f>S97*H97</f>
        <v>0</v>
      </c>
      <c r="AR97" s="25" t="s">
        <v>105</v>
      </c>
      <c r="AT97" s="25" t="s">
        <v>202</v>
      </c>
      <c r="AU97" s="25" t="s">
        <v>99</v>
      </c>
      <c r="AY97" s="25" t="s">
        <v>199</v>
      </c>
      <c r="BE97" s="218">
        <f>IF(N97="základní",J97,0)</f>
        <v>0</v>
      </c>
      <c r="BF97" s="218">
        <f>IF(N97="snížená",J97,0)</f>
        <v>0</v>
      </c>
      <c r="BG97" s="218">
        <f>IF(N97="zákl. přenesená",J97,0)</f>
        <v>0</v>
      </c>
      <c r="BH97" s="218">
        <f>IF(N97="sníž. přenesená",J97,0)</f>
        <v>0</v>
      </c>
      <c r="BI97" s="218">
        <f>IF(N97="nulová",J97,0)</f>
        <v>0</v>
      </c>
      <c r="BJ97" s="25" t="s">
        <v>25</v>
      </c>
      <c r="BK97" s="218">
        <f>ROUND(I97*H97,2)</f>
        <v>0</v>
      </c>
      <c r="BL97" s="25" t="s">
        <v>105</v>
      </c>
      <c r="BM97" s="25" t="s">
        <v>1258</v>
      </c>
    </row>
    <row r="98" spans="2:65" s="1" customFormat="1" ht="27">
      <c r="B98" s="43"/>
      <c r="C98" s="65"/>
      <c r="D98" s="219" t="s">
        <v>208</v>
      </c>
      <c r="E98" s="65"/>
      <c r="F98" s="220" t="s">
        <v>1259</v>
      </c>
      <c r="G98" s="65"/>
      <c r="H98" s="65"/>
      <c r="I98" s="175"/>
      <c r="J98" s="65"/>
      <c r="K98" s="65"/>
      <c r="L98" s="63"/>
      <c r="M98" s="221"/>
      <c r="N98" s="44"/>
      <c r="O98" s="44"/>
      <c r="P98" s="44"/>
      <c r="Q98" s="44"/>
      <c r="R98" s="44"/>
      <c r="S98" s="44"/>
      <c r="T98" s="80"/>
      <c r="AT98" s="25" t="s">
        <v>208</v>
      </c>
      <c r="AU98" s="25" t="s">
        <v>99</v>
      </c>
    </row>
    <row r="99" spans="2:65" s="1" customFormat="1" ht="81">
      <c r="B99" s="43"/>
      <c r="C99" s="65"/>
      <c r="D99" s="219" t="s">
        <v>210</v>
      </c>
      <c r="E99" s="65"/>
      <c r="F99" s="222" t="s">
        <v>1260</v>
      </c>
      <c r="G99" s="65"/>
      <c r="H99" s="65"/>
      <c r="I99" s="175"/>
      <c r="J99" s="65"/>
      <c r="K99" s="65"/>
      <c r="L99" s="63"/>
      <c r="M99" s="221"/>
      <c r="N99" s="44"/>
      <c r="O99" s="44"/>
      <c r="P99" s="44"/>
      <c r="Q99" s="44"/>
      <c r="R99" s="44"/>
      <c r="S99" s="44"/>
      <c r="T99" s="80"/>
      <c r="AT99" s="25" t="s">
        <v>210</v>
      </c>
      <c r="AU99" s="25" t="s">
        <v>99</v>
      </c>
    </row>
    <row r="100" spans="2:65" s="12" customFormat="1" ht="13.5">
      <c r="B100" s="223"/>
      <c r="C100" s="224"/>
      <c r="D100" s="219" t="s">
        <v>212</v>
      </c>
      <c r="E100" s="225" t="s">
        <v>50</v>
      </c>
      <c r="F100" s="226" t="s">
        <v>1820</v>
      </c>
      <c r="G100" s="224"/>
      <c r="H100" s="227" t="s">
        <v>50</v>
      </c>
      <c r="I100" s="228"/>
      <c r="J100" s="224"/>
      <c r="K100" s="224"/>
      <c r="L100" s="229"/>
      <c r="M100" s="230"/>
      <c r="N100" s="231"/>
      <c r="O100" s="231"/>
      <c r="P100" s="231"/>
      <c r="Q100" s="231"/>
      <c r="R100" s="231"/>
      <c r="S100" s="231"/>
      <c r="T100" s="232"/>
      <c r="AT100" s="233" t="s">
        <v>212</v>
      </c>
      <c r="AU100" s="233" t="s">
        <v>99</v>
      </c>
      <c r="AV100" s="12" t="s">
        <v>25</v>
      </c>
      <c r="AW100" s="12" t="s">
        <v>48</v>
      </c>
      <c r="AX100" s="12" t="s">
        <v>85</v>
      </c>
      <c r="AY100" s="233" t="s">
        <v>199</v>
      </c>
    </row>
    <row r="101" spans="2:65" s="13" customFormat="1" ht="13.5">
      <c r="B101" s="234"/>
      <c r="C101" s="235"/>
      <c r="D101" s="236" t="s">
        <v>212</v>
      </c>
      <c r="E101" s="237" t="s">
        <v>50</v>
      </c>
      <c r="F101" s="238" t="s">
        <v>25</v>
      </c>
      <c r="G101" s="235"/>
      <c r="H101" s="239">
        <v>1</v>
      </c>
      <c r="I101" s="240"/>
      <c r="J101" s="235"/>
      <c r="K101" s="235"/>
      <c r="L101" s="241"/>
      <c r="M101" s="242"/>
      <c r="N101" s="243"/>
      <c r="O101" s="243"/>
      <c r="P101" s="243"/>
      <c r="Q101" s="243"/>
      <c r="R101" s="243"/>
      <c r="S101" s="243"/>
      <c r="T101" s="244"/>
      <c r="AT101" s="245" t="s">
        <v>212</v>
      </c>
      <c r="AU101" s="245" t="s">
        <v>99</v>
      </c>
      <c r="AV101" s="13" t="s">
        <v>93</v>
      </c>
      <c r="AW101" s="13" t="s">
        <v>48</v>
      </c>
      <c r="AX101" s="13" t="s">
        <v>85</v>
      </c>
      <c r="AY101" s="245" t="s">
        <v>199</v>
      </c>
    </row>
    <row r="102" spans="2:65" s="1" customFormat="1" ht="22.5" customHeight="1">
      <c r="B102" s="43"/>
      <c r="C102" s="249" t="s">
        <v>93</v>
      </c>
      <c r="D102" s="249" t="s">
        <v>334</v>
      </c>
      <c r="E102" s="250" t="s">
        <v>1262</v>
      </c>
      <c r="F102" s="251" t="s">
        <v>1263</v>
      </c>
      <c r="G102" s="252" t="s">
        <v>205</v>
      </c>
      <c r="H102" s="253">
        <v>0.2</v>
      </c>
      <c r="I102" s="254"/>
      <c r="J102" s="255">
        <f>ROUND(I102*H102,2)</f>
        <v>0</v>
      </c>
      <c r="K102" s="251" t="s">
        <v>206</v>
      </c>
      <c r="L102" s="256"/>
      <c r="M102" s="257" t="s">
        <v>50</v>
      </c>
      <c r="N102" s="258" t="s">
        <v>56</v>
      </c>
      <c r="O102" s="44"/>
      <c r="P102" s="216">
        <f>O102*H102</f>
        <v>0</v>
      </c>
      <c r="Q102" s="216">
        <v>0.21</v>
      </c>
      <c r="R102" s="216">
        <f>Q102*H102</f>
        <v>4.2000000000000003E-2</v>
      </c>
      <c r="S102" s="216">
        <v>0</v>
      </c>
      <c r="T102" s="217">
        <f>S102*H102</f>
        <v>0</v>
      </c>
      <c r="AR102" s="25" t="s">
        <v>247</v>
      </c>
      <c r="AT102" s="25" t="s">
        <v>334</v>
      </c>
      <c r="AU102" s="25" t="s">
        <v>99</v>
      </c>
      <c r="AY102" s="25" t="s">
        <v>199</v>
      </c>
      <c r="BE102" s="218">
        <f>IF(N102="základní",J102,0)</f>
        <v>0</v>
      </c>
      <c r="BF102" s="218">
        <f>IF(N102="snížená",J102,0)</f>
        <v>0</v>
      </c>
      <c r="BG102" s="218">
        <f>IF(N102="zákl. přenesená",J102,0)</f>
        <v>0</v>
      </c>
      <c r="BH102" s="218">
        <f>IF(N102="sníž. přenesená",J102,0)</f>
        <v>0</v>
      </c>
      <c r="BI102" s="218">
        <f>IF(N102="nulová",J102,0)</f>
        <v>0</v>
      </c>
      <c r="BJ102" s="25" t="s">
        <v>25</v>
      </c>
      <c r="BK102" s="218">
        <f>ROUND(I102*H102,2)</f>
        <v>0</v>
      </c>
      <c r="BL102" s="25" t="s">
        <v>105</v>
      </c>
      <c r="BM102" s="25" t="s">
        <v>1264</v>
      </c>
    </row>
    <row r="103" spans="2:65" s="1" customFormat="1" ht="13.5">
      <c r="B103" s="43"/>
      <c r="C103" s="65"/>
      <c r="D103" s="219" t="s">
        <v>208</v>
      </c>
      <c r="E103" s="65"/>
      <c r="F103" s="220" t="s">
        <v>1265</v>
      </c>
      <c r="G103" s="65"/>
      <c r="H103" s="65"/>
      <c r="I103" s="175"/>
      <c r="J103" s="65"/>
      <c r="K103" s="65"/>
      <c r="L103" s="63"/>
      <c r="M103" s="221"/>
      <c r="N103" s="44"/>
      <c r="O103" s="44"/>
      <c r="P103" s="44"/>
      <c r="Q103" s="44"/>
      <c r="R103" s="44"/>
      <c r="S103" s="44"/>
      <c r="T103" s="80"/>
      <c r="AT103" s="25" t="s">
        <v>208</v>
      </c>
      <c r="AU103" s="25" t="s">
        <v>99</v>
      </c>
    </row>
    <row r="104" spans="2:65" s="12" customFormat="1" ht="13.5">
      <c r="B104" s="223"/>
      <c r="C104" s="224"/>
      <c r="D104" s="219" t="s">
        <v>212</v>
      </c>
      <c r="E104" s="225" t="s">
        <v>50</v>
      </c>
      <c r="F104" s="226" t="s">
        <v>1280</v>
      </c>
      <c r="G104" s="224"/>
      <c r="H104" s="227" t="s">
        <v>50</v>
      </c>
      <c r="I104" s="228"/>
      <c r="J104" s="224"/>
      <c r="K104" s="224"/>
      <c r="L104" s="229"/>
      <c r="M104" s="230"/>
      <c r="N104" s="231"/>
      <c r="O104" s="231"/>
      <c r="P104" s="231"/>
      <c r="Q104" s="231"/>
      <c r="R104" s="231"/>
      <c r="S104" s="231"/>
      <c r="T104" s="232"/>
      <c r="AT104" s="233" t="s">
        <v>212</v>
      </c>
      <c r="AU104" s="233" t="s">
        <v>99</v>
      </c>
      <c r="AV104" s="12" t="s">
        <v>25</v>
      </c>
      <c r="AW104" s="12" t="s">
        <v>48</v>
      </c>
      <c r="AX104" s="12" t="s">
        <v>85</v>
      </c>
      <c r="AY104" s="233" t="s">
        <v>199</v>
      </c>
    </row>
    <row r="105" spans="2:65" s="12" customFormat="1" ht="13.5">
      <c r="B105" s="223"/>
      <c r="C105" s="224"/>
      <c r="D105" s="219" t="s">
        <v>212</v>
      </c>
      <c r="E105" s="225" t="s">
        <v>50</v>
      </c>
      <c r="F105" s="226" t="s">
        <v>1266</v>
      </c>
      <c r="G105" s="224"/>
      <c r="H105" s="227" t="s">
        <v>50</v>
      </c>
      <c r="I105" s="228"/>
      <c r="J105" s="224"/>
      <c r="K105" s="224"/>
      <c r="L105" s="229"/>
      <c r="M105" s="230"/>
      <c r="N105" s="231"/>
      <c r="O105" s="231"/>
      <c r="P105" s="231"/>
      <c r="Q105" s="231"/>
      <c r="R105" s="231"/>
      <c r="S105" s="231"/>
      <c r="T105" s="232"/>
      <c r="AT105" s="233" t="s">
        <v>212</v>
      </c>
      <c r="AU105" s="233" t="s">
        <v>99</v>
      </c>
      <c r="AV105" s="12" t="s">
        <v>25</v>
      </c>
      <c r="AW105" s="12" t="s">
        <v>48</v>
      </c>
      <c r="AX105" s="12" t="s">
        <v>85</v>
      </c>
      <c r="AY105" s="233" t="s">
        <v>199</v>
      </c>
    </row>
    <row r="106" spans="2:65" s="13" customFormat="1" ht="13.5">
      <c r="B106" s="234"/>
      <c r="C106" s="235"/>
      <c r="D106" s="236" t="s">
        <v>212</v>
      </c>
      <c r="E106" s="237" t="s">
        <v>50</v>
      </c>
      <c r="F106" s="238" t="s">
        <v>1821</v>
      </c>
      <c r="G106" s="235"/>
      <c r="H106" s="239">
        <v>0.2</v>
      </c>
      <c r="I106" s="240"/>
      <c r="J106" s="235"/>
      <c r="K106" s="235"/>
      <c r="L106" s="241"/>
      <c r="M106" s="242"/>
      <c r="N106" s="243"/>
      <c r="O106" s="243"/>
      <c r="P106" s="243"/>
      <c r="Q106" s="243"/>
      <c r="R106" s="243"/>
      <c r="S106" s="243"/>
      <c r="T106" s="244"/>
      <c r="AT106" s="245" t="s">
        <v>212</v>
      </c>
      <c r="AU106" s="245" t="s">
        <v>99</v>
      </c>
      <c r="AV106" s="13" t="s">
        <v>93</v>
      </c>
      <c r="AW106" s="13" t="s">
        <v>48</v>
      </c>
      <c r="AX106" s="13" t="s">
        <v>85</v>
      </c>
      <c r="AY106" s="245" t="s">
        <v>199</v>
      </c>
    </row>
    <row r="107" spans="2:65" s="1" customFormat="1" ht="22.5" customHeight="1">
      <c r="B107" s="43"/>
      <c r="C107" s="207" t="s">
        <v>99</v>
      </c>
      <c r="D107" s="207" t="s">
        <v>202</v>
      </c>
      <c r="E107" s="208" t="s">
        <v>237</v>
      </c>
      <c r="F107" s="209" t="s">
        <v>238</v>
      </c>
      <c r="G107" s="210" t="s">
        <v>205</v>
      </c>
      <c r="H107" s="211">
        <v>0.6</v>
      </c>
      <c r="I107" s="212"/>
      <c r="J107" s="213">
        <f>ROUND(I107*H107,2)</f>
        <v>0</v>
      </c>
      <c r="K107" s="209" t="s">
        <v>206</v>
      </c>
      <c r="L107" s="63"/>
      <c r="M107" s="214" t="s">
        <v>50</v>
      </c>
      <c r="N107" s="215" t="s">
        <v>56</v>
      </c>
      <c r="O107" s="44"/>
      <c r="P107" s="216">
        <f>O107*H107</f>
        <v>0</v>
      </c>
      <c r="Q107" s="216">
        <v>0</v>
      </c>
      <c r="R107" s="216">
        <f>Q107*H107</f>
        <v>0</v>
      </c>
      <c r="S107" s="216">
        <v>0</v>
      </c>
      <c r="T107" s="217">
        <f>S107*H107</f>
        <v>0</v>
      </c>
      <c r="AR107" s="25" t="s">
        <v>105</v>
      </c>
      <c r="AT107" s="25" t="s">
        <v>202</v>
      </c>
      <c r="AU107" s="25" t="s">
        <v>99</v>
      </c>
      <c r="AY107" s="25" t="s">
        <v>199</v>
      </c>
      <c r="BE107" s="218">
        <f>IF(N107="základní",J107,0)</f>
        <v>0</v>
      </c>
      <c r="BF107" s="218">
        <f>IF(N107="snížená",J107,0)</f>
        <v>0</v>
      </c>
      <c r="BG107" s="218">
        <f>IF(N107="zákl. přenesená",J107,0)</f>
        <v>0</v>
      </c>
      <c r="BH107" s="218">
        <f>IF(N107="sníž. přenesená",J107,0)</f>
        <v>0</v>
      </c>
      <c r="BI107" s="218">
        <f>IF(N107="nulová",J107,0)</f>
        <v>0</v>
      </c>
      <c r="BJ107" s="25" t="s">
        <v>25</v>
      </c>
      <c r="BK107" s="218">
        <f>ROUND(I107*H107,2)</f>
        <v>0</v>
      </c>
      <c r="BL107" s="25" t="s">
        <v>105</v>
      </c>
      <c r="BM107" s="25" t="s">
        <v>1268</v>
      </c>
    </row>
    <row r="108" spans="2:65" s="1" customFormat="1" ht="40.5">
      <c r="B108" s="43"/>
      <c r="C108" s="65"/>
      <c r="D108" s="219" t="s">
        <v>208</v>
      </c>
      <c r="E108" s="65"/>
      <c r="F108" s="220" t="s">
        <v>240</v>
      </c>
      <c r="G108" s="65"/>
      <c r="H108" s="65"/>
      <c r="I108" s="175"/>
      <c r="J108" s="65"/>
      <c r="K108" s="65"/>
      <c r="L108" s="63"/>
      <c r="M108" s="221"/>
      <c r="N108" s="44"/>
      <c r="O108" s="44"/>
      <c r="P108" s="44"/>
      <c r="Q108" s="44"/>
      <c r="R108" s="44"/>
      <c r="S108" s="44"/>
      <c r="T108" s="80"/>
      <c r="AT108" s="25" t="s">
        <v>208</v>
      </c>
      <c r="AU108" s="25" t="s">
        <v>99</v>
      </c>
    </row>
    <row r="109" spans="2:65" s="1" customFormat="1" ht="189">
      <c r="B109" s="43"/>
      <c r="C109" s="65"/>
      <c r="D109" s="219" t="s">
        <v>210</v>
      </c>
      <c r="E109" s="65"/>
      <c r="F109" s="222" t="s">
        <v>226</v>
      </c>
      <c r="G109" s="65"/>
      <c r="H109" s="65"/>
      <c r="I109" s="175"/>
      <c r="J109" s="65"/>
      <c r="K109" s="65"/>
      <c r="L109" s="63"/>
      <c r="M109" s="221"/>
      <c r="N109" s="44"/>
      <c r="O109" s="44"/>
      <c r="P109" s="44"/>
      <c r="Q109" s="44"/>
      <c r="R109" s="44"/>
      <c r="S109" s="44"/>
      <c r="T109" s="80"/>
      <c r="AT109" s="25" t="s">
        <v>210</v>
      </c>
      <c r="AU109" s="25" t="s">
        <v>99</v>
      </c>
    </row>
    <row r="110" spans="2:65" s="12" customFormat="1" ht="13.5">
      <c r="B110" s="223"/>
      <c r="C110" s="224"/>
      <c r="D110" s="219" t="s">
        <v>212</v>
      </c>
      <c r="E110" s="225" t="s">
        <v>50</v>
      </c>
      <c r="F110" s="226" t="s">
        <v>1261</v>
      </c>
      <c r="G110" s="224"/>
      <c r="H110" s="227" t="s">
        <v>50</v>
      </c>
      <c r="I110" s="228"/>
      <c r="J110" s="224"/>
      <c r="K110" s="224"/>
      <c r="L110" s="229"/>
      <c r="M110" s="230"/>
      <c r="N110" s="231"/>
      <c r="O110" s="231"/>
      <c r="P110" s="231"/>
      <c r="Q110" s="231"/>
      <c r="R110" s="231"/>
      <c r="S110" s="231"/>
      <c r="T110" s="232"/>
      <c r="AT110" s="233" t="s">
        <v>212</v>
      </c>
      <c r="AU110" s="233" t="s">
        <v>99</v>
      </c>
      <c r="AV110" s="12" t="s">
        <v>25</v>
      </c>
      <c r="AW110" s="12" t="s">
        <v>48</v>
      </c>
      <c r="AX110" s="12" t="s">
        <v>85</v>
      </c>
      <c r="AY110" s="233" t="s">
        <v>199</v>
      </c>
    </row>
    <row r="111" spans="2:65" s="12" customFormat="1" ht="13.5">
      <c r="B111" s="223"/>
      <c r="C111" s="224"/>
      <c r="D111" s="219" t="s">
        <v>212</v>
      </c>
      <c r="E111" s="225" t="s">
        <v>50</v>
      </c>
      <c r="F111" s="226" t="s">
        <v>1266</v>
      </c>
      <c r="G111" s="224"/>
      <c r="H111" s="227" t="s">
        <v>50</v>
      </c>
      <c r="I111" s="228"/>
      <c r="J111" s="224"/>
      <c r="K111" s="224"/>
      <c r="L111" s="229"/>
      <c r="M111" s="230"/>
      <c r="N111" s="231"/>
      <c r="O111" s="231"/>
      <c r="P111" s="231"/>
      <c r="Q111" s="231"/>
      <c r="R111" s="231"/>
      <c r="S111" s="231"/>
      <c r="T111" s="232"/>
      <c r="AT111" s="233" t="s">
        <v>212</v>
      </c>
      <c r="AU111" s="233" t="s">
        <v>99</v>
      </c>
      <c r="AV111" s="12" t="s">
        <v>25</v>
      </c>
      <c r="AW111" s="12" t="s">
        <v>48</v>
      </c>
      <c r="AX111" s="12" t="s">
        <v>85</v>
      </c>
      <c r="AY111" s="233" t="s">
        <v>199</v>
      </c>
    </row>
    <row r="112" spans="2:65" s="13" customFormat="1" ht="13.5">
      <c r="B112" s="234"/>
      <c r="C112" s="235"/>
      <c r="D112" s="236" t="s">
        <v>212</v>
      </c>
      <c r="E112" s="237" t="s">
        <v>50</v>
      </c>
      <c r="F112" s="238" t="s">
        <v>1267</v>
      </c>
      <c r="G112" s="235"/>
      <c r="H112" s="239">
        <v>0.6</v>
      </c>
      <c r="I112" s="240"/>
      <c r="J112" s="235"/>
      <c r="K112" s="235"/>
      <c r="L112" s="241"/>
      <c r="M112" s="242"/>
      <c r="N112" s="243"/>
      <c r="O112" s="243"/>
      <c r="P112" s="243"/>
      <c r="Q112" s="243"/>
      <c r="R112" s="243"/>
      <c r="S112" s="243"/>
      <c r="T112" s="244"/>
      <c r="AT112" s="245" t="s">
        <v>212</v>
      </c>
      <c r="AU112" s="245" t="s">
        <v>99</v>
      </c>
      <c r="AV112" s="13" t="s">
        <v>93</v>
      </c>
      <c r="AW112" s="13" t="s">
        <v>48</v>
      </c>
      <c r="AX112" s="13" t="s">
        <v>85</v>
      </c>
      <c r="AY112" s="245" t="s">
        <v>199</v>
      </c>
    </row>
    <row r="113" spans="2:65" s="1" customFormat="1" ht="31.5" customHeight="1">
      <c r="B113" s="43"/>
      <c r="C113" s="207" t="s">
        <v>105</v>
      </c>
      <c r="D113" s="207" t="s">
        <v>202</v>
      </c>
      <c r="E113" s="208" t="s">
        <v>241</v>
      </c>
      <c r="F113" s="209" t="s">
        <v>242</v>
      </c>
      <c r="G113" s="210" t="s">
        <v>205</v>
      </c>
      <c r="H113" s="211">
        <v>2.8</v>
      </c>
      <c r="I113" s="212"/>
      <c r="J113" s="213">
        <f>ROUND(I113*H113,2)</f>
        <v>0</v>
      </c>
      <c r="K113" s="209" t="s">
        <v>206</v>
      </c>
      <c r="L113" s="63"/>
      <c r="M113" s="214" t="s">
        <v>50</v>
      </c>
      <c r="N113" s="215" t="s">
        <v>56</v>
      </c>
      <c r="O113" s="44"/>
      <c r="P113" s="216">
        <f>O113*H113</f>
        <v>0</v>
      </c>
      <c r="Q113" s="216">
        <v>0</v>
      </c>
      <c r="R113" s="216">
        <f>Q113*H113</f>
        <v>0</v>
      </c>
      <c r="S113" s="216">
        <v>0</v>
      </c>
      <c r="T113" s="217">
        <f>S113*H113</f>
        <v>0</v>
      </c>
      <c r="AR113" s="25" t="s">
        <v>105</v>
      </c>
      <c r="AT113" s="25" t="s">
        <v>202</v>
      </c>
      <c r="AU113" s="25" t="s">
        <v>99</v>
      </c>
      <c r="AY113" s="25" t="s">
        <v>199</v>
      </c>
      <c r="BE113" s="218">
        <f>IF(N113="základní",J113,0)</f>
        <v>0</v>
      </c>
      <c r="BF113" s="218">
        <f>IF(N113="snížená",J113,0)</f>
        <v>0</v>
      </c>
      <c r="BG113" s="218">
        <f>IF(N113="zákl. přenesená",J113,0)</f>
        <v>0</v>
      </c>
      <c r="BH113" s="218">
        <f>IF(N113="sníž. přenesená",J113,0)</f>
        <v>0</v>
      </c>
      <c r="BI113" s="218">
        <f>IF(N113="nulová",J113,0)</f>
        <v>0</v>
      </c>
      <c r="BJ113" s="25" t="s">
        <v>25</v>
      </c>
      <c r="BK113" s="218">
        <f>ROUND(I113*H113,2)</f>
        <v>0</v>
      </c>
      <c r="BL113" s="25" t="s">
        <v>105</v>
      </c>
      <c r="BM113" s="25" t="s">
        <v>1269</v>
      </c>
    </row>
    <row r="114" spans="2:65" s="1" customFormat="1" ht="40.5">
      <c r="B114" s="43"/>
      <c r="C114" s="65"/>
      <c r="D114" s="219" t="s">
        <v>208</v>
      </c>
      <c r="E114" s="65"/>
      <c r="F114" s="220" t="s">
        <v>244</v>
      </c>
      <c r="G114" s="65"/>
      <c r="H114" s="65"/>
      <c r="I114" s="175"/>
      <c r="J114" s="65"/>
      <c r="K114" s="65"/>
      <c r="L114" s="63"/>
      <c r="M114" s="221"/>
      <c r="N114" s="44"/>
      <c r="O114" s="44"/>
      <c r="P114" s="44"/>
      <c r="Q114" s="44"/>
      <c r="R114" s="44"/>
      <c r="S114" s="44"/>
      <c r="T114" s="80"/>
      <c r="AT114" s="25" t="s">
        <v>208</v>
      </c>
      <c r="AU114" s="25" t="s">
        <v>99</v>
      </c>
    </row>
    <row r="115" spans="2:65" s="1" customFormat="1" ht="189">
      <c r="B115" s="43"/>
      <c r="C115" s="65"/>
      <c r="D115" s="219" t="s">
        <v>210</v>
      </c>
      <c r="E115" s="65"/>
      <c r="F115" s="222" t="s">
        <v>226</v>
      </c>
      <c r="G115" s="65"/>
      <c r="H115" s="65"/>
      <c r="I115" s="175"/>
      <c r="J115" s="65"/>
      <c r="K115" s="65"/>
      <c r="L115" s="63"/>
      <c r="M115" s="221"/>
      <c r="N115" s="44"/>
      <c r="O115" s="44"/>
      <c r="P115" s="44"/>
      <c r="Q115" s="44"/>
      <c r="R115" s="44"/>
      <c r="S115" s="44"/>
      <c r="T115" s="80"/>
      <c r="AT115" s="25" t="s">
        <v>210</v>
      </c>
      <c r="AU115" s="25" t="s">
        <v>99</v>
      </c>
    </row>
    <row r="116" spans="2:65" s="12" customFormat="1" ht="13.5">
      <c r="B116" s="223"/>
      <c r="C116" s="224"/>
      <c r="D116" s="219" t="s">
        <v>212</v>
      </c>
      <c r="E116" s="225" t="s">
        <v>50</v>
      </c>
      <c r="F116" s="226" t="s">
        <v>1270</v>
      </c>
      <c r="G116" s="224"/>
      <c r="H116" s="227" t="s">
        <v>50</v>
      </c>
      <c r="I116" s="228"/>
      <c r="J116" s="224"/>
      <c r="K116" s="224"/>
      <c r="L116" s="229"/>
      <c r="M116" s="230"/>
      <c r="N116" s="231"/>
      <c r="O116" s="231"/>
      <c r="P116" s="231"/>
      <c r="Q116" s="231"/>
      <c r="R116" s="231"/>
      <c r="S116" s="231"/>
      <c r="T116" s="232"/>
      <c r="AT116" s="233" t="s">
        <v>212</v>
      </c>
      <c r="AU116" s="233" t="s">
        <v>99</v>
      </c>
      <c r="AV116" s="12" t="s">
        <v>25</v>
      </c>
      <c r="AW116" s="12" t="s">
        <v>48</v>
      </c>
      <c r="AX116" s="12" t="s">
        <v>85</v>
      </c>
      <c r="AY116" s="233" t="s">
        <v>199</v>
      </c>
    </row>
    <row r="117" spans="2:65" s="12" customFormat="1" ht="13.5">
      <c r="B117" s="223"/>
      <c r="C117" s="224"/>
      <c r="D117" s="219" t="s">
        <v>212</v>
      </c>
      <c r="E117" s="225" t="s">
        <v>50</v>
      </c>
      <c r="F117" s="226" t="s">
        <v>1280</v>
      </c>
      <c r="G117" s="224"/>
      <c r="H117" s="227" t="s">
        <v>50</v>
      </c>
      <c r="I117" s="228"/>
      <c r="J117" s="224"/>
      <c r="K117" s="224"/>
      <c r="L117" s="229"/>
      <c r="M117" s="230"/>
      <c r="N117" s="231"/>
      <c r="O117" s="231"/>
      <c r="P117" s="231"/>
      <c r="Q117" s="231"/>
      <c r="R117" s="231"/>
      <c r="S117" s="231"/>
      <c r="T117" s="232"/>
      <c r="AT117" s="233" t="s">
        <v>212</v>
      </c>
      <c r="AU117" s="233" t="s">
        <v>99</v>
      </c>
      <c r="AV117" s="12" t="s">
        <v>25</v>
      </c>
      <c r="AW117" s="12" t="s">
        <v>48</v>
      </c>
      <c r="AX117" s="12" t="s">
        <v>85</v>
      </c>
      <c r="AY117" s="233" t="s">
        <v>199</v>
      </c>
    </row>
    <row r="118" spans="2:65" s="12" customFormat="1" ht="13.5">
      <c r="B118" s="223"/>
      <c r="C118" s="224"/>
      <c r="D118" s="219" t="s">
        <v>212</v>
      </c>
      <c r="E118" s="225" t="s">
        <v>50</v>
      </c>
      <c r="F118" s="226" t="s">
        <v>1266</v>
      </c>
      <c r="G118" s="224"/>
      <c r="H118" s="227" t="s">
        <v>50</v>
      </c>
      <c r="I118" s="228"/>
      <c r="J118" s="224"/>
      <c r="K118" s="224"/>
      <c r="L118" s="229"/>
      <c r="M118" s="230"/>
      <c r="N118" s="231"/>
      <c r="O118" s="231"/>
      <c r="P118" s="231"/>
      <c r="Q118" s="231"/>
      <c r="R118" s="231"/>
      <c r="S118" s="231"/>
      <c r="T118" s="232"/>
      <c r="AT118" s="233" t="s">
        <v>212</v>
      </c>
      <c r="AU118" s="233" t="s">
        <v>99</v>
      </c>
      <c r="AV118" s="12" t="s">
        <v>25</v>
      </c>
      <c r="AW118" s="12" t="s">
        <v>48</v>
      </c>
      <c r="AX118" s="12" t="s">
        <v>85</v>
      </c>
      <c r="AY118" s="233" t="s">
        <v>199</v>
      </c>
    </row>
    <row r="119" spans="2:65" s="13" customFormat="1" ht="13.5">
      <c r="B119" s="234"/>
      <c r="C119" s="235"/>
      <c r="D119" s="236" t="s">
        <v>212</v>
      </c>
      <c r="E119" s="237" t="s">
        <v>50</v>
      </c>
      <c r="F119" s="238" t="s">
        <v>1822</v>
      </c>
      <c r="G119" s="235"/>
      <c r="H119" s="239">
        <v>2.8</v>
      </c>
      <c r="I119" s="240"/>
      <c r="J119" s="235"/>
      <c r="K119" s="235"/>
      <c r="L119" s="241"/>
      <c r="M119" s="242"/>
      <c r="N119" s="243"/>
      <c r="O119" s="243"/>
      <c r="P119" s="243"/>
      <c r="Q119" s="243"/>
      <c r="R119" s="243"/>
      <c r="S119" s="243"/>
      <c r="T119" s="244"/>
      <c r="AT119" s="245" t="s">
        <v>212</v>
      </c>
      <c r="AU119" s="245" t="s">
        <v>99</v>
      </c>
      <c r="AV119" s="13" t="s">
        <v>93</v>
      </c>
      <c r="AW119" s="13" t="s">
        <v>48</v>
      </c>
      <c r="AX119" s="13" t="s">
        <v>85</v>
      </c>
      <c r="AY119" s="245" t="s">
        <v>199</v>
      </c>
    </row>
    <row r="120" spans="2:65" s="1" customFormat="1" ht="22.5" customHeight="1">
      <c r="B120" s="43"/>
      <c r="C120" s="207" t="s">
        <v>141</v>
      </c>
      <c r="D120" s="207" t="s">
        <v>202</v>
      </c>
      <c r="E120" s="208" t="s">
        <v>254</v>
      </c>
      <c r="F120" s="209" t="s">
        <v>255</v>
      </c>
      <c r="G120" s="210" t="s">
        <v>256</v>
      </c>
      <c r="H120" s="211">
        <v>0.36</v>
      </c>
      <c r="I120" s="212"/>
      <c r="J120" s="213">
        <f>ROUND(I120*H120,2)</f>
        <v>0</v>
      </c>
      <c r="K120" s="209" t="s">
        <v>206</v>
      </c>
      <c r="L120" s="63"/>
      <c r="M120" s="214" t="s">
        <v>50</v>
      </c>
      <c r="N120" s="215" t="s">
        <v>56</v>
      </c>
      <c r="O120" s="44"/>
      <c r="P120" s="216">
        <f>O120*H120</f>
        <v>0</v>
      </c>
      <c r="Q120" s="216">
        <v>0</v>
      </c>
      <c r="R120" s="216">
        <f>Q120*H120</f>
        <v>0</v>
      </c>
      <c r="S120" s="216">
        <v>0</v>
      </c>
      <c r="T120" s="217">
        <f>S120*H120</f>
        <v>0</v>
      </c>
      <c r="AR120" s="25" t="s">
        <v>105</v>
      </c>
      <c r="AT120" s="25" t="s">
        <v>202</v>
      </c>
      <c r="AU120" s="25" t="s">
        <v>99</v>
      </c>
      <c r="AY120" s="25" t="s">
        <v>199</v>
      </c>
      <c r="BE120" s="218">
        <f>IF(N120="základní",J120,0)</f>
        <v>0</v>
      </c>
      <c r="BF120" s="218">
        <f>IF(N120="snížená",J120,0)</f>
        <v>0</v>
      </c>
      <c r="BG120" s="218">
        <f>IF(N120="zákl. přenesená",J120,0)</f>
        <v>0</v>
      </c>
      <c r="BH120" s="218">
        <f>IF(N120="sníž. přenesená",J120,0)</f>
        <v>0</v>
      </c>
      <c r="BI120" s="218">
        <f>IF(N120="nulová",J120,0)</f>
        <v>0</v>
      </c>
      <c r="BJ120" s="25" t="s">
        <v>25</v>
      </c>
      <c r="BK120" s="218">
        <f>ROUND(I120*H120,2)</f>
        <v>0</v>
      </c>
      <c r="BL120" s="25" t="s">
        <v>105</v>
      </c>
      <c r="BM120" s="25" t="s">
        <v>1272</v>
      </c>
    </row>
    <row r="121" spans="2:65" s="1" customFormat="1" ht="13.5">
      <c r="B121" s="43"/>
      <c r="C121" s="65"/>
      <c r="D121" s="219" t="s">
        <v>208</v>
      </c>
      <c r="E121" s="65"/>
      <c r="F121" s="220" t="s">
        <v>258</v>
      </c>
      <c r="G121" s="65"/>
      <c r="H121" s="65"/>
      <c r="I121" s="175"/>
      <c r="J121" s="65"/>
      <c r="K121" s="65"/>
      <c r="L121" s="63"/>
      <c r="M121" s="221"/>
      <c r="N121" s="44"/>
      <c r="O121" s="44"/>
      <c r="P121" s="44"/>
      <c r="Q121" s="44"/>
      <c r="R121" s="44"/>
      <c r="S121" s="44"/>
      <c r="T121" s="80"/>
      <c r="AT121" s="25" t="s">
        <v>208</v>
      </c>
      <c r="AU121" s="25" t="s">
        <v>99</v>
      </c>
    </row>
    <row r="122" spans="2:65" s="1" customFormat="1" ht="297">
      <c r="B122" s="43"/>
      <c r="C122" s="65"/>
      <c r="D122" s="219" t="s">
        <v>210</v>
      </c>
      <c r="E122" s="65"/>
      <c r="F122" s="222" t="s">
        <v>259</v>
      </c>
      <c r="G122" s="65"/>
      <c r="H122" s="65"/>
      <c r="I122" s="175"/>
      <c r="J122" s="65"/>
      <c r="K122" s="65"/>
      <c r="L122" s="63"/>
      <c r="M122" s="221"/>
      <c r="N122" s="44"/>
      <c r="O122" s="44"/>
      <c r="P122" s="44"/>
      <c r="Q122" s="44"/>
      <c r="R122" s="44"/>
      <c r="S122" s="44"/>
      <c r="T122" s="80"/>
      <c r="AT122" s="25" t="s">
        <v>210</v>
      </c>
      <c r="AU122" s="25" t="s">
        <v>99</v>
      </c>
    </row>
    <row r="123" spans="2:65" s="12" customFormat="1" ht="13.5">
      <c r="B123" s="223"/>
      <c r="C123" s="224"/>
      <c r="D123" s="219" t="s">
        <v>212</v>
      </c>
      <c r="E123" s="225" t="s">
        <v>50</v>
      </c>
      <c r="F123" s="226" t="s">
        <v>1273</v>
      </c>
      <c r="G123" s="224"/>
      <c r="H123" s="227" t="s">
        <v>50</v>
      </c>
      <c r="I123" s="228"/>
      <c r="J123" s="224"/>
      <c r="K123" s="224"/>
      <c r="L123" s="229"/>
      <c r="M123" s="230"/>
      <c r="N123" s="231"/>
      <c r="O123" s="231"/>
      <c r="P123" s="231"/>
      <c r="Q123" s="231"/>
      <c r="R123" s="231"/>
      <c r="S123" s="231"/>
      <c r="T123" s="232"/>
      <c r="AT123" s="233" t="s">
        <v>212</v>
      </c>
      <c r="AU123" s="233" t="s">
        <v>99</v>
      </c>
      <c r="AV123" s="12" t="s">
        <v>25</v>
      </c>
      <c r="AW123" s="12" t="s">
        <v>48</v>
      </c>
      <c r="AX123" s="12" t="s">
        <v>85</v>
      </c>
      <c r="AY123" s="233" t="s">
        <v>199</v>
      </c>
    </row>
    <row r="124" spans="2:65" s="12" customFormat="1" ht="13.5">
      <c r="B124" s="223"/>
      <c r="C124" s="224"/>
      <c r="D124" s="219" t="s">
        <v>212</v>
      </c>
      <c r="E124" s="225" t="s">
        <v>50</v>
      </c>
      <c r="F124" s="226" t="s">
        <v>1280</v>
      </c>
      <c r="G124" s="224"/>
      <c r="H124" s="227" t="s">
        <v>50</v>
      </c>
      <c r="I124" s="228"/>
      <c r="J124" s="224"/>
      <c r="K124" s="224"/>
      <c r="L124" s="229"/>
      <c r="M124" s="230"/>
      <c r="N124" s="231"/>
      <c r="O124" s="231"/>
      <c r="P124" s="231"/>
      <c r="Q124" s="231"/>
      <c r="R124" s="231"/>
      <c r="S124" s="231"/>
      <c r="T124" s="232"/>
      <c r="AT124" s="233" t="s">
        <v>212</v>
      </c>
      <c r="AU124" s="233" t="s">
        <v>99</v>
      </c>
      <c r="AV124" s="12" t="s">
        <v>25</v>
      </c>
      <c r="AW124" s="12" t="s">
        <v>48</v>
      </c>
      <c r="AX124" s="12" t="s">
        <v>85</v>
      </c>
      <c r="AY124" s="233" t="s">
        <v>199</v>
      </c>
    </row>
    <row r="125" spans="2:65" s="12" customFormat="1" ht="13.5">
      <c r="B125" s="223"/>
      <c r="C125" s="224"/>
      <c r="D125" s="219" t="s">
        <v>212</v>
      </c>
      <c r="E125" s="225" t="s">
        <v>50</v>
      </c>
      <c r="F125" s="226" t="s">
        <v>1266</v>
      </c>
      <c r="G125" s="224"/>
      <c r="H125" s="227" t="s">
        <v>50</v>
      </c>
      <c r="I125" s="228"/>
      <c r="J125" s="224"/>
      <c r="K125" s="224"/>
      <c r="L125" s="229"/>
      <c r="M125" s="230"/>
      <c r="N125" s="231"/>
      <c r="O125" s="231"/>
      <c r="P125" s="231"/>
      <c r="Q125" s="231"/>
      <c r="R125" s="231"/>
      <c r="S125" s="231"/>
      <c r="T125" s="232"/>
      <c r="AT125" s="233" t="s">
        <v>212</v>
      </c>
      <c r="AU125" s="233" t="s">
        <v>99</v>
      </c>
      <c r="AV125" s="12" t="s">
        <v>25</v>
      </c>
      <c r="AW125" s="12" t="s">
        <v>48</v>
      </c>
      <c r="AX125" s="12" t="s">
        <v>85</v>
      </c>
      <c r="AY125" s="233" t="s">
        <v>199</v>
      </c>
    </row>
    <row r="126" spans="2:65" s="13" customFormat="1" ht="13.5">
      <c r="B126" s="234"/>
      <c r="C126" s="235"/>
      <c r="D126" s="236" t="s">
        <v>212</v>
      </c>
      <c r="E126" s="237" t="s">
        <v>50</v>
      </c>
      <c r="F126" s="238" t="s">
        <v>1823</v>
      </c>
      <c r="G126" s="235"/>
      <c r="H126" s="239">
        <v>0.36</v>
      </c>
      <c r="I126" s="240"/>
      <c r="J126" s="235"/>
      <c r="K126" s="235"/>
      <c r="L126" s="241"/>
      <c r="M126" s="242"/>
      <c r="N126" s="243"/>
      <c r="O126" s="243"/>
      <c r="P126" s="243"/>
      <c r="Q126" s="243"/>
      <c r="R126" s="243"/>
      <c r="S126" s="243"/>
      <c r="T126" s="244"/>
      <c r="AT126" s="245" t="s">
        <v>212</v>
      </c>
      <c r="AU126" s="245" t="s">
        <v>99</v>
      </c>
      <c r="AV126" s="13" t="s">
        <v>93</v>
      </c>
      <c r="AW126" s="13" t="s">
        <v>48</v>
      </c>
      <c r="AX126" s="13" t="s">
        <v>85</v>
      </c>
      <c r="AY126" s="245" t="s">
        <v>199</v>
      </c>
    </row>
    <row r="127" spans="2:65" s="1" customFormat="1" ht="22.5" customHeight="1">
      <c r="B127" s="43"/>
      <c r="C127" s="207" t="s">
        <v>117</v>
      </c>
      <c r="D127" s="207" t="s">
        <v>202</v>
      </c>
      <c r="E127" s="208" t="s">
        <v>1275</v>
      </c>
      <c r="F127" s="209" t="s">
        <v>1276</v>
      </c>
      <c r="G127" s="210" t="s">
        <v>418</v>
      </c>
      <c r="H127" s="211">
        <v>1</v>
      </c>
      <c r="I127" s="212"/>
      <c r="J127" s="213">
        <f>ROUND(I127*H127,2)</f>
        <v>0</v>
      </c>
      <c r="K127" s="209" t="s">
        <v>206</v>
      </c>
      <c r="L127" s="63"/>
      <c r="M127" s="214" t="s">
        <v>50</v>
      </c>
      <c r="N127" s="215" t="s">
        <v>56</v>
      </c>
      <c r="O127" s="44"/>
      <c r="P127" s="216">
        <f>O127*H127</f>
        <v>0</v>
      </c>
      <c r="Q127" s="216">
        <v>0</v>
      </c>
      <c r="R127" s="216">
        <f>Q127*H127</f>
        <v>0</v>
      </c>
      <c r="S127" s="216">
        <v>0</v>
      </c>
      <c r="T127" s="217">
        <f>S127*H127</f>
        <v>0</v>
      </c>
      <c r="AR127" s="25" t="s">
        <v>105</v>
      </c>
      <c r="AT127" s="25" t="s">
        <v>202</v>
      </c>
      <c r="AU127" s="25" t="s">
        <v>99</v>
      </c>
      <c r="AY127" s="25" t="s">
        <v>199</v>
      </c>
      <c r="BE127" s="218">
        <f>IF(N127="základní",J127,0)</f>
        <v>0</v>
      </c>
      <c r="BF127" s="218">
        <f>IF(N127="snížená",J127,0)</f>
        <v>0</v>
      </c>
      <c r="BG127" s="218">
        <f>IF(N127="zákl. přenesená",J127,0)</f>
        <v>0</v>
      </c>
      <c r="BH127" s="218">
        <f>IF(N127="sníž. přenesená",J127,0)</f>
        <v>0</v>
      </c>
      <c r="BI127" s="218">
        <f>IF(N127="nulová",J127,0)</f>
        <v>0</v>
      </c>
      <c r="BJ127" s="25" t="s">
        <v>25</v>
      </c>
      <c r="BK127" s="218">
        <f>ROUND(I127*H127,2)</f>
        <v>0</v>
      </c>
      <c r="BL127" s="25" t="s">
        <v>105</v>
      </c>
      <c r="BM127" s="25" t="s">
        <v>1277</v>
      </c>
    </row>
    <row r="128" spans="2:65" s="1" customFormat="1" ht="27">
      <c r="B128" s="43"/>
      <c r="C128" s="65"/>
      <c r="D128" s="219" t="s">
        <v>208</v>
      </c>
      <c r="E128" s="65"/>
      <c r="F128" s="220" t="s">
        <v>1278</v>
      </c>
      <c r="G128" s="65"/>
      <c r="H128" s="65"/>
      <c r="I128" s="175"/>
      <c r="J128" s="65"/>
      <c r="K128" s="65"/>
      <c r="L128" s="63"/>
      <c r="M128" s="221"/>
      <c r="N128" s="44"/>
      <c r="O128" s="44"/>
      <c r="P128" s="44"/>
      <c r="Q128" s="44"/>
      <c r="R128" s="44"/>
      <c r="S128" s="44"/>
      <c r="T128" s="80"/>
      <c r="AT128" s="25" t="s">
        <v>208</v>
      </c>
      <c r="AU128" s="25" t="s">
        <v>99</v>
      </c>
    </row>
    <row r="129" spans="2:65" s="1" customFormat="1" ht="67.5">
      <c r="B129" s="43"/>
      <c r="C129" s="65"/>
      <c r="D129" s="219" t="s">
        <v>210</v>
      </c>
      <c r="E129" s="65"/>
      <c r="F129" s="222" t="s">
        <v>1279</v>
      </c>
      <c r="G129" s="65"/>
      <c r="H129" s="65"/>
      <c r="I129" s="175"/>
      <c r="J129" s="65"/>
      <c r="K129" s="65"/>
      <c r="L129" s="63"/>
      <c r="M129" s="221"/>
      <c r="N129" s="44"/>
      <c r="O129" s="44"/>
      <c r="P129" s="44"/>
      <c r="Q129" s="44"/>
      <c r="R129" s="44"/>
      <c r="S129" s="44"/>
      <c r="T129" s="80"/>
      <c r="AT129" s="25" t="s">
        <v>210</v>
      </c>
      <c r="AU129" s="25" t="s">
        <v>99</v>
      </c>
    </row>
    <row r="130" spans="2:65" s="12" customFormat="1" ht="13.5">
      <c r="B130" s="223"/>
      <c r="C130" s="224"/>
      <c r="D130" s="219" t="s">
        <v>212</v>
      </c>
      <c r="E130" s="225" t="s">
        <v>50</v>
      </c>
      <c r="F130" s="226" t="s">
        <v>1280</v>
      </c>
      <c r="G130" s="224"/>
      <c r="H130" s="227" t="s">
        <v>50</v>
      </c>
      <c r="I130" s="228"/>
      <c r="J130" s="224"/>
      <c r="K130" s="224"/>
      <c r="L130" s="229"/>
      <c r="M130" s="230"/>
      <c r="N130" s="231"/>
      <c r="O130" s="231"/>
      <c r="P130" s="231"/>
      <c r="Q130" s="231"/>
      <c r="R130" s="231"/>
      <c r="S130" s="231"/>
      <c r="T130" s="232"/>
      <c r="AT130" s="233" t="s">
        <v>212</v>
      </c>
      <c r="AU130" s="233" t="s">
        <v>99</v>
      </c>
      <c r="AV130" s="12" t="s">
        <v>25</v>
      </c>
      <c r="AW130" s="12" t="s">
        <v>48</v>
      </c>
      <c r="AX130" s="12" t="s">
        <v>85</v>
      </c>
      <c r="AY130" s="233" t="s">
        <v>199</v>
      </c>
    </row>
    <row r="131" spans="2:65" s="12" customFormat="1" ht="13.5">
      <c r="B131" s="223"/>
      <c r="C131" s="224"/>
      <c r="D131" s="219" t="s">
        <v>212</v>
      </c>
      <c r="E131" s="225" t="s">
        <v>50</v>
      </c>
      <c r="F131" s="226" t="s">
        <v>1281</v>
      </c>
      <c r="G131" s="224"/>
      <c r="H131" s="227" t="s">
        <v>50</v>
      </c>
      <c r="I131" s="228"/>
      <c r="J131" s="224"/>
      <c r="K131" s="224"/>
      <c r="L131" s="229"/>
      <c r="M131" s="230"/>
      <c r="N131" s="231"/>
      <c r="O131" s="231"/>
      <c r="P131" s="231"/>
      <c r="Q131" s="231"/>
      <c r="R131" s="231"/>
      <c r="S131" s="231"/>
      <c r="T131" s="232"/>
      <c r="AT131" s="233" t="s">
        <v>212</v>
      </c>
      <c r="AU131" s="233" t="s">
        <v>99</v>
      </c>
      <c r="AV131" s="12" t="s">
        <v>25</v>
      </c>
      <c r="AW131" s="12" t="s">
        <v>48</v>
      </c>
      <c r="AX131" s="12" t="s">
        <v>85</v>
      </c>
      <c r="AY131" s="233" t="s">
        <v>199</v>
      </c>
    </row>
    <row r="132" spans="2:65" s="13" customFormat="1" ht="13.5">
      <c r="B132" s="234"/>
      <c r="C132" s="235"/>
      <c r="D132" s="236" t="s">
        <v>212</v>
      </c>
      <c r="E132" s="237" t="s">
        <v>50</v>
      </c>
      <c r="F132" s="238" t="s">
        <v>25</v>
      </c>
      <c r="G132" s="235"/>
      <c r="H132" s="239">
        <v>1</v>
      </c>
      <c r="I132" s="240"/>
      <c r="J132" s="235"/>
      <c r="K132" s="235"/>
      <c r="L132" s="241"/>
      <c r="M132" s="242"/>
      <c r="N132" s="243"/>
      <c r="O132" s="243"/>
      <c r="P132" s="243"/>
      <c r="Q132" s="243"/>
      <c r="R132" s="243"/>
      <c r="S132" s="243"/>
      <c r="T132" s="244"/>
      <c r="AT132" s="245" t="s">
        <v>212</v>
      </c>
      <c r="AU132" s="245" t="s">
        <v>99</v>
      </c>
      <c r="AV132" s="13" t="s">
        <v>93</v>
      </c>
      <c r="AW132" s="13" t="s">
        <v>48</v>
      </c>
      <c r="AX132" s="13" t="s">
        <v>85</v>
      </c>
      <c r="AY132" s="245" t="s">
        <v>199</v>
      </c>
    </row>
    <row r="133" spans="2:65" s="1" customFormat="1" ht="22.5" customHeight="1">
      <c r="B133" s="43"/>
      <c r="C133" s="207" t="s">
        <v>148</v>
      </c>
      <c r="D133" s="207" t="s">
        <v>202</v>
      </c>
      <c r="E133" s="208" t="s">
        <v>1282</v>
      </c>
      <c r="F133" s="209" t="s">
        <v>1283</v>
      </c>
      <c r="G133" s="210" t="s">
        <v>418</v>
      </c>
      <c r="H133" s="211">
        <v>1</v>
      </c>
      <c r="I133" s="212"/>
      <c r="J133" s="213">
        <f>ROUND(I133*H133,2)</f>
        <v>0</v>
      </c>
      <c r="K133" s="209" t="s">
        <v>206</v>
      </c>
      <c r="L133" s="63"/>
      <c r="M133" s="214" t="s">
        <v>50</v>
      </c>
      <c r="N133" s="215" t="s">
        <v>56</v>
      </c>
      <c r="O133" s="44"/>
      <c r="P133" s="216">
        <f>O133*H133</f>
        <v>0</v>
      </c>
      <c r="Q133" s="216">
        <v>6.0000000000000002E-5</v>
      </c>
      <c r="R133" s="216">
        <f>Q133*H133</f>
        <v>6.0000000000000002E-5</v>
      </c>
      <c r="S133" s="216">
        <v>0</v>
      </c>
      <c r="T133" s="217">
        <f>S133*H133</f>
        <v>0</v>
      </c>
      <c r="AR133" s="25" t="s">
        <v>105</v>
      </c>
      <c r="AT133" s="25" t="s">
        <v>202</v>
      </c>
      <c r="AU133" s="25" t="s">
        <v>99</v>
      </c>
      <c r="AY133" s="25" t="s">
        <v>199</v>
      </c>
      <c r="BE133" s="218">
        <f>IF(N133="základní",J133,0)</f>
        <v>0</v>
      </c>
      <c r="BF133" s="218">
        <f>IF(N133="snížená",J133,0)</f>
        <v>0</v>
      </c>
      <c r="BG133" s="218">
        <f>IF(N133="zákl. přenesená",J133,0)</f>
        <v>0</v>
      </c>
      <c r="BH133" s="218">
        <f>IF(N133="sníž. přenesená",J133,0)</f>
        <v>0</v>
      </c>
      <c r="BI133" s="218">
        <f>IF(N133="nulová",J133,0)</f>
        <v>0</v>
      </c>
      <c r="BJ133" s="25" t="s">
        <v>25</v>
      </c>
      <c r="BK133" s="218">
        <f>ROUND(I133*H133,2)</f>
        <v>0</v>
      </c>
      <c r="BL133" s="25" t="s">
        <v>105</v>
      </c>
      <c r="BM133" s="25" t="s">
        <v>1284</v>
      </c>
    </row>
    <row r="134" spans="2:65" s="1" customFormat="1" ht="13.5">
      <c r="B134" s="43"/>
      <c r="C134" s="65"/>
      <c r="D134" s="219" t="s">
        <v>208</v>
      </c>
      <c r="E134" s="65"/>
      <c r="F134" s="220" t="s">
        <v>1285</v>
      </c>
      <c r="G134" s="65"/>
      <c r="H134" s="65"/>
      <c r="I134" s="175"/>
      <c r="J134" s="65"/>
      <c r="K134" s="65"/>
      <c r="L134" s="63"/>
      <c r="M134" s="221"/>
      <c r="N134" s="44"/>
      <c r="O134" s="44"/>
      <c r="P134" s="44"/>
      <c r="Q134" s="44"/>
      <c r="R134" s="44"/>
      <c r="S134" s="44"/>
      <c r="T134" s="80"/>
      <c r="AT134" s="25" t="s">
        <v>208</v>
      </c>
      <c r="AU134" s="25" t="s">
        <v>99</v>
      </c>
    </row>
    <row r="135" spans="2:65" s="1" customFormat="1" ht="54">
      <c r="B135" s="43"/>
      <c r="C135" s="65"/>
      <c r="D135" s="219" t="s">
        <v>210</v>
      </c>
      <c r="E135" s="65"/>
      <c r="F135" s="222" t="s">
        <v>1286</v>
      </c>
      <c r="G135" s="65"/>
      <c r="H135" s="65"/>
      <c r="I135" s="175"/>
      <c r="J135" s="65"/>
      <c r="K135" s="65"/>
      <c r="L135" s="63"/>
      <c r="M135" s="221"/>
      <c r="N135" s="44"/>
      <c r="O135" s="44"/>
      <c r="P135" s="44"/>
      <c r="Q135" s="44"/>
      <c r="R135" s="44"/>
      <c r="S135" s="44"/>
      <c r="T135" s="80"/>
      <c r="AT135" s="25" t="s">
        <v>210</v>
      </c>
      <c r="AU135" s="25" t="s">
        <v>99</v>
      </c>
    </row>
    <row r="136" spans="2:65" s="12" customFormat="1" ht="13.5">
      <c r="B136" s="223"/>
      <c r="C136" s="224"/>
      <c r="D136" s="219" t="s">
        <v>212</v>
      </c>
      <c r="E136" s="225" t="s">
        <v>50</v>
      </c>
      <c r="F136" s="226" t="s">
        <v>1280</v>
      </c>
      <c r="G136" s="224"/>
      <c r="H136" s="227" t="s">
        <v>50</v>
      </c>
      <c r="I136" s="228"/>
      <c r="J136" s="224"/>
      <c r="K136" s="224"/>
      <c r="L136" s="229"/>
      <c r="M136" s="230"/>
      <c r="N136" s="231"/>
      <c r="O136" s="231"/>
      <c r="P136" s="231"/>
      <c r="Q136" s="231"/>
      <c r="R136" s="231"/>
      <c r="S136" s="231"/>
      <c r="T136" s="232"/>
      <c r="AT136" s="233" t="s">
        <v>212</v>
      </c>
      <c r="AU136" s="233" t="s">
        <v>99</v>
      </c>
      <c r="AV136" s="12" t="s">
        <v>25</v>
      </c>
      <c r="AW136" s="12" t="s">
        <v>48</v>
      </c>
      <c r="AX136" s="12" t="s">
        <v>85</v>
      </c>
      <c r="AY136" s="233" t="s">
        <v>199</v>
      </c>
    </row>
    <row r="137" spans="2:65" s="13" customFormat="1" ht="13.5">
      <c r="B137" s="234"/>
      <c r="C137" s="235"/>
      <c r="D137" s="236" t="s">
        <v>212</v>
      </c>
      <c r="E137" s="237" t="s">
        <v>50</v>
      </c>
      <c r="F137" s="238" t="s">
        <v>25</v>
      </c>
      <c r="G137" s="235"/>
      <c r="H137" s="239">
        <v>1</v>
      </c>
      <c r="I137" s="240"/>
      <c r="J137" s="235"/>
      <c r="K137" s="235"/>
      <c r="L137" s="241"/>
      <c r="M137" s="242"/>
      <c r="N137" s="243"/>
      <c r="O137" s="243"/>
      <c r="P137" s="243"/>
      <c r="Q137" s="243"/>
      <c r="R137" s="243"/>
      <c r="S137" s="243"/>
      <c r="T137" s="244"/>
      <c r="AT137" s="245" t="s">
        <v>212</v>
      </c>
      <c r="AU137" s="245" t="s">
        <v>99</v>
      </c>
      <c r="AV137" s="13" t="s">
        <v>93</v>
      </c>
      <c r="AW137" s="13" t="s">
        <v>48</v>
      </c>
      <c r="AX137" s="13" t="s">
        <v>85</v>
      </c>
      <c r="AY137" s="245" t="s">
        <v>199</v>
      </c>
    </row>
    <row r="138" spans="2:65" s="1" customFormat="1" ht="22.5" customHeight="1">
      <c r="B138" s="43"/>
      <c r="C138" s="249" t="s">
        <v>247</v>
      </c>
      <c r="D138" s="249" t="s">
        <v>334</v>
      </c>
      <c r="E138" s="250" t="s">
        <v>1287</v>
      </c>
      <c r="F138" s="251" t="s">
        <v>1288</v>
      </c>
      <c r="G138" s="252" t="s">
        <v>418</v>
      </c>
      <c r="H138" s="253">
        <v>3.03</v>
      </c>
      <c r="I138" s="254"/>
      <c r="J138" s="255">
        <f>ROUND(I138*H138,2)</f>
        <v>0</v>
      </c>
      <c r="K138" s="251" t="s">
        <v>50</v>
      </c>
      <c r="L138" s="256"/>
      <c r="M138" s="257" t="s">
        <v>50</v>
      </c>
      <c r="N138" s="258" t="s">
        <v>56</v>
      </c>
      <c r="O138" s="44"/>
      <c r="P138" s="216">
        <f>O138*H138</f>
        <v>0</v>
      </c>
      <c r="Q138" s="216">
        <v>3.0000000000000001E-3</v>
      </c>
      <c r="R138" s="216">
        <f>Q138*H138</f>
        <v>9.0899999999999991E-3</v>
      </c>
      <c r="S138" s="216">
        <v>0</v>
      </c>
      <c r="T138" s="217">
        <f>S138*H138</f>
        <v>0</v>
      </c>
      <c r="AR138" s="25" t="s">
        <v>247</v>
      </c>
      <c r="AT138" s="25" t="s">
        <v>334</v>
      </c>
      <c r="AU138" s="25" t="s">
        <v>99</v>
      </c>
      <c r="AY138" s="25" t="s">
        <v>199</v>
      </c>
      <c r="BE138" s="218">
        <f>IF(N138="základní",J138,0)</f>
        <v>0</v>
      </c>
      <c r="BF138" s="218">
        <f>IF(N138="snížená",J138,0)</f>
        <v>0</v>
      </c>
      <c r="BG138" s="218">
        <f>IF(N138="zákl. přenesená",J138,0)</f>
        <v>0</v>
      </c>
      <c r="BH138" s="218">
        <f>IF(N138="sníž. přenesená",J138,0)</f>
        <v>0</v>
      </c>
      <c r="BI138" s="218">
        <f>IF(N138="nulová",J138,0)</f>
        <v>0</v>
      </c>
      <c r="BJ138" s="25" t="s">
        <v>25</v>
      </c>
      <c r="BK138" s="218">
        <f>ROUND(I138*H138,2)</f>
        <v>0</v>
      </c>
      <c r="BL138" s="25" t="s">
        <v>105</v>
      </c>
      <c r="BM138" s="25" t="s">
        <v>1289</v>
      </c>
    </row>
    <row r="139" spans="2:65" s="1" customFormat="1" ht="13.5">
      <c r="B139" s="43"/>
      <c r="C139" s="65"/>
      <c r="D139" s="219" t="s">
        <v>208</v>
      </c>
      <c r="E139" s="65"/>
      <c r="F139" s="220" t="s">
        <v>1288</v>
      </c>
      <c r="G139" s="65"/>
      <c r="H139" s="65"/>
      <c r="I139" s="175"/>
      <c r="J139" s="65"/>
      <c r="K139" s="65"/>
      <c r="L139" s="63"/>
      <c r="M139" s="221"/>
      <c r="N139" s="44"/>
      <c r="O139" s="44"/>
      <c r="P139" s="44"/>
      <c r="Q139" s="44"/>
      <c r="R139" s="44"/>
      <c r="S139" s="44"/>
      <c r="T139" s="80"/>
      <c r="AT139" s="25" t="s">
        <v>208</v>
      </c>
      <c r="AU139" s="25" t="s">
        <v>99</v>
      </c>
    </row>
    <row r="140" spans="2:65" s="12" customFormat="1" ht="13.5">
      <c r="B140" s="223"/>
      <c r="C140" s="224"/>
      <c r="D140" s="219" t="s">
        <v>212</v>
      </c>
      <c r="E140" s="225" t="s">
        <v>50</v>
      </c>
      <c r="F140" s="226" t="s">
        <v>1280</v>
      </c>
      <c r="G140" s="224"/>
      <c r="H140" s="227" t="s">
        <v>50</v>
      </c>
      <c r="I140" s="228"/>
      <c r="J140" s="224"/>
      <c r="K140" s="224"/>
      <c r="L140" s="229"/>
      <c r="M140" s="230"/>
      <c r="N140" s="231"/>
      <c r="O140" s="231"/>
      <c r="P140" s="231"/>
      <c r="Q140" s="231"/>
      <c r="R140" s="231"/>
      <c r="S140" s="231"/>
      <c r="T140" s="232"/>
      <c r="AT140" s="233" t="s">
        <v>212</v>
      </c>
      <c r="AU140" s="233" t="s">
        <v>99</v>
      </c>
      <c r="AV140" s="12" t="s">
        <v>25</v>
      </c>
      <c r="AW140" s="12" t="s">
        <v>48</v>
      </c>
      <c r="AX140" s="12" t="s">
        <v>85</v>
      </c>
      <c r="AY140" s="233" t="s">
        <v>199</v>
      </c>
    </row>
    <row r="141" spans="2:65" s="12" customFormat="1" ht="13.5">
      <c r="B141" s="223"/>
      <c r="C141" s="224"/>
      <c r="D141" s="219" t="s">
        <v>212</v>
      </c>
      <c r="E141" s="225" t="s">
        <v>50</v>
      </c>
      <c r="F141" s="226" t="s">
        <v>1290</v>
      </c>
      <c r="G141" s="224"/>
      <c r="H141" s="227" t="s">
        <v>50</v>
      </c>
      <c r="I141" s="228"/>
      <c r="J141" s="224"/>
      <c r="K141" s="224"/>
      <c r="L141" s="229"/>
      <c r="M141" s="230"/>
      <c r="N141" s="231"/>
      <c r="O141" s="231"/>
      <c r="P141" s="231"/>
      <c r="Q141" s="231"/>
      <c r="R141" s="231"/>
      <c r="S141" s="231"/>
      <c r="T141" s="232"/>
      <c r="AT141" s="233" t="s">
        <v>212</v>
      </c>
      <c r="AU141" s="233" t="s">
        <v>99</v>
      </c>
      <c r="AV141" s="12" t="s">
        <v>25</v>
      </c>
      <c r="AW141" s="12" t="s">
        <v>48</v>
      </c>
      <c r="AX141" s="12" t="s">
        <v>85</v>
      </c>
      <c r="AY141" s="233" t="s">
        <v>199</v>
      </c>
    </row>
    <row r="142" spans="2:65" s="13" customFormat="1" ht="13.5">
      <c r="B142" s="234"/>
      <c r="C142" s="235"/>
      <c r="D142" s="219" t="s">
        <v>212</v>
      </c>
      <c r="E142" s="246" t="s">
        <v>50</v>
      </c>
      <c r="F142" s="247" t="s">
        <v>1824</v>
      </c>
      <c r="G142" s="235"/>
      <c r="H142" s="248">
        <v>3.03</v>
      </c>
      <c r="I142" s="240"/>
      <c r="J142" s="235"/>
      <c r="K142" s="235"/>
      <c r="L142" s="241"/>
      <c r="M142" s="242"/>
      <c r="N142" s="243"/>
      <c r="O142" s="243"/>
      <c r="P142" s="243"/>
      <c r="Q142" s="243"/>
      <c r="R142" s="243"/>
      <c r="S142" s="243"/>
      <c r="T142" s="244"/>
      <c r="AT142" s="245" t="s">
        <v>212</v>
      </c>
      <c r="AU142" s="245" t="s">
        <v>99</v>
      </c>
      <c r="AV142" s="13" t="s">
        <v>93</v>
      </c>
      <c r="AW142" s="13" t="s">
        <v>48</v>
      </c>
      <c r="AX142" s="13" t="s">
        <v>85</v>
      </c>
      <c r="AY142" s="245" t="s">
        <v>199</v>
      </c>
    </row>
    <row r="143" spans="2:65" s="12" customFormat="1" ht="27">
      <c r="B143" s="223"/>
      <c r="C143" s="224"/>
      <c r="D143" s="236" t="s">
        <v>212</v>
      </c>
      <c r="E143" s="259" t="s">
        <v>50</v>
      </c>
      <c r="F143" s="260" t="s">
        <v>867</v>
      </c>
      <c r="G143" s="224"/>
      <c r="H143" s="261" t="s">
        <v>50</v>
      </c>
      <c r="I143" s="228"/>
      <c r="J143" s="224"/>
      <c r="K143" s="224"/>
      <c r="L143" s="229"/>
      <c r="M143" s="230"/>
      <c r="N143" s="231"/>
      <c r="O143" s="231"/>
      <c r="P143" s="231"/>
      <c r="Q143" s="231"/>
      <c r="R143" s="231"/>
      <c r="S143" s="231"/>
      <c r="T143" s="232"/>
      <c r="AT143" s="233" t="s">
        <v>212</v>
      </c>
      <c r="AU143" s="233" t="s">
        <v>99</v>
      </c>
      <c r="AV143" s="12" t="s">
        <v>25</v>
      </c>
      <c r="AW143" s="12" t="s">
        <v>48</v>
      </c>
      <c r="AX143" s="12" t="s">
        <v>85</v>
      </c>
      <c r="AY143" s="233" t="s">
        <v>199</v>
      </c>
    </row>
    <row r="144" spans="2:65" s="1" customFormat="1" ht="22.5" customHeight="1">
      <c r="B144" s="43"/>
      <c r="C144" s="249" t="s">
        <v>127</v>
      </c>
      <c r="D144" s="249" t="s">
        <v>334</v>
      </c>
      <c r="E144" s="250" t="s">
        <v>1293</v>
      </c>
      <c r="F144" s="251" t="s">
        <v>1294</v>
      </c>
      <c r="G144" s="252" t="s">
        <v>418</v>
      </c>
      <c r="H144" s="253">
        <v>3.03</v>
      </c>
      <c r="I144" s="254"/>
      <c r="J144" s="255">
        <f>ROUND(I144*H144,2)</f>
        <v>0</v>
      </c>
      <c r="K144" s="251" t="s">
        <v>50</v>
      </c>
      <c r="L144" s="256"/>
      <c r="M144" s="257" t="s">
        <v>50</v>
      </c>
      <c r="N144" s="258" t="s">
        <v>56</v>
      </c>
      <c r="O144" s="44"/>
      <c r="P144" s="216">
        <f>O144*H144</f>
        <v>0</v>
      </c>
      <c r="Q144" s="216">
        <v>0</v>
      </c>
      <c r="R144" s="216">
        <f>Q144*H144</f>
        <v>0</v>
      </c>
      <c r="S144" s="216">
        <v>0</v>
      </c>
      <c r="T144" s="217">
        <f>S144*H144</f>
        <v>0</v>
      </c>
      <c r="AR144" s="25" t="s">
        <v>247</v>
      </c>
      <c r="AT144" s="25" t="s">
        <v>334</v>
      </c>
      <c r="AU144" s="25" t="s">
        <v>99</v>
      </c>
      <c r="AY144" s="25" t="s">
        <v>199</v>
      </c>
      <c r="BE144" s="218">
        <f>IF(N144="základní",J144,0)</f>
        <v>0</v>
      </c>
      <c r="BF144" s="218">
        <f>IF(N144="snížená",J144,0)</f>
        <v>0</v>
      </c>
      <c r="BG144" s="218">
        <f>IF(N144="zákl. přenesená",J144,0)</f>
        <v>0</v>
      </c>
      <c r="BH144" s="218">
        <f>IF(N144="sníž. přenesená",J144,0)</f>
        <v>0</v>
      </c>
      <c r="BI144" s="218">
        <f>IF(N144="nulová",J144,0)</f>
        <v>0</v>
      </c>
      <c r="BJ144" s="25" t="s">
        <v>25</v>
      </c>
      <c r="BK144" s="218">
        <f>ROUND(I144*H144,2)</f>
        <v>0</v>
      </c>
      <c r="BL144" s="25" t="s">
        <v>105</v>
      </c>
      <c r="BM144" s="25" t="s">
        <v>1295</v>
      </c>
    </row>
    <row r="145" spans="2:65" s="1" customFormat="1" ht="13.5">
      <c r="B145" s="43"/>
      <c r="C145" s="65"/>
      <c r="D145" s="219" t="s">
        <v>208</v>
      </c>
      <c r="E145" s="65"/>
      <c r="F145" s="220" t="s">
        <v>1294</v>
      </c>
      <c r="G145" s="65"/>
      <c r="H145" s="65"/>
      <c r="I145" s="175"/>
      <c r="J145" s="65"/>
      <c r="K145" s="65"/>
      <c r="L145" s="63"/>
      <c r="M145" s="221"/>
      <c r="N145" s="44"/>
      <c r="O145" s="44"/>
      <c r="P145" s="44"/>
      <c r="Q145" s="44"/>
      <c r="R145" s="44"/>
      <c r="S145" s="44"/>
      <c r="T145" s="80"/>
      <c r="AT145" s="25" t="s">
        <v>208</v>
      </c>
      <c r="AU145" s="25" t="s">
        <v>99</v>
      </c>
    </row>
    <row r="146" spans="2:65" s="12" customFormat="1" ht="13.5">
      <c r="B146" s="223"/>
      <c r="C146" s="224"/>
      <c r="D146" s="219" t="s">
        <v>212</v>
      </c>
      <c r="E146" s="225" t="s">
        <v>50</v>
      </c>
      <c r="F146" s="226" t="s">
        <v>1280</v>
      </c>
      <c r="G146" s="224"/>
      <c r="H146" s="227" t="s">
        <v>50</v>
      </c>
      <c r="I146" s="228"/>
      <c r="J146" s="224"/>
      <c r="K146" s="224"/>
      <c r="L146" s="229"/>
      <c r="M146" s="230"/>
      <c r="N146" s="231"/>
      <c r="O146" s="231"/>
      <c r="P146" s="231"/>
      <c r="Q146" s="231"/>
      <c r="R146" s="231"/>
      <c r="S146" s="231"/>
      <c r="T146" s="232"/>
      <c r="AT146" s="233" t="s">
        <v>212</v>
      </c>
      <c r="AU146" s="233" t="s">
        <v>99</v>
      </c>
      <c r="AV146" s="12" t="s">
        <v>25</v>
      </c>
      <c r="AW146" s="12" t="s">
        <v>48</v>
      </c>
      <c r="AX146" s="12" t="s">
        <v>85</v>
      </c>
      <c r="AY146" s="233" t="s">
        <v>199</v>
      </c>
    </row>
    <row r="147" spans="2:65" s="12" customFormat="1" ht="13.5">
      <c r="B147" s="223"/>
      <c r="C147" s="224"/>
      <c r="D147" s="219" t="s">
        <v>212</v>
      </c>
      <c r="E147" s="225" t="s">
        <v>50</v>
      </c>
      <c r="F147" s="226" t="s">
        <v>1290</v>
      </c>
      <c r="G147" s="224"/>
      <c r="H147" s="227" t="s">
        <v>50</v>
      </c>
      <c r="I147" s="228"/>
      <c r="J147" s="224"/>
      <c r="K147" s="224"/>
      <c r="L147" s="229"/>
      <c r="M147" s="230"/>
      <c r="N147" s="231"/>
      <c r="O147" s="231"/>
      <c r="P147" s="231"/>
      <c r="Q147" s="231"/>
      <c r="R147" s="231"/>
      <c r="S147" s="231"/>
      <c r="T147" s="232"/>
      <c r="AT147" s="233" t="s">
        <v>212</v>
      </c>
      <c r="AU147" s="233" t="s">
        <v>99</v>
      </c>
      <c r="AV147" s="12" t="s">
        <v>25</v>
      </c>
      <c r="AW147" s="12" t="s">
        <v>48</v>
      </c>
      <c r="AX147" s="12" t="s">
        <v>85</v>
      </c>
      <c r="AY147" s="233" t="s">
        <v>199</v>
      </c>
    </row>
    <row r="148" spans="2:65" s="13" customFormat="1" ht="13.5">
      <c r="B148" s="234"/>
      <c r="C148" s="235"/>
      <c r="D148" s="219" t="s">
        <v>212</v>
      </c>
      <c r="E148" s="246" t="s">
        <v>50</v>
      </c>
      <c r="F148" s="247" t="s">
        <v>1825</v>
      </c>
      <c r="G148" s="235"/>
      <c r="H148" s="248">
        <v>3.03</v>
      </c>
      <c r="I148" s="240"/>
      <c r="J148" s="235"/>
      <c r="K148" s="235"/>
      <c r="L148" s="241"/>
      <c r="M148" s="242"/>
      <c r="N148" s="243"/>
      <c r="O148" s="243"/>
      <c r="P148" s="243"/>
      <c r="Q148" s="243"/>
      <c r="R148" s="243"/>
      <c r="S148" s="243"/>
      <c r="T148" s="244"/>
      <c r="AT148" s="245" t="s">
        <v>212</v>
      </c>
      <c r="AU148" s="245" t="s">
        <v>99</v>
      </c>
      <c r="AV148" s="13" t="s">
        <v>93</v>
      </c>
      <c r="AW148" s="13" t="s">
        <v>48</v>
      </c>
      <c r="AX148" s="13" t="s">
        <v>85</v>
      </c>
      <c r="AY148" s="245" t="s">
        <v>199</v>
      </c>
    </row>
    <row r="149" spans="2:65" s="12" customFormat="1" ht="27">
      <c r="B149" s="223"/>
      <c r="C149" s="224"/>
      <c r="D149" s="236" t="s">
        <v>212</v>
      </c>
      <c r="E149" s="259" t="s">
        <v>50</v>
      </c>
      <c r="F149" s="260" t="s">
        <v>867</v>
      </c>
      <c r="G149" s="224"/>
      <c r="H149" s="261" t="s">
        <v>50</v>
      </c>
      <c r="I149" s="228"/>
      <c r="J149" s="224"/>
      <c r="K149" s="224"/>
      <c r="L149" s="229"/>
      <c r="M149" s="230"/>
      <c r="N149" s="231"/>
      <c r="O149" s="231"/>
      <c r="P149" s="231"/>
      <c r="Q149" s="231"/>
      <c r="R149" s="231"/>
      <c r="S149" s="231"/>
      <c r="T149" s="232"/>
      <c r="AT149" s="233" t="s">
        <v>212</v>
      </c>
      <c r="AU149" s="233" t="s">
        <v>99</v>
      </c>
      <c r="AV149" s="12" t="s">
        <v>25</v>
      </c>
      <c r="AW149" s="12" t="s">
        <v>48</v>
      </c>
      <c r="AX149" s="12" t="s">
        <v>85</v>
      </c>
      <c r="AY149" s="233" t="s">
        <v>199</v>
      </c>
    </row>
    <row r="150" spans="2:65" s="1" customFormat="1" ht="22.5" customHeight="1">
      <c r="B150" s="43"/>
      <c r="C150" s="207" t="s">
        <v>30</v>
      </c>
      <c r="D150" s="207" t="s">
        <v>202</v>
      </c>
      <c r="E150" s="208" t="s">
        <v>1297</v>
      </c>
      <c r="F150" s="209" t="s">
        <v>1298</v>
      </c>
      <c r="G150" s="210" t="s">
        <v>263</v>
      </c>
      <c r="H150" s="211">
        <v>1.0049999999999999</v>
      </c>
      <c r="I150" s="212"/>
      <c r="J150" s="213">
        <f>ROUND(I150*H150,2)</f>
        <v>0</v>
      </c>
      <c r="K150" s="209" t="s">
        <v>206</v>
      </c>
      <c r="L150" s="63"/>
      <c r="M150" s="214" t="s">
        <v>50</v>
      </c>
      <c r="N150" s="215" t="s">
        <v>56</v>
      </c>
      <c r="O150" s="44"/>
      <c r="P150" s="216">
        <f>O150*H150</f>
        <v>0</v>
      </c>
      <c r="Q150" s="216">
        <v>2.5000000000000001E-4</v>
      </c>
      <c r="R150" s="216">
        <f>Q150*H150</f>
        <v>2.5124999999999995E-4</v>
      </c>
      <c r="S150" s="216">
        <v>0</v>
      </c>
      <c r="T150" s="217">
        <f>S150*H150</f>
        <v>0</v>
      </c>
      <c r="AR150" s="25" t="s">
        <v>105</v>
      </c>
      <c r="AT150" s="25" t="s">
        <v>202</v>
      </c>
      <c r="AU150" s="25" t="s">
        <v>99</v>
      </c>
      <c r="AY150" s="25" t="s">
        <v>199</v>
      </c>
      <c r="BE150" s="218">
        <f>IF(N150="základní",J150,0)</f>
        <v>0</v>
      </c>
      <c r="BF150" s="218">
        <f>IF(N150="snížená",J150,0)</f>
        <v>0</v>
      </c>
      <c r="BG150" s="218">
        <f>IF(N150="zákl. přenesená",J150,0)</f>
        <v>0</v>
      </c>
      <c r="BH150" s="218">
        <f>IF(N150="sníž. přenesená",J150,0)</f>
        <v>0</v>
      </c>
      <c r="BI150" s="218">
        <f>IF(N150="nulová",J150,0)</f>
        <v>0</v>
      </c>
      <c r="BJ150" s="25" t="s">
        <v>25</v>
      </c>
      <c r="BK150" s="218">
        <f>ROUND(I150*H150,2)</f>
        <v>0</v>
      </c>
      <c r="BL150" s="25" t="s">
        <v>105</v>
      </c>
      <c r="BM150" s="25" t="s">
        <v>1299</v>
      </c>
    </row>
    <row r="151" spans="2:65" s="1" customFormat="1" ht="27">
      <c r="B151" s="43"/>
      <c r="C151" s="65"/>
      <c r="D151" s="219" t="s">
        <v>208</v>
      </c>
      <c r="E151" s="65"/>
      <c r="F151" s="220" t="s">
        <v>1300</v>
      </c>
      <c r="G151" s="65"/>
      <c r="H151" s="65"/>
      <c r="I151" s="175"/>
      <c r="J151" s="65"/>
      <c r="K151" s="65"/>
      <c r="L151" s="63"/>
      <c r="M151" s="221"/>
      <c r="N151" s="44"/>
      <c r="O151" s="44"/>
      <c r="P151" s="44"/>
      <c r="Q151" s="44"/>
      <c r="R151" s="44"/>
      <c r="S151" s="44"/>
      <c r="T151" s="80"/>
      <c r="AT151" s="25" t="s">
        <v>208</v>
      </c>
      <c r="AU151" s="25" t="s">
        <v>99</v>
      </c>
    </row>
    <row r="152" spans="2:65" s="1" customFormat="1" ht="27">
      <c r="B152" s="43"/>
      <c r="C152" s="65"/>
      <c r="D152" s="219" t="s">
        <v>210</v>
      </c>
      <c r="E152" s="65"/>
      <c r="F152" s="222" t="s">
        <v>1301</v>
      </c>
      <c r="G152" s="65"/>
      <c r="H152" s="65"/>
      <c r="I152" s="175"/>
      <c r="J152" s="65"/>
      <c r="K152" s="65"/>
      <c r="L152" s="63"/>
      <c r="M152" s="221"/>
      <c r="N152" s="44"/>
      <c r="O152" s="44"/>
      <c r="P152" s="44"/>
      <c r="Q152" s="44"/>
      <c r="R152" s="44"/>
      <c r="S152" s="44"/>
      <c r="T152" s="80"/>
      <c r="AT152" s="25" t="s">
        <v>210</v>
      </c>
      <c r="AU152" s="25" t="s">
        <v>99</v>
      </c>
    </row>
    <row r="153" spans="2:65" s="12" customFormat="1" ht="13.5">
      <c r="B153" s="223"/>
      <c r="C153" s="224"/>
      <c r="D153" s="219" t="s">
        <v>212</v>
      </c>
      <c r="E153" s="225" t="s">
        <v>50</v>
      </c>
      <c r="F153" s="226" t="s">
        <v>1280</v>
      </c>
      <c r="G153" s="224"/>
      <c r="H153" s="227" t="s">
        <v>50</v>
      </c>
      <c r="I153" s="228"/>
      <c r="J153" s="224"/>
      <c r="K153" s="224"/>
      <c r="L153" s="229"/>
      <c r="M153" s="230"/>
      <c r="N153" s="231"/>
      <c r="O153" s="231"/>
      <c r="P153" s="231"/>
      <c r="Q153" s="231"/>
      <c r="R153" s="231"/>
      <c r="S153" s="231"/>
      <c r="T153" s="232"/>
      <c r="AT153" s="233" t="s">
        <v>212</v>
      </c>
      <c r="AU153" s="233" t="s">
        <v>99</v>
      </c>
      <c r="AV153" s="12" t="s">
        <v>25</v>
      </c>
      <c r="AW153" s="12" t="s">
        <v>48</v>
      </c>
      <c r="AX153" s="12" t="s">
        <v>85</v>
      </c>
      <c r="AY153" s="233" t="s">
        <v>199</v>
      </c>
    </row>
    <row r="154" spans="2:65" s="12" customFormat="1" ht="13.5">
      <c r="B154" s="223"/>
      <c r="C154" s="224"/>
      <c r="D154" s="219" t="s">
        <v>212</v>
      </c>
      <c r="E154" s="225" t="s">
        <v>50</v>
      </c>
      <c r="F154" s="226" t="s">
        <v>1302</v>
      </c>
      <c r="G154" s="224"/>
      <c r="H154" s="227" t="s">
        <v>50</v>
      </c>
      <c r="I154" s="228"/>
      <c r="J154" s="224"/>
      <c r="K154" s="224"/>
      <c r="L154" s="229"/>
      <c r="M154" s="230"/>
      <c r="N154" s="231"/>
      <c r="O154" s="231"/>
      <c r="P154" s="231"/>
      <c r="Q154" s="231"/>
      <c r="R154" s="231"/>
      <c r="S154" s="231"/>
      <c r="T154" s="232"/>
      <c r="AT154" s="233" t="s">
        <v>212</v>
      </c>
      <c r="AU154" s="233" t="s">
        <v>99</v>
      </c>
      <c r="AV154" s="12" t="s">
        <v>25</v>
      </c>
      <c r="AW154" s="12" t="s">
        <v>48</v>
      </c>
      <c r="AX154" s="12" t="s">
        <v>85</v>
      </c>
      <c r="AY154" s="233" t="s">
        <v>199</v>
      </c>
    </row>
    <row r="155" spans="2:65" s="13" customFormat="1" ht="13.5">
      <c r="B155" s="234"/>
      <c r="C155" s="235"/>
      <c r="D155" s="236" t="s">
        <v>212</v>
      </c>
      <c r="E155" s="237" t="s">
        <v>50</v>
      </c>
      <c r="F155" s="238" t="s">
        <v>1826</v>
      </c>
      <c r="G155" s="235"/>
      <c r="H155" s="239">
        <v>1.0049999999999999</v>
      </c>
      <c r="I155" s="240"/>
      <c r="J155" s="235"/>
      <c r="K155" s="235"/>
      <c r="L155" s="241"/>
      <c r="M155" s="242"/>
      <c r="N155" s="243"/>
      <c r="O155" s="243"/>
      <c r="P155" s="243"/>
      <c r="Q155" s="243"/>
      <c r="R155" s="243"/>
      <c r="S155" s="243"/>
      <c r="T155" s="244"/>
      <c r="AT155" s="245" t="s">
        <v>212</v>
      </c>
      <c r="AU155" s="245" t="s">
        <v>99</v>
      </c>
      <c r="AV155" s="13" t="s">
        <v>93</v>
      </c>
      <c r="AW155" s="13" t="s">
        <v>48</v>
      </c>
      <c r="AX155" s="13" t="s">
        <v>85</v>
      </c>
      <c r="AY155" s="245" t="s">
        <v>199</v>
      </c>
    </row>
    <row r="156" spans="2:65" s="1" customFormat="1" ht="22.5" customHeight="1">
      <c r="B156" s="43"/>
      <c r="C156" s="207" t="s">
        <v>271</v>
      </c>
      <c r="D156" s="207" t="s">
        <v>202</v>
      </c>
      <c r="E156" s="208" t="s">
        <v>1304</v>
      </c>
      <c r="F156" s="209" t="s">
        <v>1305</v>
      </c>
      <c r="G156" s="210" t="s">
        <v>418</v>
      </c>
      <c r="H156" s="211">
        <v>1</v>
      </c>
      <c r="I156" s="212"/>
      <c r="J156" s="213">
        <f>ROUND(I156*H156,2)</f>
        <v>0</v>
      </c>
      <c r="K156" s="209" t="s">
        <v>206</v>
      </c>
      <c r="L156" s="63"/>
      <c r="M156" s="214" t="s">
        <v>50</v>
      </c>
      <c r="N156" s="215" t="s">
        <v>56</v>
      </c>
      <c r="O156" s="44"/>
      <c r="P156" s="216">
        <f>O156*H156</f>
        <v>0</v>
      </c>
      <c r="Q156" s="216">
        <v>0</v>
      </c>
      <c r="R156" s="216">
        <f>Q156*H156</f>
        <v>0</v>
      </c>
      <c r="S156" s="216">
        <v>0</v>
      </c>
      <c r="T156" s="217">
        <f>S156*H156</f>
        <v>0</v>
      </c>
      <c r="AR156" s="25" t="s">
        <v>105</v>
      </c>
      <c r="AT156" s="25" t="s">
        <v>202</v>
      </c>
      <c r="AU156" s="25" t="s">
        <v>99</v>
      </c>
      <c r="AY156" s="25" t="s">
        <v>199</v>
      </c>
      <c r="BE156" s="218">
        <f>IF(N156="základní",J156,0)</f>
        <v>0</v>
      </c>
      <c r="BF156" s="218">
        <f>IF(N156="snížená",J156,0)</f>
        <v>0</v>
      </c>
      <c r="BG156" s="218">
        <f>IF(N156="zákl. přenesená",J156,0)</f>
        <v>0</v>
      </c>
      <c r="BH156" s="218">
        <f>IF(N156="sníž. přenesená",J156,0)</f>
        <v>0</v>
      </c>
      <c r="BI156" s="218">
        <f>IF(N156="nulová",J156,0)</f>
        <v>0</v>
      </c>
      <c r="BJ156" s="25" t="s">
        <v>25</v>
      </c>
      <c r="BK156" s="218">
        <f>ROUND(I156*H156,2)</f>
        <v>0</v>
      </c>
      <c r="BL156" s="25" t="s">
        <v>105</v>
      </c>
      <c r="BM156" s="25" t="s">
        <v>1306</v>
      </c>
    </row>
    <row r="157" spans="2:65" s="1" customFormat="1" ht="13.5">
      <c r="B157" s="43"/>
      <c r="C157" s="65"/>
      <c r="D157" s="219" t="s">
        <v>208</v>
      </c>
      <c r="E157" s="65"/>
      <c r="F157" s="220" t="s">
        <v>1307</v>
      </c>
      <c r="G157" s="65"/>
      <c r="H157" s="65"/>
      <c r="I157" s="175"/>
      <c r="J157" s="65"/>
      <c r="K157" s="65"/>
      <c r="L157" s="63"/>
      <c r="M157" s="221"/>
      <c r="N157" s="44"/>
      <c r="O157" s="44"/>
      <c r="P157" s="44"/>
      <c r="Q157" s="44"/>
      <c r="R157" s="44"/>
      <c r="S157" s="44"/>
      <c r="T157" s="80"/>
      <c r="AT157" s="25" t="s">
        <v>208</v>
      </c>
      <c r="AU157" s="25" t="s">
        <v>99</v>
      </c>
    </row>
    <row r="158" spans="2:65" s="1" customFormat="1" ht="148.5">
      <c r="B158" s="43"/>
      <c r="C158" s="65"/>
      <c r="D158" s="219" t="s">
        <v>210</v>
      </c>
      <c r="E158" s="65"/>
      <c r="F158" s="222" t="s">
        <v>1308</v>
      </c>
      <c r="G158" s="65"/>
      <c r="H158" s="65"/>
      <c r="I158" s="175"/>
      <c r="J158" s="65"/>
      <c r="K158" s="65"/>
      <c r="L158" s="63"/>
      <c r="M158" s="221"/>
      <c r="N158" s="44"/>
      <c r="O158" s="44"/>
      <c r="P158" s="44"/>
      <c r="Q158" s="44"/>
      <c r="R158" s="44"/>
      <c r="S158" s="44"/>
      <c r="T158" s="80"/>
      <c r="AT158" s="25" t="s">
        <v>210</v>
      </c>
      <c r="AU158" s="25" t="s">
        <v>99</v>
      </c>
    </row>
    <row r="159" spans="2:65" s="12" customFormat="1" ht="13.5">
      <c r="B159" s="223"/>
      <c r="C159" s="224"/>
      <c r="D159" s="219" t="s">
        <v>212</v>
      </c>
      <c r="E159" s="225" t="s">
        <v>50</v>
      </c>
      <c r="F159" s="226" t="s">
        <v>1280</v>
      </c>
      <c r="G159" s="224"/>
      <c r="H159" s="227" t="s">
        <v>50</v>
      </c>
      <c r="I159" s="228"/>
      <c r="J159" s="224"/>
      <c r="K159" s="224"/>
      <c r="L159" s="229"/>
      <c r="M159" s="230"/>
      <c r="N159" s="231"/>
      <c r="O159" s="231"/>
      <c r="P159" s="231"/>
      <c r="Q159" s="231"/>
      <c r="R159" s="231"/>
      <c r="S159" s="231"/>
      <c r="T159" s="232"/>
      <c r="AT159" s="233" t="s">
        <v>212</v>
      </c>
      <c r="AU159" s="233" t="s">
        <v>99</v>
      </c>
      <c r="AV159" s="12" t="s">
        <v>25</v>
      </c>
      <c r="AW159" s="12" t="s">
        <v>48</v>
      </c>
      <c r="AX159" s="12" t="s">
        <v>85</v>
      </c>
      <c r="AY159" s="233" t="s">
        <v>199</v>
      </c>
    </row>
    <row r="160" spans="2:65" s="12" customFormat="1" ht="13.5">
      <c r="B160" s="223"/>
      <c r="C160" s="224"/>
      <c r="D160" s="219" t="s">
        <v>212</v>
      </c>
      <c r="E160" s="225" t="s">
        <v>50</v>
      </c>
      <c r="F160" s="226" t="s">
        <v>1281</v>
      </c>
      <c r="G160" s="224"/>
      <c r="H160" s="227" t="s">
        <v>50</v>
      </c>
      <c r="I160" s="228"/>
      <c r="J160" s="224"/>
      <c r="K160" s="224"/>
      <c r="L160" s="229"/>
      <c r="M160" s="230"/>
      <c r="N160" s="231"/>
      <c r="O160" s="231"/>
      <c r="P160" s="231"/>
      <c r="Q160" s="231"/>
      <c r="R160" s="231"/>
      <c r="S160" s="231"/>
      <c r="T160" s="232"/>
      <c r="AT160" s="233" t="s">
        <v>212</v>
      </c>
      <c r="AU160" s="233" t="s">
        <v>99</v>
      </c>
      <c r="AV160" s="12" t="s">
        <v>25</v>
      </c>
      <c r="AW160" s="12" t="s">
        <v>48</v>
      </c>
      <c r="AX160" s="12" t="s">
        <v>85</v>
      </c>
      <c r="AY160" s="233" t="s">
        <v>199</v>
      </c>
    </row>
    <row r="161" spans="2:65" s="13" customFormat="1" ht="13.5">
      <c r="B161" s="234"/>
      <c r="C161" s="235"/>
      <c r="D161" s="236" t="s">
        <v>212</v>
      </c>
      <c r="E161" s="237" t="s">
        <v>50</v>
      </c>
      <c r="F161" s="238" t="s">
        <v>25</v>
      </c>
      <c r="G161" s="235"/>
      <c r="H161" s="239">
        <v>1</v>
      </c>
      <c r="I161" s="240"/>
      <c r="J161" s="235"/>
      <c r="K161" s="235"/>
      <c r="L161" s="241"/>
      <c r="M161" s="242"/>
      <c r="N161" s="243"/>
      <c r="O161" s="243"/>
      <c r="P161" s="243"/>
      <c r="Q161" s="243"/>
      <c r="R161" s="243"/>
      <c r="S161" s="243"/>
      <c r="T161" s="244"/>
      <c r="AT161" s="245" t="s">
        <v>212</v>
      </c>
      <c r="AU161" s="245" t="s">
        <v>99</v>
      </c>
      <c r="AV161" s="13" t="s">
        <v>93</v>
      </c>
      <c r="AW161" s="13" t="s">
        <v>48</v>
      </c>
      <c r="AX161" s="13" t="s">
        <v>85</v>
      </c>
      <c r="AY161" s="245" t="s">
        <v>199</v>
      </c>
    </row>
    <row r="162" spans="2:65" s="1" customFormat="1" ht="22.5" customHeight="1">
      <c r="B162" s="43"/>
      <c r="C162" s="207" t="s">
        <v>278</v>
      </c>
      <c r="D162" s="207" t="s">
        <v>202</v>
      </c>
      <c r="E162" s="208" t="s">
        <v>1309</v>
      </c>
      <c r="F162" s="209" t="s">
        <v>1310</v>
      </c>
      <c r="G162" s="210" t="s">
        <v>263</v>
      </c>
      <c r="H162" s="211">
        <v>1.131</v>
      </c>
      <c r="I162" s="212"/>
      <c r="J162" s="213">
        <f>ROUND(I162*H162,2)</f>
        <v>0</v>
      </c>
      <c r="K162" s="209" t="s">
        <v>206</v>
      </c>
      <c r="L162" s="63"/>
      <c r="M162" s="214" t="s">
        <v>50</v>
      </c>
      <c r="N162" s="215" t="s">
        <v>56</v>
      </c>
      <c r="O162" s="44"/>
      <c r="P162" s="216">
        <f>O162*H162</f>
        <v>0</v>
      </c>
      <c r="Q162" s="216">
        <v>0</v>
      </c>
      <c r="R162" s="216">
        <f>Q162*H162</f>
        <v>0</v>
      </c>
      <c r="S162" s="216">
        <v>0</v>
      </c>
      <c r="T162" s="217">
        <f>S162*H162</f>
        <v>0</v>
      </c>
      <c r="AR162" s="25" t="s">
        <v>105</v>
      </c>
      <c r="AT162" s="25" t="s">
        <v>202</v>
      </c>
      <c r="AU162" s="25" t="s">
        <v>99</v>
      </c>
      <c r="AY162" s="25" t="s">
        <v>199</v>
      </c>
      <c r="BE162" s="218">
        <f>IF(N162="základní",J162,0)</f>
        <v>0</v>
      </c>
      <c r="BF162" s="218">
        <f>IF(N162="snížená",J162,0)</f>
        <v>0</v>
      </c>
      <c r="BG162" s="218">
        <f>IF(N162="zákl. přenesená",J162,0)</f>
        <v>0</v>
      </c>
      <c r="BH162" s="218">
        <f>IF(N162="sníž. přenesená",J162,0)</f>
        <v>0</v>
      </c>
      <c r="BI162" s="218">
        <f>IF(N162="nulová",J162,0)</f>
        <v>0</v>
      </c>
      <c r="BJ162" s="25" t="s">
        <v>25</v>
      </c>
      <c r="BK162" s="218">
        <f>ROUND(I162*H162,2)</f>
        <v>0</v>
      </c>
      <c r="BL162" s="25" t="s">
        <v>105</v>
      </c>
      <c r="BM162" s="25" t="s">
        <v>1311</v>
      </c>
    </row>
    <row r="163" spans="2:65" s="1" customFormat="1" ht="27">
      <c r="B163" s="43"/>
      <c r="C163" s="65"/>
      <c r="D163" s="219" t="s">
        <v>208</v>
      </c>
      <c r="E163" s="65"/>
      <c r="F163" s="220" t="s">
        <v>1312</v>
      </c>
      <c r="G163" s="65"/>
      <c r="H163" s="65"/>
      <c r="I163" s="175"/>
      <c r="J163" s="65"/>
      <c r="K163" s="65"/>
      <c r="L163" s="63"/>
      <c r="M163" s="221"/>
      <c r="N163" s="44"/>
      <c r="O163" s="44"/>
      <c r="P163" s="44"/>
      <c r="Q163" s="44"/>
      <c r="R163" s="44"/>
      <c r="S163" s="44"/>
      <c r="T163" s="80"/>
      <c r="AT163" s="25" t="s">
        <v>208</v>
      </c>
      <c r="AU163" s="25" t="s">
        <v>99</v>
      </c>
    </row>
    <row r="164" spans="2:65" s="1" customFormat="1" ht="67.5">
      <c r="B164" s="43"/>
      <c r="C164" s="65"/>
      <c r="D164" s="219" t="s">
        <v>210</v>
      </c>
      <c r="E164" s="65"/>
      <c r="F164" s="222" t="s">
        <v>1313</v>
      </c>
      <c r="G164" s="65"/>
      <c r="H164" s="65"/>
      <c r="I164" s="175"/>
      <c r="J164" s="65"/>
      <c r="K164" s="65"/>
      <c r="L164" s="63"/>
      <c r="M164" s="221"/>
      <c r="N164" s="44"/>
      <c r="O164" s="44"/>
      <c r="P164" s="44"/>
      <c r="Q164" s="44"/>
      <c r="R164" s="44"/>
      <c r="S164" s="44"/>
      <c r="T164" s="80"/>
      <c r="AT164" s="25" t="s">
        <v>210</v>
      </c>
      <c r="AU164" s="25" t="s">
        <v>99</v>
      </c>
    </row>
    <row r="165" spans="2:65" s="12" customFormat="1" ht="13.5">
      <c r="B165" s="223"/>
      <c r="C165" s="224"/>
      <c r="D165" s="219" t="s">
        <v>212</v>
      </c>
      <c r="E165" s="225" t="s">
        <v>50</v>
      </c>
      <c r="F165" s="226" t="s">
        <v>1280</v>
      </c>
      <c r="G165" s="224"/>
      <c r="H165" s="227" t="s">
        <v>50</v>
      </c>
      <c r="I165" s="228"/>
      <c r="J165" s="224"/>
      <c r="K165" s="224"/>
      <c r="L165" s="229"/>
      <c r="M165" s="230"/>
      <c r="N165" s="231"/>
      <c r="O165" s="231"/>
      <c r="P165" s="231"/>
      <c r="Q165" s="231"/>
      <c r="R165" s="231"/>
      <c r="S165" s="231"/>
      <c r="T165" s="232"/>
      <c r="AT165" s="233" t="s">
        <v>212</v>
      </c>
      <c r="AU165" s="233" t="s">
        <v>99</v>
      </c>
      <c r="AV165" s="12" t="s">
        <v>25</v>
      </c>
      <c r="AW165" s="12" t="s">
        <v>48</v>
      </c>
      <c r="AX165" s="12" t="s">
        <v>85</v>
      </c>
      <c r="AY165" s="233" t="s">
        <v>199</v>
      </c>
    </row>
    <row r="166" spans="2:65" s="12" customFormat="1" ht="13.5">
      <c r="B166" s="223"/>
      <c r="C166" s="224"/>
      <c r="D166" s="219" t="s">
        <v>212</v>
      </c>
      <c r="E166" s="225" t="s">
        <v>50</v>
      </c>
      <c r="F166" s="226" t="s">
        <v>1314</v>
      </c>
      <c r="G166" s="224"/>
      <c r="H166" s="227" t="s">
        <v>50</v>
      </c>
      <c r="I166" s="228"/>
      <c r="J166" s="224"/>
      <c r="K166" s="224"/>
      <c r="L166" s="229"/>
      <c r="M166" s="230"/>
      <c r="N166" s="231"/>
      <c r="O166" s="231"/>
      <c r="P166" s="231"/>
      <c r="Q166" s="231"/>
      <c r="R166" s="231"/>
      <c r="S166" s="231"/>
      <c r="T166" s="232"/>
      <c r="AT166" s="233" t="s">
        <v>212</v>
      </c>
      <c r="AU166" s="233" t="s">
        <v>99</v>
      </c>
      <c r="AV166" s="12" t="s">
        <v>25</v>
      </c>
      <c r="AW166" s="12" t="s">
        <v>48</v>
      </c>
      <c r="AX166" s="12" t="s">
        <v>85</v>
      </c>
      <c r="AY166" s="233" t="s">
        <v>199</v>
      </c>
    </row>
    <row r="167" spans="2:65" s="13" customFormat="1" ht="13.5">
      <c r="B167" s="234"/>
      <c r="C167" s="235"/>
      <c r="D167" s="236" t="s">
        <v>212</v>
      </c>
      <c r="E167" s="237" t="s">
        <v>50</v>
      </c>
      <c r="F167" s="238" t="s">
        <v>1827</v>
      </c>
      <c r="G167" s="235"/>
      <c r="H167" s="239">
        <v>1.131</v>
      </c>
      <c r="I167" s="240"/>
      <c r="J167" s="235"/>
      <c r="K167" s="235"/>
      <c r="L167" s="241"/>
      <c r="M167" s="242"/>
      <c r="N167" s="243"/>
      <c r="O167" s="243"/>
      <c r="P167" s="243"/>
      <c r="Q167" s="243"/>
      <c r="R167" s="243"/>
      <c r="S167" s="243"/>
      <c r="T167" s="244"/>
      <c r="AT167" s="245" t="s">
        <v>212</v>
      </c>
      <c r="AU167" s="245" t="s">
        <v>99</v>
      </c>
      <c r="AV167" s="13" t="s">
        <v>93</v>
      </c>
      <c r="AW167" s="13" t="s">
        <v>48</v>
      </c>
      <c r="AX167" s="13" t="s">
        <v>85</v>
      </c>
      <c r="AY167" s="245" t="s">
        <v>199</v>
      </c>
    </row>
    <row r="168" spans="2:65" s="1" customFormat="1" ht="22.5" customHeight="1">
      <c r="B168" s="43"/>
      <c r="C168" s="249" t="s">
        <v>291</v>
      </c>
      <c r="D168" s="249" t="s">
        <v>334</v>
      </c>
      <c r="E168" s="250" t="s">
        <v>1316</v>
      </c>
      <c r="F168" s="251" t="s">
        <v>1317</v>
      </c>
      <c r="G168" s="252" t="s">
        <v>205</v>
      </c>
      <c r="H168" s="253">
        <v>0.17499999999999999</v>
      </c>
      <c r="I168" s="254"/>
      <c r="J168" s="255">
        <f>ROUND(I168*H168,2)</f>
        <v>0</v>
      </c>
      <c r="K168" s="251" t="s">
        <v>206</v>
      </c>
      <c r="L168" s="256"/>
      <c r="M168" s="257" t="s">
        <v>50</v>
      </c>
      <c r="N168" s="258" t="s">
        <v>56</v>
      </c>
      <c r="O168" s="44"/>
      <c r="P168" s="216">
        <f>O168*H168</f>
        <v>0</v>
      </c>
      <c r="Q168" s="216">
        <v>0.2</v>
      </c>
      <c r="R168" s="216">
        <f>Q168*H168</f>
        <v>3.4999999999999996E-2</v>
      </c>
      <c r="S168" s="216">
        <v>0</v>
      </c>
      <c r="T168" s="217">
        <f>S168*H168</f>
        <v>0</v>
      </c>
      <c r="AR168" s="25" t="s">
        <v>247</v>
      </c>
      <c r="AT168" s="25" t="s">
        <v>334</v>
      </c>
      <c r="AU168" s="25" t="s">
        <v>99</v>
      </c>
      <c r="AY168" s="25" t="s">
        <v>199</v>
      </c>
      <c r="BE168" s="218">
        <f>IF(N168="základní",J168,0)</f>
        <v>0</v>
      </c>
      <c r="BF168" s="218">
        <f>IF(N168="snížená",J168,0)</f>
        <v>0</v>
      </c>
      <c r="BG168" s="218">
        <f>IF(N168="zákl. přenesená",J168,0)</f>
        <v>0</v>
      </c>
      <c r="BH168" s="218">
        <f>IF(N168="sníž. přenesená",J168,0)</f>
        <v>0</v>
      </c>
      <c r="BI168" s="218">
        <f>IF(N168="nulová",J168,0)</f>
        <v>0</v>
      </c>
      <c r="BJ168" s="25" t="s">
        <v>25</v>
      </c>
      <c r="BK168" s="218">
        <f>ROUND(I168*H168,2)</f>
        <v>0</v>
      </c>
      <c r="BL168" s="25" t="s">
        <v>105</v>
      </c>
      <c r="BM168" s="25" t="s">
        <v>1318</v>
      </c>
    </row>
    <row r="169" spans="2:65" s="1" customFormat="1" ht="13.5">
      <c r="B169" s="43"/>
      <c r="C169" s="65"/>
      <c r="D169" s="219" t="s">
        <v>208</v>
      </c>
      <c r="E169" s="65"/>
      <c r="F169" s="220" t="s">
        <v>1319</v>
      </c>
      <c r="G169" s="65"/>
      <c r="H169" s="65"/>
      <c r="I169" s="175"/>
      <c r="J169" s="65"/>
      <c r="K169" s="65"/>
      <c r="L169" s="63"/>
      <c r="M169" s="221"/>
      <c r="N169" s="44"/>
      <c r="O169" s="44"/>
      <c r="P169" s="44"/>
      <c r="Q169" s="44"/>
      <c r="R169" s="44"/>
      <c r="S169" s="44"/>
      <c r="T169" s="80"/>
      <c r="AT169" s="25" t="s">
        <v>208</v>
      </c>
      <c r="AU169" s="25" t="s">
        <v>99</v>
      </c>
    </row>
    <row r="170" spans="2:65" s="12" customFormat="1" ht="13.5">
      <c r="B170" s="223"/>
      <c r="C170" s="224"/>
      <c r="D170" s="219" t="s">
        <v>212</v>
      </c>
      <c r="E170" s="225" t="s">
        <v>50</v>
      </c>
      <c r="F170" s="226" t="s">
        <v>1280</v>
      </c>
      <c r="G170" s="224"/>
      <c r="H170" s="227" t="s">
        <v>50</v>
      </c>
      <c r="I170" s="228"/>
      <c r="J170" s="224"/>
      <c r="K170" s="224"/>
      <c r="L170" s="229"/>
      <c r="M170" s="230"/>
      <c r="N170" s="231"/>
      <c r="O170" s="231"/>
      <c r="P170" s="231"/>
      <c r="Q170" s="231"/>
      <c r="R170" s="231"/>
      <c r="S170" s="231"/>
      <c r="T170" s="232"/>
      <c r="AT170" s="233" t="s">
        <v>212</v>
      </c>
      <c r="AU170" s="233" t="s">
        <v>99</v>
      </c>
      <c r="AV170" s="12" t="s">
        <v>25</v>
      </c>
      <c r="AW170" s="12" t="s">
        <v>48</v>
      </c>
      <c r="AX170" s="12" t="s">
        <v>85</v>
      </c>
      <c r="AY170" s="233" t="s">
        <v>199</v>
      </c>
    </row>
    <row r="171" spans="2:65" s="12" customFormat="1" ht="13.5">
      <c r="B171" s="223"/>
      <c r="C171" s="224"/>
      <c r="D171" s="219" t="s">
        <v>212</v>
      </c>
      <c r="E171" s="225" t="s">
        <v>50</v>
      </c>
      <c r="F171" s="226" t="s">
        <v>1320</v>
      </c>
      <c r="G171" s="224"/>
      <c r="H171" s="227" t="s">
        <v>50</v>
      </c>
      <c r="I171" s="228"/>
      <c r="J171" s="224"/>
      <c r="K171" s="224"/>
      <c r="L171" s="229"/>
      <c r="M171" s="230"/>
      <c r="N171" s="231"/>
      <c r="O171" s="231"/>
      <c r="P171" s="231"/>
      <c r="Q171" s="231"/>
      <c r="R171" s="231"/>
      <c r="S171" s="231"/>
      <c r="T171" s="232"/>
      <c r="AT171" s="233" t="s">
        <v>212</v>
      </c>
      <c r="AU171" s="233" t="s">
        <v>99</v>
      </c>
      <c r="AV171" s="12" t="s">
        <v>25</v>
      </c>
      <c r="AW171" s="12" t="s">
        <v>48</v>
      </c>
      <c r="AX171" s="12" t="s">
        <v>85</v>
      </c>
      <c r="AY171" s="233" t="s">
        <v>199</v>
      </c>
    </row>
    <row r="172" spans="2:65" s="13" customFormat="1" ht="13.5">
      <c r="B172" s="234"/>
      <c r="C172" s="235"/>
      <c r="D172" s="236" t="s">
        <v>212</v>
      </c>
      <c r="E172" s="237" t="s">
        <v>50</v>
      </c>
      <c r="F172" s="238" t="s">
        <v>1828</v>
      </c>
      <c r="G172" s="235"/>
      <c r="H172" s="239">
        <v>0.17499999999999999</v>
      </c>
      <c r="I172" s="240"/>
      <c r="J172" s="235"/>
      <c r="K172" s="235"/>
      <c r="L172" s="241"/>
      <c r="M172" s="242"/>
      <c r="N172" s="243"/>
      <c r="O172" s="243"/>
      <c r="P172" s="243"/>
      <c r="Q172" s="243"/>
      <c r="R172" s="243"/>
      <c r="S172" s="243"/>
      <c r="T172" s="244"/>
      <c r="AT172" s="245" t="s">
        <v>212</v>
      </c>
      <c r="AU172" s="245" t="s">
        <v>99</v>
      </c>
      <c r="AV172" s="13" t="s">
        <v>93</v>
      </c>
      <c r="AW172" s="13" t="s">
        <v>48</v>
      </c>
      <c r="AX172" s="13" t="s">
        <v>85</v>
      </c>
      <c r="AY172" s="245" t="s">
        <v>199</v>
      </c>
    </row>
    <row r="173" spans="2:65" s="1" customFormat="1" ht="31.5" customHeight="1">
      <c r="B173" s="43"/>
      <c r="C173" s="207" t="s">
        <v>300</v>
      </c>
      <c r="D173" s="207" t="s">
        <v>202</v>
      </c>
      <c r="E173" s="208" t="s">
        <v>1197</v>
      </c>
      <c r="F173" s="209" t="s">
        <v>1198</v>
      </c>
      <c r="G173" s="210" t="s">
        <v>263</v>
      </c>
      <c r="H173" s="211">
        <v>1</v>
      </c>
      <c r="I173" s="212"/>
      <c r="J173" s="213">
        <f>ROUND(I173*H173,2)</f>
        <v>0</v>
      </c>
      <c r="K173" s="209" t="s">
        <v>206</v>
      </c>
      <c r="L173" s="63"/>
      <c r="M173" s="214" t="s">
        <v>50</v>
      </c>
      <c r="N173" s="215" t="s">
        <v>56</v>
      </c>
      <c r="O173" s="44"/>
      <c r="P173" s="216">
        <f>O173*H173</f>
        <v>0</v>
      </c>
      <c r="Q173" s="216">
        <v>0</v>
      </c>
      <c r="R173" s="216">
        <f>Q173*H173</f>
        <v>0</v>
      </c>
      <c r="S173" s="216">
        <v>0</v>
      </c>
      <c r="T173" s="217">
        <f>S173*H173</f>
        <v>0</v>
      </c>
      <c r="AR173" s="25" t="s">
        <v>105</v>
      </c>
      <c r="AT173" s="25" t="s">
        <v>202</v>
      </c>
      <c r="AU173" s="25" t="s">
        <v>99</v>
      </c>
      <c r="AY173" s="25" t="s">
        <v>199</v>
      </c>
      <c r="BE173" s="218">
        <f>IF(N173="základní",J173,0)</f>
        <v>0</v>
      </c>
      <c r="BF173" s="218">
        <f>IF(N173="snížená",J173,0)</f>
        <v>0</v>
      </c>
      <c r="BG173" s="218">
        <f>IF(N173="zákl. přenesená",J173,0)</f>
        <v>0</v>
      </c>
      <c r="BH173" s="218">
        <f>IF(N173="sníž. přenesená",J173,0)</f>
        <v>0</v>
      </c>
      <c r="BI173" s="218">
        <f>IF(N173="nulová",J173,0)</f>
        <v>0</v>
      </c>
      <c r="BJ173" s="25" t="s">
        <v>25</v>
      </c>
      <c r="BK173" s="218">
        <f>ROUND(I173*H173,2)</f>
        <v>0</v>
      </c>
      <c r="BL173" s="25" t="s">
        <v>105</v>
      </c>
      <c r="BM173" s="25" t="s">
        <v>1322</v>
      </c>
    </row>
    <row r="174" spans="2:65" s="1" customFormat="1" ht="27">
      <c r="B174" s="43"/>
      <c r="C174" s="65"/>
      <c r="D174" s="219" t="s">
        <v>208</v>
      </c>
      <c r="E174" s="65"/>
      <c r="F174" s="220" t="s">
        <v>1200</v>
      </c>
      <c r="G174" s="65"/>
      <c r="H174" s="65"/>
      <c r="I174" s="175"/>
      <c r="J174" s="65"/>
      <c r="K174" s="65"/>
      <c r="L174" s="63"/>
      <c r="M174" s="221"/>
      <c r="N174" s="44"/>
      <c r="O174" s="44"/>
      <c r="P174" s="44"/>
      <c r="Q174" s="44"/>
      <c r="R174" s="44"/>
      <c r="S174" s="44"/>
      <c r="T174" s="80"/>
      <c r="AT174" s="25" t="s">
        <v>208</v>
      </c>
      <c r="AU174" s="25" t="s">
        <v>99</v>
      </c>
    </row>
    <row r="175" spans="2:65" s="1" customFormat="1" ht="94.5">
      <c r="B175" s="43"/>
      <c r="C175" s="65"/>
      <c r="D175" s="219" t="s">
        <v>210</v>
      </c>
      <c r="E175" s="65"/>
      <c r="F175" s="222" t="s">
        <v>1201</v>
      </c>
      <c r="G175" s="65"/>
      <c r="H175" s="65"/>
      <c r="I175" s="175"/>
      <c r="J175" s="65"/>
      <c r="K175" s="65"/>
      <c r="L175" s="63"/>
      <c r="M175" s="221"/>
      <c r="N175" s="44"/>
      <c r="O175" s="44"/>
      <c r="P175" s="44"/>
      <c r="Q175" s="44"/>
      <c r="R175" s="44"/>
      <c r="S175" s="44"/>
      <c r="T175" s="80"/>
      <c r="AT175" s="25" t="s">
        <v>210</v>
      </c>
      <c r="AU175" s="25" t="s">
        <v>99</v>
      </c>
    </row>
    <row r="176" spans="2:65" s="12" customFormat="1" ht="13.5">
      <c r="B176" s="223"/>
      <c r="C176" s="224"/>
      <c r="D176" s="219" t="s">
        <v>212</v>
      </c>
      <c r="E176" s="225" t="s">
        <v>50</v>
      </c>
      <c r="F176" s="226" t="s">
        <v>1261</v>
      </c>
      <c r="G176" s="224"/>
      <c r="H176" s="227" t="s">
        <v>50</v>
      </c>
      <c r="I176" s="228"/>
      <c r="J176" s="224"/>
      <c r="K176" s="224"/>
      <c r="L176" s="229"/>
      <c r="M176" s="230"/>
      <c r="N176" s="231"/>
      <c r="O176" s="231"/>
      <c r="P176" s="231"/>
      <c r="Q176" s="231"/>
      <c r="R176" s="231"/>
      <c r="S176" s="231"/>
      <c r="T176" s="232"/>
      <c r="AT176" s="233" t="s">
        <v>212</v>
      </c>
      <c r="AU176" s="233" t="s">
        <v>99</v>
      </c>
      <c r="AV176" s="12" t="s">
        <v>25</v>
      </c>
      <c r="AW176" s="12" t="s">
        <v>48</v>
      </c>
      <c r="AX176" s="12" t="s">
        <v>85</v>
      </c>
      <c r="AY176" s="233" t="s">
        <v>199</v>
      </c>
    </row>
    <row r="177" spans="2:65" s="12" customFormat="1" ht="13.5">
      <c r="B177" s="223"/>
      <c r="C177" s="224"/>
      <c r="D177" s="219" t="s">
        <v>212</v>
      </c>
      <c r="E177" s="225" t="s">
        <v>50</v>
      </c>
      <c r="F177" s="226" t="s">
        <v>1323</v>
      </c>
      <c r="G177" s="224"/>
      <c r="H177" s="227" t="s">
        <v>50</v>
      </c>
      <c r="I177" s="228"/>
      <c r="J177" s="224"/>
      <c r="K177" s="224"/>
      <c r="L177" s="229"/>
      <c r="M177" s="230"/>
      <c r="N177" s="231"/>
      <c r="O177" s="231"/>
      <c r="P177" s="231"/>
      <c r="Q177" s="231"/>
      <c r="R177" s="231"/>
      <c r="S177" s="231"/>
      <c r="T177" s="232"/>
      <c r="AT177" s="233" t="s">
        <v>212</v>
      </c>
      <c r="AU177" s="233" t="s">
        <v>99</v>
      </c>
      <c r="AV177" s="12" t="s">
        <v>25</v>
      </c>
      <c r="AW177" s="12" t="s">
        <v>48</v>
      </c>
      <c r="AX177" s="12" t="s">
        <v>85</v>
      </c>
      <c r="AY177" s="233" t="s">
        <v>199</v>
      </c>
    </row>
    <row r="178" spans="2:65" s="13" customFormat="1" ht="13.5">
      <c r="B178" s="234"/>
      <c r="C178" s="235"/>
      <c r="D178" s="236" t="s">
        <v>212</v>
      </c>
      <c r="E178" s="237" t="s">
        <v>50</v>
      </c>
      <c r="F178" s="238" t="s">
        <v>1829</v>
      </c>
      <c r="G178" s="235"/>
      <c r="H178" s="239">
        <v>1</v>
      </c>
      <c r="I178" s="240"/>
      <c r="J178" s="235"/>
      <c r="K178" s="235"/>
      <c r="L178" s="241"/>
      <c r="M178" s="242"/>
      <c r="N178" s="243"/>
      <c r="O178" s="243"/>
      <c r="P178" s="243"/>
      <c r="Q178" s="243"/>
      <c r="R178" s="243"/>
      <c r="S178" s="243"/>
      <c r="T178" s="244"/>
      <c r="AT178" s="245" t="s">
        <v>212</v>
      </c>
      <c r="AU178" s="245" t="s">
        <v>99</v>
      </c>
      <c r="AV178" s="13" t="s">
        <v>93</v>
      </c>
      <c r="AW178" s="13" t="s">
        <v>48</v>
      </c>
      <c r="AX178" s="13" t="s">
        <v>85</v>
      </c>
      <c r="AY178" s="245" t="s">
        <v>199</v>
      </c>
    </row>
    <row r="179" spans="2:65" s="1" customFormat="1" ht="22.5" customHeight="1">
      <c r="B179" s="43"/>
      <c r="C179" s="207" t="s">
        <v>10</v>
      </c>
      <c r="D179" s="207" t="s">
        <v>202</v>
      </c>
      <c r="E179" s="208" t="s">
        <v>1324</v>
      </c>
      <c r="F179" s="209" t="s">
        <v>1325</v>
      </c>
      <c r="G179" s="210" t="s">
        <v>256</v>
      </c>
      <c r="H179" s="211">
        <v>1E-3</v>
      </c>
      <c r="I179" s="212"/>
      <c r="J179" s="213">
        <f>ROUND(I179*H179,2)</f>
        <v>0</v>
      </c>
      <c r="K179" s="209" t="s">
        <v>206</v>
      </c>
      <c r="L179" s="63"/>
      <c r="M179" s="214" t="s">
        <v>50</v>
      </c>
      <c r="N179" s="215" t="s">
        <v>56</v>
      </c>
      <c r="O179" s="44"/>
      <c r="P179" s="216">
        <f>O179*H179</f>
        <v>0</v>
      </c>
      <c r="Q179" s="216">
        <v>0</v>
      </c>
      <c r="R179" s="216">
        <f>Q179*H179</f>
        <v>0</v>
      </c>
      <c r="S179" s="216">
        <v>0</v>
      </c>
      <c r="T179" s="217">
        <f>S179*H179</f>
        <v>0</v>
      </c>
      <c r="AR179" s="25" t="s">
        <v>105</v>
      </c>
      <c r="AT179" s="25" t="s">
        <v>202</v>
      </c>
      <c r="AU179" s="25" t="s">
        <v>99</v>
      </c>
      <c r="AY179" s="25" t="s">
        <v>199</v>
      </c>
      <c r="BE179" s="218">
        <f>IF(N179="základní",J179,0)</f>
        <v>0</v>
      </c>
      <c r="BF179" s="218">
        <f>IF(N179="snížená",J179,0)</f>
        <v>0</v>
      </c>
      <c r="BG179" s="218">
        <f>IF(N179="zákl. přenesená",J179,0)</f>
        <v>0</v>
      </c>
      <c r="BH179" s="218">
        <f>IF(N179="sníž. přenesená",J179,0)</f>
        <v>0</v>
      </c>
      <c r="BI179" s="218">
        <f>IF(N179="nulová",J179,0)</f>
        <v>0</v>
      </c>
      <c r="BJ179" s="25" t="s">
        <v>25</v>
      </c>
      <c r="BK179" s="218">
        <f>ROUND(I179*H179,2)</f>
        <v>0</v>
      </c>
      <c r="BL179" s="25" t="s">
        <v>105</v>
      </c>
      <c r="BM179" s="25" t="s">
        <v>1326</v>
      </c>
    </row>
    <row r="180" spans="2:65" s="1" customFormat="1" ht="27">
      <c r="B180" s="43"/>
      <c r="C180" s="65"/>
      <c r="D180" s="219" t="s">
        <v>208</v>
      </c>
      <c r="E180" s="65"/>
      <c r="F180" s="220" t="s">
        <v>1327</v>
      </c>
      <c r="G180" s="65"/>
      <c r="H180" s="65"/>
      <c r="I180" s="175"/>
      <c r="J180" s="65"/>
      <c r="K180" s="65"/>
      <c r="L180" s="63"/>
      <c r="M180" s="221"/>
      <c r="N180" s="44"/>
      <c r="O180" s="44"/>
      <c r="P180" s="44"/>
      <c r="Q180" s="44"/>
      <c r="R180" s="44"/>
      <c r="S180" s="44"/>
      <c r="T180" s="80"/>
      <c r="AT180" s="25" t="s">
        <v>208</v>
      </c>
      <c r="AU180" s="25" t="s">
        <v>99</v>
      </c>
    </row>
    <row r="181" spans="2:65" s="1" customFormat="1" ht="54">
      <c r="B181" s="43"/>
      <c r="C181" s="65"/>
      <c r="D181" s="219" t="s">
        <v>210</v>
      </c>
      <c r="E181" s="65"/>
      <c r="F181" s="222" t="s">
        <v>1328</v>
      </c>
      <c r="G181" s="65"/>
      <c r="H181" s="65"/>
      <c r="I181" s="175"/>
      <c r="J181" s="65"/>
      <c r="K181" s="65"/>
      <c r="L181" s="63"/>
      <c r="M181" s="221"/>
      <c r="N181" s="44"/>
      <c r="O181" s="44"/>
      <c r="P181" s="44"/>
      <c r="Q181" s="44"/>
      <c r="R181" s="44"/>
      <c r="S181" s="44"/>
      <c r="T181" s="80"/>
      <c r="AT181" s="25" t="s">
        <v>210</v>
      </c>
      <c r="AU181" s="25" t="s">
        <v>99</v>
      </c>
    </row>
    <row r="182" spans="2:65" s="12" customFormat="1" ht="13.5">
      <c r="B182" s="223"/>
      <c r="C182" s="224"/>
      <c r="D182" s="219" t="s">
        <v>212</v>
      </c>
      <c r="E182" s="225" t="s">
        <v>50</v>
      </c>
      <c r="F182" s="226" t="s">
        <v>1261</v>
      </c>
      <c r="G182" s="224"/>
      <c r="H182" s="227" t="s">
        <v>50</v>
      </c>
      <c r="I182" s="228"/>
      <c r="J182" s="224"/>
      <c r="K182" s="224"/>
      <c r="L182" s="229"/>
      <c r="M182" s="230"/>
      <c r="N182" s="231"/>
      <c r="O182" s="231"/>
      <c r="P182" s="231"/>
      <c r="Q182" s="231"/>
      <c r="R182" s="231"/>
      <c r="S182" s="231"/>
      <c r="T182" s="232"/>
      <c r="AT182" s="233" t="s">
        <v>212</v>
      </c>
      <c r="AU182" s="233" t="s">
        <v>99</v>
      </c>
      <c r="AV182" s="12" t="s">
        <v>25</v>
      </c>
      <c r="AW182" s="12" t="s">
        <v>48</v>
      </c>
      <c r="AX182" s="12" t="s">
        <v>85</v>
      </c>
      <c r="AY182" s="233" t="s">
        <v>199</v>
      </c>
    </row>
    <row r="183" spans="2:65" s="12" customFormat="1" ht="13.5">
      <c r="B183" s="223"/>
      <c r="C183" s="224"/>
      <c r="D183" s="219" t="s">
        <v>212</v>
      </c>
      <c r="E183" s="225" t="s">
        <v>50</v>
      </c>
      <c r="F183" s="226" t="s">
        <v>1329</v>
      </c>
      <c r="G183" s="224"/>
      <c r="H183" s="227" t="s">
        <v>50</v>
      </c>
      <c r="I183" s="228"/>
      <c r="J183" s="224"/>
      <c r="K183" s="224"/>
      <c r="L183" s="229"/>
      <c r="M183" s="230"/>
      <c r="N183" s="231"/>
      <c r="O183" s="231"/>
      <c r="P183" s="231"/>
      <c r="Q183" s="231"/>
      <c r="R183" s="231"/>
      <c r="S183" s="231"/>
      <c r="T183" s="232"/>
      <c r="AT183" s="233" t="s">
        <v>212</v>
      </c>
      <c r="AU183" s="233" t="s">
        <v>99</v>
      </c>
      <c r="AV183" s="12" t="s">
        <v>25</v>
      </c>
      <c r="AW183" s="12" t="s">
        <v>48</v>
      </c>
      <c r="AX183" s="12" t="s">
        <v>85</v>
      </c>
      <c r="AY183" s="233" t="s">
        <v>199</v>
      </c>
    </row>
    <row r="184" spans="2:65" s="13" customFormat="1" ht="13.5">
      <c r="B184" s="234"/>
      <c r="C184" s="235"/>
      <c r="D184" s="236" t="s">
        <v>212</v>
      </c>
      <c r="E184" s="237" t="s">
        <v>50</v>
      </c>
      <c r="F184" s="238" t="s">
        <v>1830</v>
      </c>
      <c r="G184" s="235"/>
      <c r="H184" s="239">
        <v>1E-3</v>
      </c>
      <c r="I184" s="240"/>
      <c r="J184" s="235"/>
      <c r="K184" s="235"/>
      <c r="L184" s="241"/>
      <c r="M184" s="242"/>
      <c r="N184" s="243"/>
      <c r="O184" s="243"/>
      <c r="P184" s="243"/>
      <c r="Q184" s="243"/>
      <c r="R184" s="243"/>
      <c r="S184" s="243"/>
      <c r="T184" s="244"/>
      <c r="AT184" s="245" t="s">
        <v>212</v>
      </c>
      <c r="AU184" s="245" t="s">
        <v>99</v>
      </c>
      <c r="AV184" s="13" t="s">
        <v>93</v>
      </c>
      <c r="AW184" s="13" t="s">
        <v>48</v>
      </c>
      <c r="AX184" s="13" t="s">
        <v>85</v>
      </c>
      <c r="AY184" s="245" t="s">
        <v>199</v>
      </c>
    </row>
    <row r="185" spans="2:65" s="1" customFormat="1" ht="22.5" customHeight="1">
      <c r="B185" s="43"/>
      <c r="C185" s="249" t="s">
        <v>316</v>
      </c>
      <c r="D185" s="249" t="s">
        <v>334</v>
      </c>
      <c r="E185" s="250" t="s">
        <v>1331</v>
      </c>
      <c r="F185" s="251" t="s">
        <v>1332</v>
      </c>
      <c r="G185" s="252" t="s">
        <v>1216</v>
      </c>
      <c r="H185" s="253">
        <v>1E-3</v>
      </c>
      <c r="I185" s="254"/>
      <c r="J185" s="255">
        <f>ROUND(I185*H185,2)</f>
        <v>0</v>
      </c>
      <c r="K185" s="251" t="s">
        <v>50</v>
      </c>
      <c r="L185" s="256"/>
      <c r="M185" s="257" t="s">
        <v>50</v>
      </c>
      <c r="N185" s="258" t="s">
        <v>56</v>
      </c>
      <c r="O185" s="44"/>
      <c r="P185" s="216">
        <f>O185*H185</f>
        <v>0</v>
      </c>
      <c r="Q185" s="216">
        <v>0</v>
      </c>
      <c r="R185" s="216">
        <f>Q185*H185</f>
        <v>0</v>
      </c>
      <c r="S185" s="216">
        <v>0</v>
      </c>
      <c r="T185" s="217">
        <f>S185*H185</f>
        <v>0</v>
      </c>
      <c r="AR185" s="25" t="s">
        <v>247</v>
      </c>
      <c r="AT185" s="25" t="s">
        <v>334</v>
      </c>
      <c r="AU185" s="25" t="s">
        <v>99</v>
      </c>
      <c r="AY185" s="25" t="s">
        <v>199</v>
      </c>
      <c r="BE185" s="218">
        <f>IF(N185="základní",J185,0)</f>
        <v>0</v>
      </c>
      <c r="BF185" s="218">
        <f>IF(N185="snížená",J185,0)</f>
        <v>0</v>
      </c>
      <c r="BG185" s="218">
        <f>IF(N185="zákl. přenesená",J185,0)</f>
        <v>0</v>
      </c>
      <c r="BH185" s="218">
        <f>IF(N185="sníž. přenesená",J185,0)</f>
        <v>0</v>
      </c>
      <c r="BI185" s="218">
        <f>IF(N185="nulová",J185,0)</f>
        <v>0</v>
      </c>
      <c r="BJ185" s="25" t="s">
        <v>25</v>
      </c>
      <c r="BK185" s="218">
        <f>ROUND(I185*H185,2)</f>
        <v>0</v>
      </c>
      <c r="BL185" s="25" t="s">
        <v>105</v>
      </c>
      <c r="BM185" s="25" t="s">
        <v>1333</v>
      </c>
    </row>
    <row r="186" spans="2:65" s="1" customFormat="1" ht="13.5">
      <c r="B186" s="43"/>
      <c r="C186" s="65"/>
      <c r="D186" s="219" t="s">
        <v>208</v>
      </c>
      <c r="E186" s="65"/>
      <c r="F186" s="220" t="s">
        <v>1332</v>
      </c>
      <c r="G186" s="65"/>
      <c r="H186" s="65"/>
      <c r="I186" s="175"/>
      <c r="J186" s="65"/>
      <c r="K186" s="65"/>
      <c r="L186" s="63"/>
      <c r="M186" s="221"/>
      <c r="N186" s="44"/>
      <c r="O186" s="44"/>
      <c r="P186" s="44"/>
      <c r="Q186" s="44"/>
      <c r="R186" s="44"/>
      <c r="S186" s="44"/>
      <c r="T186" s="80"/>
      <c r="AT186" s="25" t="s">
        <v>208</v>
      </c>
      <c r="AU186" s="25" t="s">
        <v>99</v>
      </c>
    </row>
    <row r="187" spans="2:65" s="12" customFormat="1" ht="13.5">
      <c r="B187" s="223"/>
      <c r="C187" s="224"/>
      <c r="D187" s="219" t="s">
        <v>212</v>
      </c>
      <c r="E187" s="225" t="s">
        <v>50</v>
      </c>
      <c r="F187" s="226" t="s">
        <v>1280</v>
      </c>
      <c r="G187" s="224"/>
      <c r="H187" s="227" t="s">
        <v>50</v>
      </c>
      <c r="I187" s="228"/>
      <c r="J187" s="224"/>
      <c r="K187" s="224"/>
      <c r="L187" s="229"/>
      <c r="M187" s="230"/>
      <c r="N187" s="231"/>
      <c r="O187" s="231"/>
      <c r="P187" s="231"/>
      <c r="Q187" s="231"/>
      <c r="R187" s="231"/>
      <c r="S187" s="231"/>
      <c r="T187" s="232"/>
      <c r="AT187" s="233" t="s">
        <v>212</v>
      </c>
      <c r="AU187" s="233" t="s">
        <v>99</v>
      </c>
      <c r="AV187" s="12" t="s">
        <v>25</v>
      </c>
      <c r="AW187" s="12" t="s">
        <v>48</v>
      </c>
      <c r="AX187" s="12" t="s">
        <v>85</v>
      </c>
      <c r="AY187" s="233" t="s">
        <v>199</v>
      </c>
    </row>
    <row r="188" spans="2:65" s="12" customFormat="1" ht="13.5">
      <c r="B188" s="223"/>
      <c r="C188" s="224"/>
      <c r="D188" s="219" t="s">
        <v>212</v>
      </c>
      <c r="E188" s="225" t="s">
        <v>50</v>
      </c>
      <c r="F188" s="226" t="s">
        <v>1320</v>
      </c>
      <c r="G188" s="224"/>
      <c r="H188" s="227" t="s">
        <v>50</v>
      </c>
      <c r="I188" s="228"/>
      <c r="J188" s="224"/>
      <c r="K188" s="224"/>
      <c r="L188" s="229"/>
      <c r="M188" s="230"/>
      <c r="N188" s="231"/>
      <c r="O188" s="231"/>
      <c r="P188" s="231"/>
      <c r="Q188" s="231"/>
      <c r="R188" s="231"/>
      <c r="S188" s="231"/>
      <c r="T188" s="232"/>
      <c r="AT188" s="233" t="s">
        <v>212</v>
      </c>
      <c r="AU188" s="233" t="s">
        <v>99</v>
      </c>
      <c r="AV188" s="12" t="s">
        <v>25</v>
      </c>
      <c r="AW188" s="12" t="s">
        <v>48</v>
      </c>
      <c r="AX188" s="12" t="s">
        <v>85</v>
      </c>
      <c r="AY188" s="233" t="s">
        <v>199</v>
      </c>
    </row>
    <row r="189" spans="2:65" s="13" customFormat="1" ht="13.5">
      <c r="B189" s="234"/>
      <c r="C189" s="235"/>
      <c r="D189" s="219" t="s">
        <v>212</v>
      </c>
      <c r="E189" s="246" t="s">
        <v>50</v>
      </c>
      <c r="F189" s="247" t="s">
        <v>1831</v>
      </c>
      <c r="G189" s="235"/>
      <c r="H189" s="248">
        <v>1E-3</v>
      </c>
      <c r="I189" s="240"/>
      <c r="J189" s="235"/>
      <c r="K189" s="235"/>
      <c r="L189" s="241"/>
      <c r="M189" s="242"/>
      <c r="N189" s="243"/>
      <c r="O189" s="243"/>
      <c r="P189" s="243"/>
      <c r="Q189" s="243"/>
      <c r="R189" s="243"/>
      <c r="S189" s="243"/>
      <c r="T189" s="244"/>
      <c r="AT189" s="245" t="s">
        <v>212</v>
      </c>
      <c r="AU189" s="245" t="s">
        <v>99</v>
      </c>
      <c r="AV189" s="13" t="s">
        <v>93</v>
      </c>
      <c r="AW189" s="13" t="s">
        <v>48</v>
      </c>
      <c r="AX189" s="13" t="s">
        <v>85</v>
      </c>
      <c r="AY189" s="245" t="s">
        <v>199</v>
      </c>
    </row>
    <row r="190" spans="2:65" s="12" customFormat="1" ht="27">
      <c r="B190" s="223"/>
      <c r="C190" s="224"/>
      <c r="D190" s="236" t="s">
        <v>212</v>
      </c>
      <c r="E190" s="259" t="s">
        <v>50</v>
      </c>
      <c r="F190" s="260" t="s">
        <v>339</v>
      </c>
      <c r="G190" s="224"/>
      <c r="H190" s="261" t="s">
        <v>50</v>
      </c>
      <c r="I190" s="228"/>
      <c r="J190" s="224"/>
      <c r="K190" s="224"/>
      <c r="L190" s="229"/>
      <c r="M190" s="230"/>
      <c r="N190" s="231"/>
      <c r="O190" s="231"/>
      <c r="P190" s="231"/>
      <c r="Q190" s="231"/>
      <c r="R190" s="231"/>
      <c r="S190" s="231"/>
      <c r="T190" s="232"/>
      <c r="AT190" s="233" t="s">
        <v>212</v>
      </c>
      <c r="AU190" s="233" t="s">
        <v>99</v>
      </c>
      <c r="AV190" s="12" t="s">
        <v>25</v>
      </c>
      <c r="AW190" s="12" t="s">
        <v>48</v>
      </c>
      <c r="AX190" s="12" t="s">
        <v>85</v>
      </c>
      <c r="AY190" s="233" t="s">
        <v>199</v>
      </c>
    </row>
    <row r="191" spans="2:65" s="1" customFormat="1" ht="22.5" customHeight="1">
      <c r="B191" s="43"/>
      <c r="C191" s="207" t="s">
        <v>324</v>
      </c>
      <c r="D191" s="207" t="s">
        <v>202</v>
      </c>
      <c r="E191" s="208" t="s">
        <v>1335</v>
      </c>
      <c r="F191" s="209" t="s">
        <v>1336</v>
      </c>
      <c r="G191" s="210" t="s">
        <v>205</v>
      </c>
      <c r="H191" s="211">
        <v>0.08</v>
      </c>
      <c r="I191" s="212"/>
      <c r="J191" s="213">
        <f>ROUND(I191*H191,2)</f>
        <v>0</v>
      </c>
      <c r="K191" s="209" t="s">
        <v>206</v>
      </c>
      <c r="L191" s="63"/>
      <c r="M191" s="214" t="s">
        <v>50</v>
      </c>
      <c r="N191" s="215" t="s">
        <v>56</v>
      </c>
      <c r="O191" s="44"/>
      <c r="P191" s="216">
        <f>O191*H191</f>
        <v>0</v>
      </c>
      <c r="Q191" s="216">
        <v>0</v>
      </c>
      <c r="R191" s="216">
        <f>Q191*H191</f>
        <v>0</v>
      </c>
      <c r="S191" s="216">
        <v>0</v>
      </c>
      <c r="T191" s="217">
        <f>S191*H191</f>
        <v>0</v>
      </c>
      <c r="AR191" s="25" t="s">
        <v>105</v>
      </c>
      <c r="AT191" s="25" t="s">
        <v>202</v>
      </c>
      <c r="AU191" s="25" t="s">
        <v>99</v>
      </c>
      <c r="AY191" s="25" t="s">
        <v>199</v>
      </c>
      <c r="BE191" s="218">
        <f>IF(N191="základní",J191,0)</f>
        <v>0</v>
      </c>
      <c r="BF191" s="218">
        <f>IF(N191="snížená",J191,0)</f>
        <v>0</v>
      </c>
      <c r="BG191" s="218">
        <f>IF(N191="zákl. přenesená",J191,0)</f>
        <v>0</v>
      </c>
      <c r="BH191" s="218">
        <f>IF(N191="sníž. přenesená",J191,0)</f>
        <v>0</v>
      </c>
      <c r="BI191" s="218">
        <f>IF(N191="nulová",J191,0)</f>
        <v>0</v>
      </c>
      <c r="BJ191" s="25" t="s">
        <v>25</v>
      </c>
      <c r="BK191" s="218">
        <f>ROUND(I191*H191,2)</f>
        <v>0</v>
      </c>
      <c r="BL191" s="25" t="s">
        <v>105</v>
      </c>
      <c r="BM191" s="25" t="s">
        <v>1337</v>
      </c>
    </row>
    <row r="192" spans="2:65" s="1" customFormat="1" ht="13.5">
      <c r="B192" s="43"/>
      <c r="C192" s="65"/>
      <c r="D192" s="219" t="s">
        <v>208</v>
      </c>
      <c r="E192" s="65"/>
      <c r="F192" s="220" t="s">
        <v>1338</v>
      </c>
      <c r="G192" s="65"/>
      <c r="H192" s="65"/>
      <c r="I192" s="175"/>
      <c r="J192" s="65"/>
      <c r="K192" s="65"/>
      <c r="L192" s="63"/>
      <c r="M192" s="221"/>
      <c r="N192" s="44"/>
      <c r="O192" s="44"/>
      <c r="P192" s="44"/>
      <c r="Q192" s="44"/>
      <c r="R192" s="44"/>
      <c r="S192" s="44"/>
      <c r="T192" s="80"/>
      <c r="AT192" s="25" t="s">
        <v>208</v>
      </c>
      <c r="AU192" s="25" t="s">
        <v>99</v>
      </c>
    </row>
    <row r="193" spans="2:65" s="1" customFormat="1" ht="54">
      <c r="B193" s="43"/>
      <c r="C193" s="65"/>
      <c r="D193" s="219" t="s">
        <v>210</v>
      </c>
      <c r="E193" s="65"/>
      <c r="F193" s="222" t="s">
        <v>1339</v>
      </c>
      <c r="G193" s="65"/>
      <c r="H193" s="65"/>
      <c r="I193" s="175"/>
      <c r="J193" s="65"/>
      <c r="K193" s="65"/>
      <c r="L193" s="63"/>
      <c r="M193" s="221"/>
      <c r="N193" s="44"/>
      <c r="O193" s="44"/>
      <c r="P193" s="44"/>
      <c r="Q193" s="44"/>
      <c r="R193" s="44"/>
      <c r="S193" s="44"/>
      <c r="T193" s="80"/>
      <c r="AT193" s="25" t="s">
        <v>210</v>
      </c>
      <c r="AU193" s="25" t="s">
        <v>99</v>
      </c>
    </row>
    <row r="194" spans="2:65" s="12" customFormat="1" ht="13.5">
      <c r="B194" s="223"/>
      <c r="C194" s="224"/>
      <c r="D194" s="219" t="s">
        <v>212</v>
      </c>
      <c r="E194" s="225" t="s">
        <v>50</v>
      </c>
      <c r="F194" s="226" t="s">
        <v>1280</v>
      </c>
      <c r="G194" s="224"/>
      <c r="H194" s="227" t="s">
        <v>50</v>
      </c>
      <c r="I194" s="228"/>
      <c r="J194" s="224"/>
      <c r="K194" s="224"/>
      <c r="L194" s="229"/>
      <c r="M194" s="230"/>
      <c r="N194" s="231"/>
      <c r="O194" s="231"/>
      <c r="P194" s="231"/>
      <c r="Q194" s="231"/>
      <c r="R194" s="231"/>
      <c r="S194" s="231"/>
      <c r="T194" s="232"/>
      <c r="AT194" s="233" t="s">
        <v>212</v>
      </c>
      <c r="AU194" s="233" t="s">
        <v>99</v>
      </c>
      <c r="AV194" s="12" t="s">
        <v>25</v>
      </c>
      <c r="AW194" s="12" t="s">
        <v>48</v>
      </c>
      <c r="AX194" s="12" t="s">
        <v>85</v>
      </c>
      <c r="AY194" s="233" t="s">
        <v>199</v>
      </c>
    </row>
    <row r="195" spans="2:65" s="12" customFormat="1" ht="13.5">
      <c r="B195" s="223"/>
      <c r="C195" s="224"/>
      <c r="D195" s="219" t="s">
        <v>212</v>
      </c>
      <c r="E195" s="225" t="s">
        <v>50</v>
      </c>
      <c r="F195" s="226" t="s">
        <v>1340</v>
      </c>
      <c r="G195" s="224"/>
      <c r="H195" s="227" t="s">
        <v>50</v>
      </c>
      <c r="I195" s="228"/>
      <c r="J195" s="224"/>
      <c r="K195" s="224"/>
      <c r="L195" s="229"/>
      <c r="M195" s="230"/>
      <c r="N195" s="231"/>
      <c r="O195" s="231"/>
      <c r="P195" s="231"/>
      <c r="Q195" s="231"/>
      <c r="R195" s="231"/>
      <c r="S195" s="231"/>
      <c r="T195" s="232"/>
      <c r="AT195" s="233" t="s">
        <v>212</v>
      </c>
      <c r="AU195" s="233" t="s">
        <v>99</v>
      </c>
      <c r="AV195" s="12" t="s">
        <v>25</v>
      </c>
      <c r="AW195" s="12" t="s">
        <v>48</v>
      </c>
      <c r="AX195" s="12" t="s">
        <v>85</v>
      </c>
      <c r="AY195" s="233" t="s">
        <v>199</v>
      </c>
    </row>
    <row r="196" spans="2:65" s="13" customFormat="1" ht="13.5">
      <c r="B196" s="234"/>
      <c r="C196" s="235"/>
      <c r="D196" s="236" t="s">
        <v>212</v>
      </c>
      <c r="E196" s="237" t="s">
        <v>50</v>
      </c>
      <c r="F196" s="238" t="s">
        <v>1832</v>
      </c>
      <c r="G196" s="235"/>
      <c r="H196" s="239">
        <v>0.08</v>
      </c>
      <c r="I196" s="240"/>
      <c r="J196" s="235"/>
      <c r="K196" s="235"/>
      <c r="L196" s="241"/>
      <c r="M196" s="242"/>
      <c r="N196" s="243"/>
      <c r="O196" s="243"/>
      <c r="P196" s="243"/>
      <c r="Q196" s="243"/>
      <c r="R196" s="243"/>
      <c r="S196" s="243"/>
      <c r="T196" s="244"/>
      <c r="AT196" s="245" t="s">
        <v>212</v>
      </c>
      <c r="AU196" s="245" t="s">
        <v>99</v>
      </c>
      <c r="AV196" s="13" t="s">
        <v>93</v>
      </c>
      <c r="AW196" s="13" t="s">
        <v>48</v>
      </c>
      <c r="AX196" s="13" t="s">
        <v>85</v>
      </c>
      <c r="AY196" s="245" t="s">
        <v>199</v>
      </c>
    </row>
    <row r="197" spans="2:65" s="1" customFormat="1" ht="22.5" customHeight="1">
      <c r="B197" s="43"/>
      <c r="C197" s="207" t="s">
        <v>333</v>
      </c>
      <c r="D197" s="207" t="s">
        <v>202</v>
      </c>
      <c r="E197" s="208" t="s">
        <v>1342</v>
      </c>
      <c r="F197" s="209" t="s">
        <v>1343</v>
      </c>
      <c r="G197" s="210" t="s">
        <v>205</v>
      </c>
      <c r="H197" s="211">
        <v>0.32</v>
      </c>
      <c r="I197" s="212"/>
      <c r="J197" s="213">
        <f>ROUND(I197*H197,2)</f>
        <v>0</v>
      </c>
      <c r="K197" s="209" t="s">
        <v>206</v>
      </c>
      <c r="L197" s="63"/>
      <c r="M197" s="214" t="s">
        <v>50</v>
      </c>
      <c r="N197" s="215" t="s">
        <v>56</v>
      </c>
      <c r="O197" s="44"/>
      <c r="P197" s="216">
        <f>O197*H197</f>
        <v>0</v>
      </c>
      <c r="Q197" s="216">
        <v>0</v>
      </c>
      <c r="R197" s="216">
        <f>Q197*H197</f>
        <v>0</v>
      </c>
      <c r="S197" s="216">
        <v>0</v>
      </c>
      <c r="T197" s="217">
        <f>S197*H197</f>
        <v>0</v>
      </c>
      <c r="AR197" s="25" t="s">
        <v>105</v>
      </c>
      <c r="AT197" s="25" t="s">
        <v>202</v>
      </c>
      <c r="AU197" s="25" t="s">
        <v>99</v>
      </c>
      <c r="AY197" s="25" t="s">
        <v>199</v>
      </c>
      <c r="BE197" s="218">
        <f>IF(N197="základní",J197,0)</f>
        <v>0</v>
      </c>
      <c r="BF197" s="218">
        <f>IF(N197="snížená",J197,0)</f>
        <v>0</v>
      </c>
      <c r="BG197" s="218">
        <f>IF(N197="zákl. přenesená",J197,0)</f>
        <v>0</v>
      </c>
      <c r="BH197" s="218">
        <f>IF(N197="sníž. přenesená",J197,0)</f>
        <v>0</v>
      </c>
      <c r="BI197" s="218">
        <f>IF(N197="nulová",J197,0)</f>
        <v>0</v>
      </c>
      <c r="BJ197" s="25" t="s">
        <v>25</v>
      </c>
      <c r="BK197" s="218">
        <f>ROUND(I197*H197,2)</f>
        <v>0</v>
      </c>
      <c r="BL197" s="25" t="s">
        <v>105</v>
      </c>
      <c r="BM197" s="25" t="s">
        <v>1344</v>
      </c>
    </row>
    <row r="198" spans="2:65" s="1" customFormat="1" ht="13.5">
      <c r="B198" s="43"/>
      <c r="C198" s="65"/>
      <c r="D198" s="219" t="s">
        <v>208</v>
      </c>
      <c r="E198" s="65"/>
      <c r="F198" s="220" t="s">
        <v>1345</v>
      </c>
      <c r="G198" s="65"/>
      <c r="H198" s="65"/>
      <c r="I198" s="175"/>
      <c r="J198" s="65"/>
      <c r="K198" s="65"/>
      <c r="L198" s="63"/>
      <c r="M198" s="221"/>
      <c r="N198" s="44"/>
      <c r="O198" s="44"/>
      <c r="P198" s="44"/>
      <c r="Q198" s="44"/>
      <c r="R198" s="44"/>
      <c r="S198" s="44"/>
      <c r="T198" s="80"/>
      <c r="AT198" s="25" t="s">
        <v>208</v>
      </c>
      <c r="AU198" s="25" t="s">
        <v>99</v>
      </c>
    </row>
    <row r="199" spans="2:65" s="1" customFormat="1" ht="54">
      <c r="B199" s="43"/>
      <c r="C199" s="65"/>
      <c r="D199" s="219" t="s">
        <v>210</v>
      </c>
      <c r="E199" s="65"/>
      <c r="F199" s="222" t="s">
        <v>1339</v>
      </c>
      <c r="G199" s="65"/>
      <c r="H199" s="65"/>
      <c r="I199" s="175"/>
      <c r="J199" s="65"/>
      <c r="K199" s="65"/>
      <c r="L199" s="63"/>
      <c r="M199" s="221"/>
      <c r="N199" s="44"/>
      <c r="O199" s="44"/>
      <c r="P199" s="44"/>
      <c r="Q199" s="44"/>
      <c r="R199" s="44"/>
      <c r="S199" s="44"/>
      <c r="T199" s="80"/>
      <c r="AT199" s="25" t="s">
        <v>210</v>
      </c>
      <c r="AU199" s="25" t="s">
        <v>99</v>
      </c>
    </row>
    <row r="200" spans="2:65" s="12" customFormat="1" ht="13.5">
      <c r="B200" s="223"/>
      <c r="C200" s="224"/>
      <c r="D200" s="219" t="s">
        <v>212</v>
      </c>
      <c r="E200" s="225" t="s">
        <v>50</v>
      </c>
      <c r="F200" s="226" t="s">
        <v>1280</v>
      </c>
      <c r="G200" s="224"/>
      <c r="H200" s="227" t="s">
        <v>50</v>
      </c>
      <c r="I200" s="228"/>
      <c r="J200" s="224"/>
      <c r="K200" s="224"/>
      <c r="L200" s="229"/>
      <c r="M200" s="230"/>
      <c r="N200" s="231"/>
      <c r="O200" s="231"/>
      <c r="P200" s="231"/>
      <c r="Q200" s="231"/>
      <c r="R200" s="231"/>
      <c r="S200" s="231"/>
      <c r="T200" s="232"/>
      <c r="AT200" s="233" t="s">
        <v>212</v>
      </c>
      <c r="AU200" s="233" t="s">
        <v>99</v>
      </c>
      <c r="AV200" s="12" t="s">
        <v>25</v>
      </c>
      <c r="AW200" s="12" t="s">
        <v>48</v>
      </c>
      <c r="AX200" s="12" t="s">
        <v>85</v>
      </c>
      <c r="AY200" s="233" t="s">
        <v>199</v>
      </c>
    </row>
    <row r="201" spans="2:65" s="12" customFormat="1" ht="13.5">
      <c r="B201" s="223"/>
      <c r="C201" s="224"/>
      <c r="D201" s="219" t="s">
        <v>212</v>
      </c>
      <c r="E201" s="225" t="s">
        <v>50</v>
      </c>
      <c r="F201" s="226" t="s">
        <v>1346</v>
      </c>
      <c r="G201" s="224"/>
      <c r="H201" s="227" t="s">
        <v>50</v>
      </c>
      <c r="I201" s="228"/>
      <c r="J201" s="224"/>
      <c r="K201" s="224"/>
      <c r="L201" s="229"/>
      <c r="M201" s="230"/>
      <c r="N201" s="231"/>
      <c r="O201" s="231"/>
      <c r="P201" s="231"/>
      <c r="Q201" s="231"/>
      <c r="R201" s="231"/>
      <c r="S201" s="231"/>
      <c r="T201" s="232"/>
      <c r="AT201" s="233" t="s">
        <v>212</v>
      </c>
      <c r="AU201" s="233" t="s">
        <v>99</v>
      </c>
      <c r="AV201" s="12" t="s">
        <v>25</v>
      </c>
      <c r="AW201" s="12" t="s">
        <v>48</v>
      </c>
      <c r="AX201" s="12" t="s">
        <v>85</v>
      </c>
      <c r="AY201" s="233" t="s">
        <v>199</v>
      </c>
    </row>
    <row r="202" spans="2:65" s="13" customFormat="1" ht="13.5">
      <c r="B202" s="234"/>
      <c r="C202" s="235"/>
      <c r="D202" s="236" t="s">
        <v>212</v>
      </c>
      <c r="E202" s="237" t="s">
        <v>50</v>
      </c>
      <c r="F202" s="238" t="s">
        <v>1833</v>
      </c>
      <c r="G202" s="235"/>
      <c r="H202" s="239">
        <v>0.32</v>
      </c>
      <c r="I202" s="240"/>
      <c r="J202" s="235"/>
      <c r="K202" s="235"/>
      <c r="L202" s="241"/>
      <c r="M202" s="242"/>
      <c r="N202" s="243"/>
      <c r="O202" s="243"/>
      <c r="P202" s="243"/>
      <c r="Q202" s="243"/>
      <c r="R202" s="243"/>
      <c r="S202" s="243"/>
      <c r="T202" s="244"/>
      <c r="AT202" s="245" t="s">
        <v>212</v>
      </c>
      <c r="AU202" s="245" t="s">
        <v>99</v>
      </c>
      <c r="AV202" s="13" t="s">
        <v>93</v>
      </c>
      <c r="AW202" s="13" t="s">
        <v>48</v>
      </c>
      <c r="AX202" s="13" t="s">
        <v>85</v>
      </c>
      <c r="AY202" s="245" t="s">
        <v>199</v>
      </c>
    </row>
    <row r="203" spans="2:65" s="1" customFormat="1" ht="22.5" customHeight="1">
      <c r="B203" s="43"/>
      <c r="C203" s="249" t="s">
        <v>340</v>
      </c>
      <c r="D203" s="249" t="s">
        <v>334</v>
      </c>
      <c r="E203" s="250" t="s">
        <v>1348</v>
      </c>
      <c r="F203" s="251" t="s">
        <v>1349</v>
      </c>
      <c r="G203" s="252" t="s">
        <v>205</v>
      </c>
      <c r="H203" s="253">
        <v>0.08</v>
      </c>
      <c r="I203" s="254"/>
      <c r="J203" s="255">
        <f>ROUND(I203*H203,2)</f>
        <v>0</v>
      </c>
      <c r="K203" s="251" t="s">
        <v>206</v>
      </c>
      <c r="L203" s="256"/>
      <c r="M203" s="257" t="s">
        <v>50</v>
      </c>
      <c r="N203" s="258" t="s">
        <v>56</v>
      </c>
      <c r="O203" s="44"/>
      <c r="P203" s="216">
        <f>O203*H203</f>
        <v>0</v>
      </c>
      <c r="Q203" s="216">
        <v>1</v>
      </c>
      <c r="R203" s="216">
        <f>Q203*H203</f>
        <v>0.08</v>
      </c>
      <c r="S203" s="216">
        <v>0</v>
      </c>
      <c r="T203" s="217">
        <f>S203*H203</f>
        <v>0</v>
      </c>
      <c r="AR203" s="25" t="s">
        <v>247</v>
      </c>
      <c r="AT203" s="25" t="s">
        <v>334</v>
      </c>
      <c r="AU203" s="25" t="s">
        <v>99</v>
      </c>
      <c r="AY203" s="25" t="s">
        <v>199</v>
      </c>
      <c r="BE203" s="218">
        <f>IF(N203="základní",J203,0)</f>
        <v>0</v>
      </c>
      <c r="BF203" s="218">
        <f>IF(N203="snížená",J203,0)</f>
        <v>0</v>
      </c>
      <c r="BG203" s="218">
        <f>IF(N203="zákl. přenesená",J203,0)</f>
        <v>0</v>
      </c>
      <c r="BH203" s="218">
        <f>IF(N203="sníž. přenesená",J203,0)</f>
        <v>0</v>
      </c>
      <c r="BI203" s="218">
        <f>IF(N203="nulová",J203,0)</f>
        <v>0</v>
      </c>
      <c r="BJ203" s="25" t="s">
        <v>25</v>
      </c>
      <c r="BK203" s="218">
        <f>ROUND(I203*H203,2)</f>
        <v>0</v>
      </c>
      <c r="BL203" s="25" t="s">
        <v>105</v>
      </c>
      <c r="BM203" s="25" t="s">
        <v>1350</v>
      </c>
    </row>
    <row r="204" spans="2:65" s="1" customFormat="1" ht="13.5">
      <c r="B204" s="43"/>
      <c r="C204" s="65"/>
      <c r="D204" s="219" t="s">
        <v>208</v>
      </c>
      <c r="E204" s="65"/>
      <c r="F204" s="220" t="s">
        <v>1351</v>
      </c>
      <c r="G204" s="65"/>
      <c r="H204" s="65"/>
      <c r="I204" s="175"/>
      <c r="J204" s="65"/>
      <c r="K204" s="65"/>
      <c r="L204" s="63"/>
      <c r="M204" s="221"/>
      <c r="N204" s="44"/>
      <c r="O204" s="44"/>
      <c r="P204" s="44"/>
      <c r="Q204" s="44"/>
      <c r="R204" s="44"/>
      <c r="S204" s="44"/>
      <c r="T204" s="80"/>
      <c r="AT204" s="25" t="s">
        <v>208</v>
      </c>
      <c r="AU204" s="25" t="s">
        <v>99</v>
      </c>
    </row>
    <row r="205" spans="2:65" s="12" customFormat="1" ht="13.5">
      <c r="B205" s="223"/>
      <c r="C205" s="224"/>
      <c r="D205" s="219" t="s">
        <v>212</v>
      </c>
      <c r="E205" s="225" t="s">
        <v>50</v>
      </c>
      <c r="F205" s="226" t="s">
        <v>1280</v>
      </c>
      <c r="G205" s="224"/>
      <c r="H205" s="227" t="s">
        <v>50</v>
      </c>
      <c r="I205" s="228"/>
      <c r="J205" s="224"/>
      <c r="K205" s="224"/>
      <c r="L205" s="229"/>
      <c r="M205" s="230"/>
      <c r="N205" s="231"/>
      <c r="O205" s="231"/>
      <c r="P205" s="231"/>
      <c r="Q205" s="231"/>
      <c r="R205" s="231"/>
      <c r="S205" s="231"/>
      <c r="T205" s="232"/>
      <c r="AT205" s="233" t="s">
        <v>212</v>
      </c>
      <c r="AU205" s="233" t="s">
        <v>99</v>
      </c>
      <c r="AV205" s="12" t="s">
        <v>25</v>
      </c>
      <c r="AW205" s="12" t="s">
        <v>48</v>
      </c>
      <c r="AX205" s="12" t="s">
        <v>85</v>
      </c>
      <c r="AY205" s="233" t="s">
        <v>199</v>
      </c>
    </row>
    <row r="206" spans="2:65" s="12" customFormat="1" ht="13.5">
      <c r="B206" s="223"/>
      <c r="C206" s="224"/>
      <c r="D206" s="219" t="s">
        <v>212</v>
      </c>
      <c r="E206" s="225" t="s">
        <v>50</v>
      </c>
      <c r="F206" s="226" t="s">
        <v>1340</v>
      </c>
      <c r="G206" s="224"/>
      <c r="H206" s="227" t="s">
        <v>50</v>
      </c>
      <c r="I206" s="228"/>
      <c r="J206" s="224"/>
      <c r="K206" s="224"/>
      <c r="L206" s="229"/>
      <c r="M206" s="230"/>
      <c r="N206" s="231"/>
      <c r="O206" s="231"/>
      <c r="P206" s="231"/>
      <c r="Q206" s="231"/>
      <c r="R206" s="231"/>
      <c r="S206" s="231"/>
      <c r="T206" s="232"/>
      <c r="AT206" s="233" t="s">
        <v>212</v>
      </c>
      <c r="AU206" s="233" t="s">
        <v>99</v>
      </c>
      <c r="AV206" s="12" t="s">
        <v>25</v>
      </c>
      <c r="AW206" s="12" t="s">
        <v>48</v>
      </c>
      <c r="AX206" s="12" t="s">
        <v>85</v>
      </c>
      <c r="AY206" s="233" t="s">
        <v>199</v>
      </c>
    </row>
    <row r="207" spans="2:65" s="13" customFormat="1" ht="13.5">
      <c r="B207" s="234"/>
      <c r="C207" s="235"/>
      <c r="D207" s="219" t="s">
        <v>212</v>
      </c>
      <c r="E207" s="246" t="s">
        <v>50</v>
      </c>
      <c r="F207" s="247" t="s">
        <v>1832</v>
      </c>
      <c r="G207" s="235"/>
      <c r="H207" s="248">
        <v>0.08</v>
      </c>
      <c r="I207" s="240"/>
      <c r="J207" s="235"/>
      <c r="K207" s="235"/>
      <c r="L207" s="241"/>
      <c r="M207" s="242"/>
      <c r="N207" s="243"/>
      <c r="O207" s="243"/>
      <c r="P207" s="243"/>
      <c r="Q207" s="243"/>
      <c r="R207" s="243"/>
      <c r="S207" s="243"/>
      <c r="T207" s="244"/>
      <c r="AT207" s="245" t="s">
        <v>212</v>
      </c>
      <c r="AU207" s="245" t="s">
        <v>99</v>
      </c>
      <c r="AV207" s="13" t="s">
        <v>93</v>
      </c>
      <c r="AW207" s="13" t="s">
        <v>48</v>
      </c>
      <c r="AX207" s="13" t="s">
        <v>85</v>
      </c>
      <c r="AY207" s="245" t="s">
        <v>199</v>
      </c>
    </row>
    <row r="208" spans="2:65" s="11" customFormat="1" ht="29.85" customHeight="1">
      <c r="B208" s="190"/>
      <c r="C208" s="191"/>
      <c r="D208" s="204" t="s">
        <v>84</v>
      </c>
      <c r="E208" s="205" t="s">
        <v>1422</v>
      </c>
      <c r="F208" s="205" t="s">
        <v>1423</v>
      </c>
      <c r="G208" s="191"/>
      <c r="H208" s="191"/>
      <c r="I208" s="194"/>
      <c r="J208" s="206">
        <f>BK208</f>
        <v>0</v>
      </c>
      <c r="K208" s="191"/>
      <c r="L208" s="196"/>
      <c r="M208" s="197"/>
      <c r="N208" s="198"/>
      <c r="O208" s="198"/>
      <c r="P208" s="199">
        <f>SUM(P209:P213)</f>
        <v>0</v>
      </c>
      <c r="Q208" s="198"/>
      <c r="R208" s="199">
        <f>SUM(R209:R213)</f>
        <v>1.03E-2</v>
      </c>
      <c r="S208" s="198"/>
      <c r="T208" s="200">
        <f>SUM(T209:T213)</f>
        <v>0</v>
      </c>
      <c r="AR208" s="201" t="s">
        <v>25</v>
      </c>
      <c r="AT208" s="202" t="s">
        <v>84</v>
      </c>
      <c r="AU208" s="202" t="s">
        <v>25</v>
      </c>
      <c r="AY208" s="201" t="s">
        <v>199</v>
      </c>
      <c r="BK208" s="203">
        <f>SUM(BK209:BK213)</f>
        <v>0</v>
      </c>
    </row>
    <row r="209" spans="2:65" s="1" customFormat="1" ht="22.5" customHeight="1">
      <c r="B209" s="43"/>
      <c r="C209" s="249" t="s">
        <v>346</v>
      </c>
      <c r="D209" s="249" t="s">
        <v>334</v>
      </c>
      <c r="E209" s="250" t="s">
        <v>1834</v>
      </c>
      <c r="F209" s="251" t="s">
        <v>1835</v>
      </c>
      <c r="G209" s="252" t="s">
        <v>1426</v>
      </c>
      <c r="H209" s="253">
        <v>1.03</v>
      </c>
      <c r="I209" s="254"/>
      <c r="J209" s="255">
        <f>ROUND(I209*H209,2)</f>
        <v>0</v>
      </c>
      <c r="K209" s="251" t="s">
        <v>50</v>
      </c>
      <c r="L209" s="256"/>
      <c r="M209" s="257" t="s">
        <v>50</v>
      </c>
      <c r="N209" s="258" t="s">
        <v>56</v>
      </c>
      <c r="O209" s="44"/>
      <c r="P209" s="216">
        <f>O209*H209</f>
        <v>0</v>
      </c>
      <c r="Q209" s="216">
        <v>0.01</v>
      </c>
      <c r="R209" s="216">
        <f>Q209*H209</f>
        <v>1.03E-2</v>
      </c>
      <c r="S209" s="216">
        <v>0</v>
      </c>
      <c r="T209" s="217">
        <f>S209*H209</f>
        <v>0</v>
      </c>
      <c r="AR209" s="25" t="s">
        <v>247</v>
      </c>
      <c r="AT209" s="25" t="s">
        <v>334</v>
      </c>
      <c r="AU209" s="25" t="s">
        <v>93</v>
      </c>
      <c r="AY209" s="25" t="s">
        <v>199</v>
      </c>
      <c r="BE209" s="218">
        <f>IF(N209="základní",J209,0)</f>
        <v>0</v>
      </c>
      <c r="BF209" s="218">
        <f>IF(N209="snížená",J209,0)</f>
        <v>0</v>
      </c>
      <c r="BG209" s="218">
        <f>IF(N209="zákl. přenesená",J209,0)</f>
        <v>0</v>
      </c>
      <c r="BH209" s="218">
        <f>IF(N209="sníž. přenesená",J209,0)</f>
        <v>0</v>
      </c>
      <c r="BI209" s="218">
        <f>IF(N209="nulová",J209,0)</f>
        <v>0</v>
      </c>
      <c r="BJ209" s="25" t="s">
        <v>25</v>
      </c>
      <c r="BK209" s="218">
        <f>ROUND(I209*H209,2)</f>
        <v>0</v>
      </c>
      <c r="BL209" s="25" t="s">
        <v>105</v>
      </c>
      <c r="BM209" s="25" t="s">
        <v>1836</v>
      </c>
    </row>
    <row r="210" spans="2:65" s="1" customFormat="1" ht="13.5">
      <c r="B210" s="43"/>
      <c r="C210" s="65"/>
      <c r="D210" s="219" t="s">
        <v>208</v>
      </c>
      <c r="E210" s="65"/>
      <c r="F210" s="220" t="s">
        <v>1835</v>
      </c>
      <c r="G210" s="65"/>
      <c r="H210" s="65"/>
      <c r="I210" s="175"/>
      <c r="J210" s="65"/>
      <c r="K210" s="65"/>
      <c r="L210" s="63"/>
      <c r="M210" s="221"/>
      <c r="N210" s="44"/>
      <c r="O210" s="44"/>
      <c r="P210" s="44"/>
      <c r="Q210" s="44"/>
      <c r="R210" s="44"/>
      <c r="S210" s="44"/>
      <c r="T210" s="80"/>
      <c r="AT210" s="25" t="s">
        <v>208</v>
      </c>
      <c r="AU210" s="25" t="s">
        <v>93</v>
      </c>
    </row>
    <row r="211" spans="2:65" s="12" customFormat="1" ht="13.5">
      <c r="B211" s="223"/>
      <c r="C211" s="224"/>
      <c r="D211" s="219" t="s">
        <v>212</v>
      </c>
      <c r="E211" s="225" t="s">
        <v>50</v>
      </c>
      <c r="F211" s="226" t="s">
        <v>1280</v>
      </c>
      <c r="G211" s="224"/>
      <c r="H211" s="227" t="s">
        <v>50</v>
      </c>
      <c r="I211" s="228"/>
      <c r="J211" s="224"/>
      <c r="K211" s="224"/>
      <c r="L211" s="229"/>
      <c r="M211" s="230"/>
      <c r="N211" s="231"/>
      <c r="O211" s="231"/>
      <c r="P211" s="231"/>
      <c r="Q211" s="231"/>
      <c r="R211" s="231"/>
      <c r="S211" s="231"/>
      <c r="T211" s="232"/>
      <c r="AT211" s="233" t="s">
        <v>212</v>
      </c>
      <c r="AU211" s="233" t="s">
        <v>93</v>
      </c>
      <c r="AV211" s="12" t="s">
        <v>25</v>
      </c>
      <c r="AW211" s="12" t="s">
        <v>48</v>
      </c>
      <c r="AX211" s="12" t="s">
        <v>85</v>
      </c>
      <c r="AY211" s="233" t="s">
        <v>199</v>
      </c>
    </row>
    <row r="212" spans="2:65" s="13" customFormat="1" ht="13.5">
      <c r="B212" s="234"/>
      <c r="C212" s="235"/>
      <c r="D212" s="219" t="s">
        <v>212</v>
      </c>
      <c r="E212" s="246" t="s">
        <v>50</v>
      </c>
      <c r="F212" s="247" t="s">
        <v>1837</v>
      </c>
      <c r="G212" s="235"/>
      <c r="H212" s="248">
        <v>1.03</v>
      </c>
      <c r="I212" s="240"/>
      <c r="J212" s="235"/>
      <c r="K212" s="235"/>
      <c r="L212" s="241"/>
      <c r="M212" s="242"/>
      <c r="N212" s="243"/>
      <c r="O212" s="243"/>
      <c r="P212" s="243"/>
      <c r="Q212" s="243"/>
      <c r="R212" s="243"/>
      <c r="S212" s="243"/>
      <c r="T212" s="244"/>
      <c r="AT212" s="245" t="s">
        <v>212</v>
      </c>
      <c r="AU212" s="245" t="s">
        <v>93</v>
      </c>
      <c r="AV212" s="13" t="s">
        <v>93</v>
      </c>
      <c r="AW212" s="13" t="s">
        <v>48</v>
      </c>
      <c r="AX212" s="13" t="s">
        <v>85</v>
      </c>
      <c r="AY212" s="245" t="s">
        <v>199</v>
      </c>
    </row>
    <row r="213" spans="2:65" s="12" customFormat="1" ht="27">
      <c r="B213" s="223"/>
      <c r="C213" s="224"/>
      <c r="D213" s="219" t="s">
        <v>212</v>
      </c>
      <c r="E213" s="225" t="s">
        <v>50</v>
      </c>
      <c r="F213" s="226" t="s">
        <v>339</v>
      </c>
      <c r="G213" s="224"/>
      <c r="H213" s="227" t="s">
        <v>50</v>
      </c>
      <c r="I213" s="228"/>
      <c r="J213" s="224"/>
      <c r="K213" s="224"/>
      <c r="L213" s="229"/>
      <c r="M213" s="230"/>
      <c r="N213" s="231"/>
      <c r="O213" s="231"/>
      <c r="P213" s="231"/>
      <c r="Q213" s="231"/>
      <c r="R213" s="231"/>
      <c r="S213" s="231"/>
      <c r="T213" s="232"/>
      <c r="AT213" s="233" t="s">
        <v>212</v>
      </c>
      <c r="AU213" s="233" t="s">
        <v>93</v>
      </c>
      <c r="AV213" s="12" t="s">
        <v>25</v>
      </c>
      <c r="AW213" s="12" t="s">
        <v>48</v>
      </c>
      <c r="AX213" s="12" t="s">
        <v>85</v>
      </c>
      <c r="AY213" s="233" t="s">
        <v>199</v>
      </c>
    </row>
    <row r="214" spans="2:65" s="11" customFormat="1" ht="29.85" customHeight="1">
      <c r="B214" s="190"/>
      <c r="C214" s="191"/>
      <c r="D214" s="204" t="s">
        <v>84</v>
      </c>
      <c r="E214" s="205" t="s">
        <v>1480</v>
      </c>
      <c r="F214" s="205" t="s">
        <v>1481</v>
      </c>
      <c r="G214" s="191"/>
      <c r="H214" s="191"/>
      <c r="I214" s="194"/>
      <c r="J214" s="206">
        <f>BK214</f>
        <v>0</v>
      </c>
      <c r="K214" s="191"/>
      <c r="L214" s="196"/>
      <c r="M214" s="197"/>
      <c r="N214" s="198"/>
      <c r="O214" s="198"/>
      <c r="P214" s="199">
        <f>SUM(P215:P216)</f>
        <v>0</v>
      </c>
      <c r="Q214" s="198"/>
      <c r="R214" s="199">
        <f>SUM(R215:R216)</f>
        <v>0</v>
      </c>
      <c r="S214" s="198"/>
      <c r="T214" s="200">
        <f>SUM(T215:T216)</f>
        <v>0</v>
      </c>
      <c r="AR214" s="201" t="s">
        <v>25</v>
      </c>
      <c r="AT214" s="202" t="s">
        <v>84</v>
      </c>
      <c r="AU214" s="202" t="s">
        <v>25</v>
      </c>
      <c r="AY214" s="201" t="s">
        <v>199</v>
      </c>
      <c r="BK214" s="203">
        <f>SUM(BK215:BK216)</f>
        <v>0</v>
      </c>
    </row>
    <row r="215" spans="2:65" s="1" customFormat="1" ht="22.5" customHeight="1">
      <c r="B215" s="43"/>
      <c r="C215" s="207" t="s">
        <v>9</v>
      </c>
      <c r="D215" s="207" t="s">
        <v>202</v>
      </c>
      <c r="E215" s="208" t="s">
        <v>1482</v>
      </c>
      <c r="F215" s="209" t="s">
        <v>1483</v>
      </c>
      <c r="G215" s="210" t="s">
        <v>256</v>
      </c>
      <c r="H215" s="211">
        <v>0.17699999999999999</v>
      </c>
      <c r="I215" s="212"/>
      <c r="J215" s="213">
        <f>ROUND(I215*H215,2)</f>
        <v>0</v>
      </c>
      <c r="K215" s="209" t="s">
        <v>206</v>
      </c>
      <c r="L215" s="63"/>
      <c r="M215" s="214" t="s">
        <v>50</v>
      </c>
      <c r="N215" s="215" t="s">
        <v>56</v>
      </c>
      <c r="O215" s="44"/>
      <c r="P215" s="216">
        <f>O215*H215</f>
        <v>0</v>
      </c>
      <c r="Q215" s="216">
        <v>0</v>
      </c>
      <c r="R215" s="216">
        <f>Q215*H215</f>
        <v>0</v>
      </c>
      <c r="S215" s="216">
        <v>0</v>
      </c>
      <c r="T215" s="217">
        <f>S215*H215</f>
        <v>0</v>
      </c>
      <c r="AR215" s="25" t="s">
        <v>105</v>
      </c>
      <c r="AT215" s="25" t="s">
        <v>202</v>
      </c>
      <c r="AU215" s="25" t="s">
        <v>93</v>
      </c>
      <c r="AY215" s="25" t="s">
        <v>199</v>
      </c>
      <c r="BE215" s="218">
        <f>IF(N215="základní",J215,0)</f>
        <v>0</v>
      </c>
      <c r="BF215" s="218">
        <f>IF(N215="snížená",J215,0)</f>
        <v>0</v>
      </c>
      <c r="BG215" s="218">
        <f>IF(N215="zákl. přenesená",J215,0)</f>
        <v>0</v>
      </c>
      <c r="BH215" s="218">
        <f>IF(N215="sníž. přenesená",J215,0)</f>
        <v>0</v>
      </c>
      <c r="BI215" s="218">
        <f>IF(N215="nulová",J215,0)</f>
        <v>0</v>
      </c>
      <c r="BJ215" s="25" t="s">
        <v>25</v>
      </c>
      <c r="BK215" s="218">
        <f>ROUND(I215*H215,2)</f>
        <v>0</v>
      </c>
      <c r="BL215" s="25" t="s">
        <v>105</v>
      </c>
      <c r="BM215" s="25" t="s">
        <v>1484</v>
      </c>
    </row>
    <row r="216" spans="2:65" s="1" customFormat="1" ht="13.5">
      <c r="B216" s="43"/>
      <c r="C216" s="65"/>
      <c r="D216" s="219" t="s">
        <v>208</v>
      </c>
      <c r="E216" s="65"/>
      <c r="F216" s="220" t="s">
        <v>1485</v>
      </c>
      <c r="G216" s="65"/>
      <c r="H216" s="65"/>
      <c r="I216" s="175"/>
      <c r="J216" s="65"/>
      <c r="K216" s="65"/>
      <c r="L216" s="63"/>
      <c r="M216" s="289"/>
      <c r="N216" s="290"/>
      <c r="O216" s="290"/>
      <c r="P216" s="290"/>
      <c r="Q216" s="290"/>
      <c r="R216" s="290"/>
      <c r="S216" s="290"/>
      <c r="T216" s="291"/>
      <c r="AT216" s="25" t="s">
        <v>208</v>
      </c>
      <c r="AU216" s="25" t="s">
        <v>93</v>
      </c>
    </row>
    <row r="217" spans="2:65" s="1" customFormat="1" ht="6.95" customHeight="1">
      <c r="B217" s="58"/>
      <c r="C217" s="59"/>
      <c r="D217" s="59"/>
      <c r="E217" s="59"/>
      <c r="F217" s="59"/>
      <c r="G217" s="59"/>
      <c r="H217" s="59"/>
      <c r="I217" s="151"/>
      <c r="J217" s="59"/>
      <c r="K217" s="59"/>
      <c r="L217" s="63"/>
    </row>
  </sheetData>
  <sheetProtection password="CC35" sheet="1" objects="1" scenarios="1" formatCells="0" formatColumns="0" formatRows="0" sort="0" autoFilter="0"/>
  <autoFilter ref="C92:K216"/>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159</v>
      </c>
      <c r="G1" s="422" t="s">
        <v>160</v>
      </c>
      <c r="H1" s="422"/>
      <c r="I1" s="126"/>
      <c r="J1" s="125" t="s">
        <v>161</v>
      </c>
      <c r="K1" s="124" t="s">
        <v>162</v>
      </c>
      <c r="L1" s="125" t="s">
        <v>163</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158</v>
      </c>
    </row>
    <row r="3" spans="1:70" ht="6.95" customHeight="1">
      <c r="B3" s="26"/>
      <c r="C3" s="27"/>
      <c r="D3" s="27"/>
      <c r="E3" s="27"/>
      <c r="F3" s="27"/>
      <c r="G3" s="27"/>
      <c r="H3" s="27"/>
      <c r="I3" s="127"/>
      <c r="J3" s="27"/>
      <c r="K3" s="28"/>
      <c r="AT3" s="25" t="s">
        <v>93</v>
      </c>
    </row>
    <row r="4" spans="1:70" ht="36.950000000000003" customHeight="1">
      <c r="B4" s="29"/>
      <c r="C4" s="30"/>
      <c r="D4" s="31" t="s">
        <v>164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3" t="str">
        <f>'Rekapitulace stavby'!K6</f>
        <v>Bezbariérové úpravy komunikací olomouc - trasa M</v>
      </c>
      <c r="F7" s="414"/>
      <c r="G7" s="414"/>
      <c r="H7" s="414"/>
      <c r="I7" s="128"/>
      <c r="J7" s="30"/>
      <c r="K7" s="32"/>
    </row>
    <row r="8" spans="1:70">
      <c r="B8" s="29"/>
      <c r="C8" s="30"/>
      <c r="D8" s="38" t="s">
        <v>165</v>
      </c>
      <c r="E8" s="30"/>
      <c r="F8" s="30"/>
      <c r="G8" s="30"/>
      <c r="H8" s="30"/>
      <c r="I8" s="128"/>
      <c r="J8" s="30"/>
      <c r="K8" s="32"/>
    </row>
    <row r="9" spans="1:70" ht="22.5" customHeight="1">
      <c r="B9" s="29"/>
      <c r="C9" s="30"/>
      <c r="D9" s="30"/>
      <c r="E9" s="413" t="s">
        <v>1539</v>
      </c>
      <c r="F9" s="373"/>
      <c r="G9" s="373"/>
      <c r="H9" s="373"/>
      <c r="I9" s="128"/>
      <c r="J9" s="30"/>
      <c r="K9" s="32"/>
    </row>
    <row r="10" spans="1:70">
      <c r="B10" s="29"/>
      <c r="C10" s="30"/>
      <c r="D10" s="38" t="s">
        <v>167</v>
      </c>
      <c r="E10" s="30"/>
      <c r="F10" s="30"/>
      <c r="G10" s="30"/>
      <c r="H10" s="30"/>
      <c r="I10" s="128"/>
      <c r="J10" s="30"/>
      <c r="K10" s="32"/>
    </row>
    <row r="11" spans="1:70" s="1" customFormat="1" ht="22.5" customHeight="1">
      <c r="B11" s="43"/>
      <c r="C11" s="44"/>
      <c r="D11" s="44"/>
      <c r="E11" s="397" t="s">
        <v>1838</v>
      </c>
      <c r="F11" s="415"/>
      <c r="G11" s="415"/>
      <c r="H11" s="415"/>
      <c r="I11" s="129"/>
      <c r="J11" s="44"/>
      <c r="K11" s="47"/>
    </row>
    <row r="12" spans="1:70" s="1" customFormat="1">
      <c r="B12" s="43"/>
      <c r="C12" s="44"/>
      <c r="D12" s="38" t="s">
        <v>1541</v>
      </c>
      <c r="E12" s="44"/>
      <c r="F12" s="44"/>
      <c r="G12" s="44"/>
      <c r="H12" s="44"/>
      <c r="I12" s="129"/>
      <c r="J12" s="44"/>
      <c r="K12" s="47"/>
    </row>
    <row r="13" spans="1:70" s="1" customFormat="1" ht="36.950000000000003" customHeight="1">
      <c r="B13" s="43"/>
      <c r="C13" s="44"/>
      <c r="D13" s="44"/>
      <c r="E13" s="416" t="s">
        <v>1839</v>
      </c>
      <c r="F13" s="415"/>
      <c r="G13" s="415"/>
      <c r="H13" s="415"/>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50</v>
      </c>
      <c r="G15" s="44"/>
      <c r="H15" s="44"/>
      <c r="I15" s="130" t="s">
        <v>23</v>
      </c>
      <c r="J15" s="36" t="s">
        <v>24</v>
      </c>
      <c r="K15" s="47"/>
    </row>
    <row r="16" spans="1:70" s="1" customFormat="1" ht="14.45" customHeight="1">
      <c r="B16" s="43"/>
      <c r="C16" s="44"/>
      <c r="D16" s="38" t="s">
        <v>26</v>
      </c>
      <c r="E16" s="44"/>
      <c r="F16" s="36" t="s">
        <v>27</v>
      </c>
      <c r="G16" s="44"/>
      <c r="H16" s="44"/>
      <c r="I16" s="130" t="s">
        <v>28</v>
      </c>
      <c r="J16" s="131" t="str">
        <f>'Rekapitulace stavby'!AN8</f>
        <v>22.2.2017</v>
      </c>
      <c r="K16" s="47"/>
    </row>
    <row r="17" spans="2:11" s="1" customFormat="1" ht="21.75" customHeight="1">
      <c r="B17" s="43"/>
      <c r="C17" s="44"/>
      <c r="D17" s="44"/>
      <c r="E17" s="44"/>
      <c r="F17" s="44"/>
      <c r="G17" s="44"/>
      <c r="H17" s="44"/>
      <c r="I17" s="132" t="s">
        <v>33</v>
      </c>
      <c r="J17" s="40" t="s">
        <v>1146</v>
      </c>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41</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42</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44</v>
      </c>
      <c r="E24" s="44"/>
      <c r="F24" s="44"/>
      <c r="G24" s="44"/>
      <c r="H24" s="44"/>
      <c r="I24" s="130" t="s">
        <v>37</v>
      </c>
      <c r="J24" s="36" t="s">
        <v>45</v>
      </c>
      <c r="K24" s="47"/>
    </row>
    <row r="25" spans="2:11" s="1" customFormat="1" ht="18" customHeight="1">
      <c r="B25" s="43"/>
      <c r="C25" s="44"/>
      <c r="D25" s="44"/>
      <c r="E25" s="36" t="s">
        <v>46</v>
      </c>
      <c r="F25" s="44"/>
      <c r="G25" s="44"/>
      <c r="H25" s="44"/>
      <c r="I25" s="130" t="s">
        <v>40</v>
      </c>
      <c r="J25" s="36" t="s">
        <v>47</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49</v>
      </c>
      <c r="E27" s="44"/>
      <c r="F27" s="44"/>
      <c r="G27" s="44"/>
      <c r="H27" s="44"/>
      <c r="I27" s="129"/>
      <c r="J27" s="44"/>
      <c r="K27" s="47"/>
    </row>
    <row r="28" spans="2:11" s="7" customFormat="1" ht="22.5" customHeight="1">
      <c r="B28" s="133"/>
      <c r="C28" s="134"/>
      <c r="D28" s="134"/>
      <c r="E28" s="377" t="s">
        <v>50</v>
      </c>
      <c r="F28" s="377"/>
      <c r="G28" s="377"/>
      <c r="H28" s="377"/>
      <c r="I28" s="135"/>
      <c r="J28" s="134"/>
      <c r="K28" s="136"/>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7"/>
      <c r="J30" s="87"/>
      <c r="K30" s="138"/>
    </row>
    <row r="31" spans="2:11" s="1" customFormat="1" ht="25.35" customHeight="1">
      <c r="B31" s="43"/>
      <c r="C31" s="44"/>
      <c r="D31" s="139" t="s">
        <v>51</v>
      </c>
      <c r="E31" s="44"/>
      <c r="F31" s="44"/>
      <c r="G31" s="44"/>
      <c r="H31" s="44"/>
      <c r="I31" s="129"/>
      <c r="J31" s="140">
        <f>ROUND(J92,2)</f>
        <v>0</v>
      </c>
      <c r="K31" s="47"/>
    </row>
    <row r="32" spans="2:11" s="1" customFormat="1" ht="6.95" customHeight="1">
      <c r="B32" s="43"/>
      <c r="C32" s="44"/>
      <c r="D32" s="87"/>
      <c r="E32" s="87"/>
      <c r="F32" s="87"/>
      <c r="G32" s="87"/>
      <c r="H32" s="87"/>
      <c r="I32" s="137"/>
      <c r="J32" s="87"/>
      <c r="K32" s="138"/>
    </row>
    <row r="33" spans="2:11" s="1" customFormat="1" ht="14.45" customHeight="1">
      <c r="B33" s="43"/>
      <c r="C33" s="44"/>
      <c r="D33" s="44"/>
      <c r="E33" s="44"/>
      <c r="F33" s="48" t="s">
        <v>53</v>
      </c>
      <c r="G33" s="44"/>
      <c r="H33" s="44"/>
      <c r="I33" s="141" t="s">
        <v>52</v>
      </c>
      <c r="J33" s="48" t="s">
        <v>54</v>
      </c>
      <c r="K33" s="47"/>
    </row>
    <row r="34" spans="2:11" s="1" customFormat="1" ht="14.45" customHeight="1">
      <c r="B34" s="43"/>
      <c r="C34" s="44"/>
      <c r="D34" s="51" t="s">
        <v>55</v>
      </c>
      <c r="E34" s="51" t="s">
        <v>56</v>
      </c>
      <c r="F34" s="142">
        <f>ROUND(SUM(BE92:BE321), 2)</f>
        <v>0</v>
      </c>
      <c r="G34" s="44"/>
      <c r="H34" s="44"/>
      <c r="I34" s="143">
        <v>0.21</v>
      </c>
      <c r="J34" s="142">
        <f>ROUND(ROUND((SUM(BE92:BE321)), 2)*I34, 2)</f>
        <v>0</v>
      </c>
      <c r="K34" s="47"/>
    </row>
    <row r="35" spans="2:11" s="1" customFormat="1" ht="14.45" customHeight="1">
      <c r="B35" s="43"/>
      <c r="C35" s="44"/>
      <c r="D35" s="44"/>
      <c r="E35" s="51" t="s">
        <v>57</v>
      </c>
      <c r="F35" s="142">
        <f>ROUND(SUM(BF92:BF321), 2)</f>
        <v>0</v>
      </c>
      <c r="G35" s="44"/>
      <c r="H35" s="44"/>
      <c r="I35" s="143">
        <v>0.15</v>
      </c>
      <c r="J35" s="142">
        <f>ROUND(ROUND((SUM(BF92:BF321)), 2)*I35, 2)</f>
        <v>0</v>
      </c>
      <c r="K35" s="47"/>
    </row>
    <row r="36" spans="2:11" s="1" customFormat="1" ht="14.45" hidden="1" customHeight="1">
      <c r="B36" s="43"/>
      <c r="C36" s="44"/>
      <c r="D36" s="44"/>
      <c r="E36" s="51" t="s">
        <v>58</v>
      </c>
      <c r="F36" s="142">
        <f>ROUND(SUM(BG92:BG321), 2)</f>
        <v>0</v>
      </c>
      <c r="G36" s="44"/>
      <c r="H36" s="44"/>
      <c r="I36" s="143">
        <v>0.21</v>
      </c>
      <c r="J36" s="142">
        <v>0</v>
      </c>
      <c r="K36" s="47"/>
    </row>
    <row r="37" spans="2:11" s="1" customFormat="1" ht="14.45" hidden="1" customHeight="1">
      <c r="B37" s="43"/>
      <c r="C37" s="44"/>
      <c r="D37" s="44"/>
      <c r="E37" s="51" t="s">
        <v>59</v>
      </c>
      <c r="F37" s="142">
        <f>ROUND(SUM(BH92:BH321), 2)</f>
        <v>0</v>
      </c>
      <c r="G37" s="44"/>
      <c r="H37" s="44"/>
      <c r="I37" s="143">
        <v>0.15</v>
      </c>
      <c r="J37" s="142">
        <v>0</v>
      </c>
      <c r="K37" s="47"/>
    </row>
    <row r="38" spans="2:11" s="1" customFormat="1" ht="14.45" hidden="1" customHeight="1">
      <c r="B38" s="43"/>
      <c r="C38" s="44"/>
      <c r="D38" s="44"/>
      <c r="E38" s="51" t="s">
        <v>60</v>
      </c>
      <c r="F38" s="142">
        <f>ROUND(SUM(BI92:BI321), 2)</f>
        <v>0</v>
      </c>
      <c r="G38" s="44"/>
      <c r="H38" s="44"/>
      <c r="I38" s="143">
        <v>0</v>
      </c>
      <c r="J38" s="142">
        <v>0</v>
      </c>
      <c r="K38" s="47"/>
    </row>
    <row r="39" spans="2:11" s="1" customFormat="1" ht="6.95" customHeight="1">
      <c r="B39" s="43"/>
      <c r="C39" s="44"/>
      <c r="D39" s="44"/>
      <c r="E39" s="44"/>
      <c r="F39" s="44"/>
      <c r="G39" s="44"/>
      <c r="H39" s="44"/>
      <c r="I39" s="129"/>
      <c r="J39" s="44"/>
      <c r="K39" s="47"/>
    </row>
    <row r="40" spans="2:11" s="1" customFormat="1" ht="25.35" customHeight="1">
      <c r="B40" s="43"/>
      <c r="C40" s="144"/>
      <c r="D40" s="145" t="s">
        <v>61</v>
      </c>
      <c r="E40" s="81"/>
      <c r="F40" s="81"/>
      <c r="G40" s="146" t="s">
        <v>62</v>
      </c>
      <c r="H40" s="147" t="s">
        <v>63</v>
      </c>
      <c r="I40" s="148"/>
      <c r="J40" s="149">
        <f>SUM(J31:J38)</f>
        <v>0</v>
      </c>
      <c r="K40" s="150"/>
    </row>
    <row r="41" spans="2:11" s="1" customFormat="1" ht="14.45" customHeight="1">
      <c r="B41" s="58"/>
      <c r="C41" s="59"/>
      <c r="D41" s="59"/>
      <c r="E41" s="59"/>
      <c r="F41" s="59"/>
      <c r="G41" s="59"/>
      <c r="H41" s="59"/>
      <c r="I41" s="151"/>
      <c r="J41" s="59"/>
      <c r="K41" s="60"/>
    </row>
    <row r="45" spans="2:11" s="1" customFormat="1" ht="6.95" customHeight="1">
      <c r="B45" s="152"/>
      <c r="C45" s="153"/>
      <c r="D45" s="153"/>
      <c r="E45" s="153"/>
      <c r="F45" s="153"/>
      <c r="G45" s="153"/>
      <c r="H45" s="153"/>
      <c r="I45" s="154"/>
      <c r="J45" s="153"/>
      <c r="K45" s="155"/>
    </row>
    <row r="46" spans="2:11" s="1" customFormat="1" ht="36.950000000000003" customHeight="1">
      <c r="B46" s="43"/>
      <c r="C46" s="31" t="s">
        <v>171</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22.5" customHeight="1">
      <c r="B49" s="43"/>
      <c r="C49" s="44"/>
      <c r="D49" s="44"/>
      <c r="E49" s="413" t="str">
        <f>E7</f>
        <v>Bezbariérové úpravy komunikací olomouc - trasa M</v>
      </c>
      <c r="F49" s="414"/>
      <c r="G49" s="414"/>
      <c r="H49" s="414"/>
      <c r="I49" s="129"/>
      <c r="J49" s="44"/>
      <c r="K49" s="47"/>
    </row>
    <row r="50" spans="2:47">
      <c r="B50" s="29"/>
      <c r="C50" s="38" t="s">
        <v>165</v>
      </c>
      <c r="D50" s="30"/>
      <c r="E50" s="30"/>
      <c r="F50" s="30"/>
      <c r="G50" s="30"/>
      <c r="H50" s="30"/>
      <c r="I50" s="128"/>
      <c r="J50" s="30"/>
      <c r="K50" s="32"/>
    </row>
    <row r="51" spans="2:47" ht="22.5" customHeight="1">
      <c r="B51" s="29"/>
      <c r="C51" s="30"/>
      <c r="D51" s="30"/>
      <c r="E51" s="413" t="s">
        <v>1539</v>
      </c>
      <c r="F51" s="373"/>
      <c r="G51" s="373"/>
      <c r="H51" s="373"/>
      <c r="I51" s="128"/>
      <c r="J51" s="30"/>
      <c r="K51" s="32"/>
    </row>
    <row r="52" spans="2:47">
      <c r="B52" s="29"/>
      <c r="C52" s="38" t="s">
        <v>167</v>
      </c>
      <c r="D52" s="30"/>
      <c r="E52" s="30"/>
      <c r="F52" s="30"/>
      <c r="G52" s="30"/>
      <c r="H52" s="30"/>
      <c r="I52" s="128"/>
      <c r="J52" s="30"/>
      <c r="K52" s="32"/>
    </row>
    <row r="53" spans="2:47" s="1" customFormat="1" ht="22.5" customHeight="1">
      <c r="B53" s="43"/>
      <c r="C53" s="44"/>
      <c r="D53" s="44"/>
      <c r="E53" s="397" t="s">
        <v>1838</v>
      </c>
      <c r="F53" s="415"/>
      <c r="G53" s="415"/>
      <c r="H53" s="415"/>
      <c r="I53" s="129"/>
      <c r="J53" s="44"/>
      <c r="K53" s="47"/>
    </row>
    <row r="54" spans="2:47" s="1" customFormat="1" ht="14.45" customHeight="1">
      <c r="B54" s="43"/>
      <c r="C54" s="38" t="s">
        <v>1541</v>
      </c>
      <c r="D54" s="44"/>
      <c r="E54" s="44"/>
      <c r="F54" s="44"/>
      <c r="G54" s="44"/>
      <c r="H54" s="44"/>
      <c r="I54" s="129"/>
      <c r="J54" s="44"/>
      <c r="K54" s="47"/>
    </row>
    <row r="55" spans="2:47" s="1" customFormat="1" ht="23.25" customHeight="1">
      <c r="B55" s="43"/>
      <c r="C55" s="44"/>
      <c r="D55" s="44"/>
      <c r="E55" s="416" t="str">
        <f>E13</f>
        <v>10-1 - Vedlejší rozpočtové náklady a ostatní náklady-soupis prací</v>
      </c>
      <c r="F55" s="415"/>
      <c r="G55" s="415"/>
      <c r="H55" s="415"/>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Olomouc</v>
      </c>
      <c r="G57" s="44"/>
      <c r="H57" s="44"/>
      <c r="I57" s="130" t="s">
        <v>28</v>
      </c>
      <c r="J57" s="131" t="str">
        <f>IF(J16="","",J16)</f>
        <v>22.2.2017</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Statutární město Olomouc</v>
      </c>
      <c r="G59" s="44"/>
      <c r="H59" s="44"/>
      <c r="I59" s="130" t="s">
        <v>44</v>
      </c>
      <c r="J59" s="36" t="str">
        <f>E25</f>
        <v>ing.Petr Doležel</v>
      </c>
      <c r="K59" s="47"/>
    </row>
    <row r="60" spans="2:47" s="1" customFormat="1" ht="14.45" customHeight="1">
      <c r="B60" s="43"/>
      <c r="C60" s="38" t="s">
        <v>42</v>
      </c>
      <c r="D60" s="44"/>
      <c r="E60" s="44"/>
      <c r="F60" s="36" t="str">
        <f>IF(E22="","",E22)</f>
        <v/>
      </c>
      <c r="G60" s="44"/>
      <c r="H60" s="44"/>
      <c r="I60" s="129"/>
      <c r="J60" s="44"/>
      <c r="K60" s="47"/>
    </row>
    <row r="61" spans="2:47" s="1" customFormat="1" ht="10.35" customHeight="1">
      <c r="B61" s="43"/>
      <c r="C61" s="44"/>
      <c r="D61" s="44"/>
      <c r="E61" s="44"/>
      <c r="F61" s="44"/>
      <c r="G61" s="44"/>
      <c r="H61" s="44"/>
      <c r="I61" s="129"/>
      <c r="J61" s="44"/>
      <c r="K61" s="47"/>
    </row>
    <row r="62" spans="2:47" s="1" customFormat="1" ht="29.25" customHeight="1">
      <c r="B62" s="43"/>
      <c r="C62" s="156" t="s">
        <v>172</v>
      </c>
      <c r="D62" s="144"/>
      <c r="E62" s="144"/>
      <c r="F62" s="144"/>
      <c r="G62" s="144"/>
      <c r="H62" s="144"/>
      <c r="I62" s="157"/>
      <c r="J62" s="158" t="s">
        <v>173</v>
      </c>
      <c r="K62" s="159"/>
    </row>
    <row r="63" spans="2:47" s="1" customFormat="1" ht="10.35" customHeight="1">
      <c r="B63" s="43"/>
      <c r="C63" s="44"/>
      <c r="D63" s="44"/>
      <c r="E63" s="44"/>
      <c r="F63" s="44"/>
      <c r="G63" s="44"/>
      <c r="H63" s="44"/>
      <c r="I63" s="129"/>
      <c r="J63" s="44"/>
      <c r="K63" s="47"/>
    </row>
    <row r="64" spans="2:47" s="1" customFormat="1" ht="29.25" customHeight="1">
      <c r="B64" s="43"/>
      <c r="C64" s="160" t="s">
        <v>174</v>
      </c>
      <c r="D64" s="44"/>
      <c r="E64" s="44"/>
      <c r="F64" s="44"/>
      <c r="G64" s="44"/>
      <c r="H64" s="44"/>
      <c r="I64" s="129"/>
      <c r="J64" s="140">
        <f>J92</f>
        <v>0</v>
      </c>
      <c r="K64" s="47"/>
      <c r="AU64" s="25" t="s">
        <v>175</v>
      </c>
    </row>
    <row r="65" spans="2:12" s="8" customFormat="1" ht="24.95" customHeight="1">
      <c r="B65" s="161"/>
      <c r="C65" s="162"/>
      <c r="D65" s="163" t="s">
        <v>1840</v>
      </c>
      <c r="E65" s="164"/>
      <c r="F65" s="164"/>
      <c r="G65" s="164"/>
      <c r="H65" s="164"/>
      <c r="I65" s="165"/>
      <c r="J65" s="166">
        <f>J93</f>
        <v>0</v>
      </c>
      <c r="K65" s="167"/>
    </row>
    <row r="66" spans="2:12" s="9" customFormat="1" ht="19.899999999999999" customHeight="1">
      <c r="B66" s="168"/>
      <c r="C66" s="169"/>
      <c r="D66" s="170" t="s">
        <v>1841</v>
      </c>
      <c r="E66" s="171"/>
      <c r="F66" s="171"/>
      <c r="G66" s="171"/>
      <c r="H66" s="171"/>
      <c r="I66" s="172"/>
      <c r="J66" s="173">
        <f>J94</f>
        <v>0</v>
      </c>
      <c r="K66" s="174"/>
    </row>
    <row r="67" spans="2:12" s="9" customFormat="1" ht="19.899999999999999" customHeight="1">
      <c r="B67" s="168"/>
      <c r="C67" s="169"/>
      <c r="D67" s="170" t="s">
        <v>1842</v>
      </c>
      <c r="E67" s="171"/>
      <c r="F67" s="171"/>
      <c r="G67" s="171"/>
      <c r="H67" s="171"/>
      <c r="I67" s="172"/>
      <c r="J67" s="173">
        <f>J100</f>
        <v>0</v>
      </c>
      <c r="K67" s="174"/>
    </row>
    <row r="68" spans="2:12" s="9" customFormat="1" ht="19.899999999999999" customHeight="1">
      <c r="B68" s="168"/>
      <c r="C68" s="169"/>
      <c r="D68" s="170" t="s">
        <v>1843</v>
      </c>
      <c r="E68" s="171"/>
      <c r="F68" s="171"/>
      <c r="G68" s="171"/>
      <c r="H68" s="171"/>
      <c r="I68" s="172"/>
      <c r="J68" s="173">
        <f>J181</f>
        <v>0</v>
      </c>
      <c r="K68" s="174"/>
    </row>
    <row r="69" spans="2:12" s="1" customFormat="1" ht="21.75" customHeight="1">
      <c r="B69" s="43"/>
      <c r="C69" s="44"/>
      <c r="D69" s="44"/>
      <c r="E69" s="44"/>
      <c r="F69" s="44"/>
      <c r="G69" s="44"/>
      <c r="H69" s="44"/>
      <c r="I69" s="129"/>
      <c r="J69" s="44"/>
      <c r="K69" s="47"/>
    </row>
    <row r="70" spans="2:12" s="1" customFormat="1" ht="6.95" customHeight="1">
      <c r="B70" s="58"/>
      <c r="C70" s="59"/>
      <c r="D70" s="59"/>
      <c r="E70" s="59"/>
      <c r="F70" s="59"/>
      <c r="G70" s="59"/>
      <c r="H70" s="59"/>
      <c r="I70" s="151"/>
      <c r="J70" s="59"/>
      <c r="K70" s="60"/>
    </row>
    <row r="74" spans="2:12" s="1" customFormat="1" ht="6.95" customHeight="1">
      <c r="B74" s="61"/>
      <c r="C74" s="62"/>
      <c r="D74" s="62"/>
      <c r="E74" s="62"/>
      <c r="F74" s="62"/>
      <c r="G74" s="62"/>
      <c r="H74" s="62"/>
      <c r="I74" s="154"/>
      <c r="J74" s="62"/>
      <c r="K74" s="62"/>
      <c r="L74" s="63"/>
    </row>
    <row r="75" spans="2:12" s="1" customFormat="1" ht="36.950000000000003" customHeight="1">
      <c r="B75" s="43"/>
      <c r="C75" s="64" t="s">
        <v>183</v>
      </c>
      <c r="D75" s="65"/>
      <c r="E75" s="65"/>
      <c r="F75" s="65"/>
      <c r="G75" s="65"/>
      <c r="H75" s="65"/>
      <c r="I75" s="175"/>
      <c r="J75" s="65"/>
      <c r="K75" s="65"/>
      <c r="L75" s="63"/>
    </row>
    <row r="76" spans="2:12" s="1" customFormat="1" ht="6.95" customHeight="1">
      <c r="B76" s="43"/>
      <c r="C76" s="65"/>
      <c r="D76" s="65"/>
      <c r="E76" s="65"/>
      <c r="F76" s="65"/>
      <c r="G76" s="65"/>
      <c r="H76" s="65"/>
      <c r="I76" s="175"/>
      <c r="J76" s="65"/>
      <c r="K76" s="65"/>
      <c r="L76" s="63"/>
    </row>
    <row r="77" spans="2:12" s="1" customFormat="1" ht="14.45" customHeight="1">
      <c r="B77" s="43"/>
      <c r="C77" s="67" t="s">
        <v>18</v>
      </c>
      <c r="D77" s="65"/>
      <c r="E77" s="65"/>
      <c r="F77" s="65"/>
      <c r="G77" s="65"/>
      <c r="H77" s="65"/>
      <c r="I77" s="175"/>
      <c r="J77" s="65"/>
      <c r="K77" s="65"/>
      <c r="L77" s="63"/>
    </row>
    <row r="78" spans="2:12" s="1" customFormat="1" ht="22.5" customHeight="1">
      <c r="B78" s="43"/>
      <c r="C78" s="65"/>
      <c r="D78" s="65"/>
      <c r="E78" s="417" t="str">
        <f>E7</f>
        <v>Bezbariérové úpravy komunikací olomouc - trasa M</v>
      </c>
      <c r="F78" s="418"/>
      <c r="G78" s="418"/>
      <c r="H78" s="418"/>
      <c r="I78" s="175"/>
      <c r="J78" s="65"/>
      <c r="K78" s="65"/>
      <c r="L78" s="63"/>
    </row>
    <row r="79" spans="2:12">
      <c r="B79" s="29"/>
      <c r="C79" s="67" t="s">
        <v>165</v>
      </c>
      <c r="D79" s="176"/>
      <c r="E79" s="176"/>
      <c r="F79" s="176"/>
      <c r="G79" s="176"/>
      <c r="H79" s="176"/>
      <c r="J79" s="176"/>
      <c r="K79" s="176"/>
      <c r="L79" s="177"/>
    </row>
    <row r="80" spans="2:12" ht="22.5" customHeight="1">
      <c r="B80" s="29"/>
      <c r="C80" s="176"/>
      <c r="D80" s="176"/>
      <c r="E80" s="417" t="s">
        <v>1539</v>
      </c>
      <c r="F80" s="421"/>
      <c r="G80" s="421"/>
      <c r="H80" s="421"/>
      <c r="J80" s="176"/>
      <c r="K80" s="176"/>
      <c r="L80" s="177"/>
    </row>
    <row r="81" spans="2:65">
      <c r="B81" s="29"/>
      <c r="C81" s="67" t="s">
        <v>167</v>
      </c>
      <c r="D81" s="176"/>
      <c r="E81" s="176"/>
      <c r="F81" s="176"/>
      <c r="G81" s="176"/>
      <c r="H81" s="176"/>
      <c r="J81" s="176"/>
      <c r="K81" s="176"/>
      <c r="L81" s="177"/>
    </row>
    <row r="82" spans="2:65" s="1" customFormat="1" ht="22.5" customHeight="1">
      <c r="B82" s="43"/>
      <c r="C82" s="65"/>
      <c r="D82" s="65"/>
      <c r="E82" s="419" t="s">
        <v>1838</v>
      </c>
      <c r="F82" s="420"/>
      <c r="G82" s="420"/>
      <c r="H82" s="420"/>
      <c r="I82" s="175"/>
      <c r="J82" s="65"/>
      <c r="K82" s="65"/>
      <c r="L82" s="63"/>
    </row>
    <row r="83" spans="2:65" s="1" customFormat="1" ht="14.45" customHeight="1">
      <c r="B83" s="43"/>
      <c r="C83" s="67" t="s">
        <v>1541</v>
      </c>
      <c r="D83" s="65"/>
      <c r="E83" s="65"/>
      <c r="F83" s="65"/>
      <c r="G83" s="65"/>
      <c r="H83" s="65"/>
      <c r="I83" s="175"/>
      <c r="J83" s="65"/>
      <c r="K83" s="65"/>
      <c r="L83" s="63"/>
    </row>
    <row r="84" spans="2:65" s="1" customFormat="1" ht="23.25" customHeight="1">
      <c r="B84" s="43"/>
      <c r="C84" s="65"/>
      <c r="D84" s="65"/>
      <c r="E84" s="388" t="str">
        <f>E13</f>
        <v>10-1 - Vedlejší rozpočtové náklady a ostatní náklady-soupis prací</v>
      </c>
      <c r="F84" s="420"/>
      <c r="G84" s="420"/>
      <c r="H84" s="420"/>
      <c r="I84" s="175"/>
      <c r="J84" s="65"/>
      <c r="K84" s="65"/>
      <c r="L84" s="63"/>
    </row>
    <row r="85" spans="2:65" s="1" customFormat="1" ht="6.95" customHeight="1">
      <c r="B85" s="43"/>
      <c r="C85" s="65"/>
      <c r="D85" s="65"/>
      <c r="E85" s="65"/>
      <c r="F85" s="65"/>
      <c r="G85" s="65"/>
      <c r="H85" s="65"/>
      <c r="I85" s="175"/>
      <c r="J85" s="65"/>
      <c r="K85" s="65"/>
      <c r="L85" s="63"/>
    </row>
    <row r="86" spans="2:65" s="1" customFormat="1" ht="18" customHeight="1">
      <c r="B86" s="43"/>
      <c r="C86" s="67" t="s">
        <v>26</v>
      </c>
      <c r="D86" s="65"/>
      <c r="E86" s="65"/>
      <c r="F86" s="178" t="str">
        <f>F16</f>
        <v>Olomouc</v>
      </c>
      <c r="G86" s="65"/>
      <c r="H86" s="65"/>
      <c r="I86" s="179" t="s">
        <v>28</v>
      </c>
      <c r="J86" s="75" t="str">
        <f>IF(J16="","",J16)</f>
        <v>22.2.2017</v>
      </c>
      <c r="K86" s="65"/>
      <c r="L86" s="63"/>
    </row>
    <row r="87" spans="2:65" s="1" customFormat="1" ht="6.95" customHeight="1">
      <c r="B87" s="43"/>
      <c r="C87" s="65"/>
      <c r="D87" s="65"/>
      <c r="E87" s="65"/>
      <c r="F87" s="65"/>
      <c r="G87" s="65"/>
      <c r="H87" s="65"/>
      <c r="I87" s="175"/>
      <c r="J87" s="65"/>
      <c r="K87" s="65"/>
      <c r="L87" s="63"/>
    </row>
    <row r="88" spans="2:65" s="1" customFormat="1">
      <c r="B88" s="43"/>
      <c r="C88" s="67" t="s">
        <v>36</v>
      </c>
      <c r="D88" s="65"/>
      <c r="E88" s="65"/>
      <c r="F88" s="178" t="str">
        <f>E19</f>
        <v>Statutární město Olomouc</v>
      </c>
      <c r="G88" s="65"/>
      <c r="H88" s="65"/>
      <c r="I88" s="179" t="s">
        <v>44</v>
      </c>
      <c r="J88" s="178" t="str">
        <f>E25</f>
        <v>ing.Petr Doležel</v>
      </c>
      <c r="K88" s="65"/>
      <c r="L88" s="63"/>
    </row>
    <row r="89" spans="2:65" s="1" customFormat="1" ht="14.45" customHeight="1">
      <c r="B89" s="43"/>
      <c r="C89" s="67" t="s">
        <v>42</v>
      </c>
      <c r="D89" s="65"/>
      <c r="E89" s="65"/>
      <c r="F89" s="178" t="str">
        <f>IF(E22="","",E22)</f>
        <v/>
      </c>
      <c r="G89" s="65"/>
      <c r="H89" s="65"/>
      <c r="I89" s="175"/>
      <c r="J89" s="65"/>
      <c r="K89" s="65"/>
      <c r="L89" s="63"/>
    </row>
    <row r="90" spans="2:65" s="1" customFormat="1" ht="10.35" customHeight="1">
      <c r="B90" s="43"/>
      <c r="C90" s="65"/>
      <c r="D90" s="65"/>
      <c r="E90" s="65"/>
      <c r="F90" s="65"/>
      <c r="G90" s="65"/>
      <c r="H90" s="65"/>
      <c r="I90" s="175"/>
      <c r="J90" s="65"/>
      <c r="K90" s="65"/>
      <c r="L90" s="63"/>
    </row>
    <row r="91" spans="2:65" s="10" customFormat="1" ht="29.25" customHeight="1">
      <c r="B91" s="180"/>
      <c r="C91" s="181" t="s">
        <v>184</v>
      </c>
      <c r="D91" s="182" t="s">
        <v>70</v>
      </c>
      <c r="E91" s="182" t="s">
        <v>66</v>
      </c>
      <c r="F91" s="182" t="s">
        <v>185</v>
      </c>
      <c r="G91" s="182" t="s">
        <v>186</v>
      </c>
      <c r="H91" s="182" t="s">
        <v>187</v>
      </c>
      <c r="I91" s="183" t="s">
        <v>188</v>
      </c>
      <c r="J91" s="182" t="s">
        <v>173</v>
      </c>
      <c r="K91" s="184" t="s">
        <v>189</v>
      </c>
      <c r="L91" s="185"/>
      <c r="M91" s="83" t="s">
        <v>190</v>
      </c>
      <c r="N91" s="84" t="s">
        <v>55</v>
      </c>
      <c r="O91" s="84" t="s">
        <v>191</v>
      </c>
      <c r="P91" s="84" t="s">
        <v>192</v>
      </c>
      <c r="Q91" s="84" t="s">
        <v>193</v>
      </c>
      <c r="R91" s="84" t="s">
        <v>194</v>
      </c>
      <c r="S91" s="84" t="s">
        <v>195</v>
      </c>
      <c r="T91" s="85" t="s">
        <v>196</v>
      </c>
    </row>
    <row r="92" spans="2:65" s="1" customFormat="1" ht="29.25" customHeight="1">
      <c r="B92" s="43"/>
      <c r="C92" s="89" t="s">
        <v>174</v>
      </c>
      <c r="D92" s="65"/>
      <c r="E92" s="65"/>
      <c r="F92" s="65"/>
      <c r="G92" s="65"/>
      <c r="H92" s="65"/>
      <c r="I92" s="175"/>
      <c r="J92" s="186">
        <f>BK92</f>
        <v>0</v>
      </c>
      <c r="K92" s="65"/>
      <c r="L92" s="63"/>
      <c r="M92" s="86"/>
      <c r="N92" s="87"/>
      <c r="O92" s="87"/>
      <c r="P92" s="187">
        <f>P93</f>
        <v>0</v>
      </c>
      <c r="Q92" s="87"/>
      <c r="R92" s="187">
        <f>R93</f>
        <v>32.068799999999996</v>
      </c>
      <c r="S92" s="87"/>
      <c r="T92" s="188">
        <f>T93</f>
        <v>40.896000000000001</v>
      </c>
      <c r="AT92" s="25" t="s">
        <v>84</v>
      </c>
      <c r="AU92" s="25" t="s">
        <v>175</v>
      </c>
      <c r="BK92" s="189">
        <f>BK93</f>
        <v>0</v>
      </c>
    </row>
    <row r="93" spans="2:65" s="11" customFormat="1" ht="37.35" customHeight="1">
      <c r="B93" s="190"/>
      <c r="C93" s="191"/>
      <c r="D93" s="192" t="s">
        <v>84</v>
      </c>
      <c r="E93" s="193" t="s">
        <v>1844</v>
      </c>
      <c r="F93" s="193" t="s">
        <v>1845</v>
      </c>
      <c r="G93" s="191"/>
      <c r="H93" s="191"/>
      <c r="I93" s="194"/>
      <c r="J93" s="195">
        <f>BK93</f>
        <v>0</v>
      </c>
      <c r="K93" s="191"/>
      <c r="L93" s="196"/>
      <c r="M93" s="197"/>
      <c r="N93" s="198"/>
      <c r="O93" s="198"/>
      <c r="P93" s="199">
        <f>P94+P100+P181</f>
        <v>0</v>
      </c>
      <c r="Q93" s="198"/>
      <c r="R93" s="199">
        <f>R94+R100+R181</f>
        <v>32.068799999999996</v>
      </c>
      <c r="S93" s="198"/>
      <c r="T93" s="200">
        <f>T94+T100+T181</f>
        <v>40.896000000000001</v>
      </c>
      <c r="AR93" s="201" t="s">
        <v>25</v>
      </c>
      <c r="AT93" s="202" t="s">
        <v>84</v>
      </c>
      <c r="AU93" s="202" t="s">
        <v>85</v>
      </c>
      <c r="AY93" s="201" t="s">
        <v>199</v>
      </c>
      <c r="BK93" s="203">
        <f>BK94+BK100+BK181</f>
        <v>0</v>
      </c>
    </row>
    <row r="94" spans="2:65" s="11" customFormat="1" ht="19.899999999999999" customHeight="1">
      <c r="B94" s="190"/>
      <c r="C94" s="191"/>
      <c r="D94" s="204" t="s">
        <v>84</v>
      </c>
      <c r="E94" s="205" t="s">
        <v>1846</v>
      </c>
      <c r="F94" s="205" t="s">
        <v>1847</v>
      </c>
      <c r="G94" s="191"/>
      <c r="H94" s="191"/>
      <c r="I94" s="194"/>
      <c r="J94" s="206">
        <f>BK94</f>
        <v>0</v>
      </c>
      <c r="K94" s="191"/>
      <c r="L94" s="196"/>
      <c r="M94" s="197"/>
      <c r="N94" s="198"/>
      <c r="O94" s="198"/>
      <c r="P94" s="199">
        <f>SUM(P95:P99)</f>
        <v>0</v>
      </c>
      <c r="Q94" s="198"/>
      <c r="R94" s="199">
        <f>SUM(R95:R99)</f>
        <v>0</v>
      </c>
      <c r="S94" s="198"/>
      <c r="T94" s="200">
        <f>SUM(T95:T99)</f>
        <v>0</v>
      </c>
      <c r="AR94" s="201" t="s">
        <v>105</v>
      </c>
      <c r="AT94" s="202" t="s">
        <v>84</v>
      </c>
      <c r="AU94" s="202" t="s">
        <v>25</v>
      </c>
      <c r="AY94" s="201" t="s">
        <v>199</v>
      </c>
      <c r="BK94" s="203">
        <f>SUM(BK95:BK99)</f>
        <v>0</v>
      </c>
    </row>
    <row r="95" spans="2:65" s="1" customFormat="1" ht="22.5" customHeight="1">
      <c r="B95" s="43"/>
      <c r="C95" s="207" t="s">
        <v>25</v>
      </c>
      <c r="D95" s="207" t="s">
        <v>202</v>
      </c>
      <c r="E95" s="208" t="s">
        <v>1848</v>
      </c>
      <c r="F95" s="209" t="s">
        <v>1849</v>
      </c>
      <c r="G95" s="210" t="s">
        <v>1850</v>
      </c>
      <c r="H95" s="211">
        <v>1</v>
      </c>
      <c r="I95" s="212"/>
      <c r="J95" s="213">
        <f>ROUND(I95*H95,2)</f>
        <v>0</v>
      </c>
      <c r="K95" s="209" t="s">
        <v>50</v>
      </c>
      <c r="L95" s="63"/>
      <c r="M95" s="214" t="s">
        <v>50</v>
      </c>
      <c r="N95" s="215" t="s">
        <v>56</v>
      </c>
      <c r="O95" s="44"/>
      <c r="P95" s="216">
        <f>O95*H95</f>
        <v>0</v>
      </c>
      <c r="Q95" s="216">
        <v>0</v>
      </c>
      <c r="R95" s="216">
        <f>Q95*H95</f>
        <v>0</v>
      </c>
      <c r="S95" s="216">
        <v>0</v>
      </c>
      <c r="T95" s="217">
        <f>S95*H95</f>
        <v>0</v>
      </c>
      <c r="AR95" s="25" t="s">
        <v>1851</v>
      </c>
      <c r="AT95" s="25" t="s">
        <v>202</v>
      </c>
      <c r="AU95" s="25" t="s">
        <v>93</v>
      </c>
      <c r="AY95" s="25" t="s">
        <v>199</v>
      </c>
      <c r="BE95" s="218">
        <f>IF(N95="základní",J95,0)</f>
        <v>0</v>
      </c>
      <c r="BF95" s="218">
        <f>IF(N95="snížená",J95,0)</f>
        <v>0</v>
      </c>
      <c r="BG95" s="218">
        <f>IF(N95="zákl. přenesená",J95,0)</f>
        <v>0</v>
      </c>
      <c r="BH95" s="218">
        <f>IF(N95="sníž. přenesená",J95,0)</f>
        <v>0</v>
      </c>
      <c r="BI95" s="218">
        <f>IF(N95="nulová",J95,0)</f>
        <v>0</v>
      </c>
      <c r="BJ95" s="25" t="s">
        <v>25</v>
      </c>
      <c r="BK95" s="218">
        <f>ROUND(I95*H95,2)</f>
        <v>0</v>
      </c>
      <c r="BL95" s="25" t="s">
        <v>1851</v>
      </c>
      <c r="BM95" s="25" t="s">
        <v>1852</v>
      </c>
    </row>
    <row r="96" spans="2:65" s="1" customFormat="1" ht="13.5">
      <c r="B96" s="43"/>
      <c r="C96" s="65"/>
      <c r="D96" s="219" t="s">
        <v>208</v>
      </c>
      <c r="E96" s="65"/>
      <c r="F96" s="220" t="s">
        <v>1849</v>
      </c>
      <c r="G96" s="65"/>
      <c r="H96" s="65"/>
      <c r="I96" s="175"/>
      <c r="J96" s="65"/>
      <c r="K96" s="65"/>
      <c r="L96" s="63"/>
      <c r="M96" s="221"/>
      <c r="N96" s="44"/>
      <c r="O96" s="44"/>
      <c r="P96" s="44"/>
      <c r="Q96" s="44"/>
      <c r="R96" s="44"/>
      <c r="S96" s="44"/>
      <c r="T96" s="80"/>
      <c r="AT96" s="25" t="s">
        <v>208</v>
      </c>
      <c r="AU96" s="25" t="s">
        <v>93</v>
      </c>
    </row>
    <row r="97" spans="2:65" s="1" customFormat="1" ht="54">
      <c r="B97" s="43"/>
      <c r="C97" s="65"/>
      <c r="D97" s="219" t="s">
        <v>561</v>
      </c>
      <c r="E97" s="65"/>
      <c r="F97" s="222" t="s">
        <v>1853</v>
      </c>
      <c r="G97" s="65"/>
      <c r="H97" s="65"/>
      <c r="I97" s="175"/>
      <c r="J97" s="65"/>
      <c r="K97" s="65"/>
      <c r="L97" s="63"/>
      <c r="M97" s="221"/>
      <c r="N97" s="44"/>
      <c r="O97" s="44"/>
      <c r="P97" s="44"/>
      <c r="Q97" s="44"/>
      <c r="R97" s="44"/>
      <c r="S97" s="44"/>
      <c r="T97" s="80"/>
      <c r="AT97" s="25" t="s">
        <v>561</v>
      </c>
      <c r="AU97" s="25" t="s">
        <v>93</v>
      </c>
    </row>
    <row r="98" spans="2:65" s="13" customFormat="1" ht="13.5">
      <c r="B98" s="234"/>
      <c r="C98" s="235"/>
      <c r="D98" s="219" t="s">
        <v>212</v>
      </c>
      <c r="E98" s="246" t="s">
        <v>50</v>
      </c>
      <c r="F98" s="247" t="s">
        <v>25</v>
      </c>
      <c r="G98" s="235"/>
      <c r="H98" s="248">
        <v>1</v>
      </c>
      <c r="I98" s="240"/>
      <c r="J98" s="235"/>
      <c r="K98" s="235"/>
      <c r="L98" s="241"/>
      <c r="M98" s="242"/>
      <c r="N98" s="243"/>
      <c r="O98" s="243"/>
      <c r="P98" s="243"/>
      <c r="Q98" s="243"/>
      <c r="R98" s="243"/>
      <c r="S98" s="243"/>
      <c r="T98" s="244"/>
      <c r="AT98" s="245" t="s">
        <v>212</v>
      </c>
      <c r="AU98" s="245" t="s">
        <v>93</v>
      </c>
      <c r="AV98" s="13" t="s">
        <v>93</v>
      </c>
      <c r="AW98" s="13" t="s">
        <v>48</v>
      </c>
      <c r="AX98" s="13" t="s">
        <v>25</v>
      </c>
      <c r="AY98" s="245" t="s">
        <v>199</v>
      </c>
    </row>
    <row r="99" spans="2:65" s="12" customFormat="1" ht="27">
      <c r="B99" s="223"/>
      <c r="C99" s="224"/>
      <c r="D99" s="219" t="s">
        <v>212</v>
      </c>
      <c r="E99" s="225" t="s">
        <v>50</v>
      </c>
      <c r="F99" s="226" t="s">
        <v>1854</v>
      </c>
      <c r="G99" s="224"/>
      <c r="H99" s="227" t="s">
        <v>50</v>
      </c>
      <c r="I99" s="228"/>
      <c r="J99" s="224"/>
      <c r="K99" s="224"/>
      <c r="L99" s="229"/>
      <c r="M99" s="230"/>
      <c r="N99" s="231"/>
      <c r="O99" s="231"/>
      <c r="P99" s="231"/>
      <c r="Q99" s="231"/>
      <c r="R99" s="231"/>
      <c r="S99" s="231"/>
      <c r="T99" s="232"/>
      <c r="AT99" s="233" t="s">
        <v>212</v>
      </c>
      <c r="AU99" s="233" t="s">
        <v>93</v>
      </c>
      <c r="AV99" s="12" t="s">
        <v>25</v>
      </c>
      <c r="AW99" s="12" t="s">
        <v>48</v>
      </c>
      <c r="AX99" s="12" t="s">
        <v>85</v>
      </c>
      <c r="AY99" s="233" t="s">
        <v>199</v>
      </c>
    </row>
    <row r="100" spans="2:65" s="11" customFormat="1" ht="29.85" customHeight="1">
      <c r="B100" s="190"/>
      <c r="C100" s="191"/>
      <c r="D100" s="204" t="s">
        <v>84</v>
      </c>
      <c r="E100" s="205" t="s">
        <v>1855</v>
      </c>
      <c r="F100" s="205" t="s">
        <v>1856</v>
      </c>
      <c r="G100" s="191"/>
      <c r="H100" s="191"/>
      <c r="I100" s="194"/>
      <c r="J100" s="206">
        <f>BK100</f>
        <v>0</v>
      </c>
      <c r="K100" s="191"/>
      <c r="L100" s="196"/>
      <c r="M100" s="197"/>
      <c r="N100" s="198"/>
      <c r="O100" s="198"/>
      <c r="P100" s="199">
        <f>SUM(P101:P180)</f>
        <v>0</v>
      </c>
      <c r="Q100" s="198"/>
      <c r="R100" s="199">
        <f>SUM(R101:R180)</f>
        <v>0</v>
      </c>
      <c r="S100" s="198"/>
      <c r="T100" s="200">
        <f>SUM(T101:T180)</f>
        <v>0</v>
      </c>
      <c r="AR100" s="201" t="s">
        <v>105</v>
      </c>
      <c r="AT100" s="202" t="s">
        <v>84</v>
      </c>
      <c r="AU100" s="202" t="s">
        <v>25</v>
      </c>
      <c r="AY100" s="201" t="s">
        <v>199</v>
      </c>
      <c r="BK100" s="203">
        <f>SUM(BK101:BK180)</f>
        <v>0</v>
      </c>
    </row>
    <row r="101" spans="2:65" s="1" customFormat="1" ht="22.5" customHeight="1">
      <c r="B101" s="43"/>
      <c r="C101" s="207" t="s">
        <v>93</v>
      </c>
      <c r="D101" s="207" t="s">
        <v>202</v>
      </c>
      <c r="E101" s="208" t="s">
        <v>1857</v>
      </c>
      <c r="F101" s="209" t="s">
        <v>1858</v>
      </c>
      <c r="G101" s="210" t="s">
        <v>1850</v>
      </c>
      <c r="H101" s="211">
        <v>1</v>
      </c>
      <c r="I101" s="212"/>
      <c r="J101" s="213">
        <f>ROUND(I101*H101,2)</f>
        <v>0</v>
      </c>
      <c r="K101" s="209" t="s">
        <v>50</v>
      </c>
      <c r="L101" s="63"/>
      <c r="M101" s="214" t="s">
        <v>50</v>
      </c>
      <c r="N101" s="215" t="s">
        <v>56</v>
      </c>
      <c r="O101" s="44"/>
      <c r="P101" s="216">
        <f>O101*H101</f>
        <v>0</v>
      </c>
      <c r="Q101" s="216">
        <v>0</v>
      </c>
      <c r="R101" s="216">
        <f>Q101*H101</f>
        <v>0</v>
      </c>
      <c r="S101" s="216">
        <v>0</v>
      </c>
      <c r="T101" s="217">
        <f>S101*H101</f>
        <v>0</v>
      </c>
      <c r="AR101" s="25" t="s">
        <v>1851</v>
      </c>
      <c r="AT101" s="25" t="s">
        <v>202</v>
      </c>
      <c r="AU101" s="25" t="s">
        <v>93</v>
      </c>
      <c r="AY101" s="25" t="s">
        <v>199</v>
      </c>
      <c r="BE101" s="218">
        <f>IF(N101="základní",J101,0)</f>
        <v>0</v>
      </c>
      <c r="BF101" s="218">
        <f>IF(N101="snížená",J101,0)</f>
        <v>0</v>
      </c>
      <c r="BG101" s="218">
        <f>IF(N101="zákl. přenesená",J101,0)</f>
        <v>0</v>
      </c>
      <c r="BH101" s="218">
        <f>IF(N101="sníž. přenesená",J101,0)</f>
        <v>0</v>
      </c>
      <c r="BI101" s="218">
        <f>IF(N101="nulová",J101,0)</f>
        <v>0</v>
      </c>
      <c r="BJ101" s="25" t="s">
        <v>25</v>
      </c>
      <c r="BK101" s="218">
        <f>ROUND(I101*H101,2)</f>
        <v>0</v>
      </c>
      <c r="BL101" s="25" t="s">
        <v>1851</v>
      </c>
      <c r="BM101" s="25" t="s">
        <v>1859</v>
      </c>
    </row>
    <row r="102" spans="2:65" s="1" customFormat="1" ht="13.5">
      <c r="B102" s="43"/>
      <c r="C102" s="65"/>
      <c r="D102" s="219" t="s">
        <v>208</v>
      </c>
      <c r="E102" s="65"/>
      <c r="F102" s="220" t="s">
        <v>1860</v>
      </c>
      <c r="G102" s="65"/>
      <c r="H102" s="65"/>
      <c r="I102" s="175"/>
      <c r="J102" s="65"/>
      <c r="K102" s="65"/>
      <c r="L102" s="63"/>
      <c r="M102" s="221"/>
      <c r="N102" s="44"/>
      <c r="O102" s="44"/>
      <c r="P102" s="44"/>
      <c r="Q102" s="44"/>
      <c r="R102" s="44"/>
      <c r="S102" s="44"/>
      <c r="T102" s="80"/>
      <c r="AT102" s="25" t="s">
        <v>208</v>
      </c>
      <c r="AU102" s="25" t="s">
        <v>93</v>
      </c>
    </row>
    <row r="103" spans="2:65" s="1" customFormat="1" ht="27">
      <c r="B103" s="43"/>
      <c r="C103" s="65"/>
      <c r="D103" s="219" t="s">
        <v>561</v>
      </c>
      <c r="E103" s="65"/>
      <c r="F103" s="222" t="s">
        <v>1861</v>
      </c>
      <c r="G103" s="65"/>
      <c r="H103" s="65"/>
      <c r="I103" s="175"/>
      <c r="J103" s="65"/>
      <c r="K103" s="65"/>
      <c r="L103" s="63"/>
      <c r="M103" s="221"/>
      <c r="N103" s="44"/>
      <c r="O103" s="44"/>
      <c r="P103" s="44"/>
      <c r="Q103" s="44"/>
      <c r="R103" s="44"/>
      <c r="S103" s="44"/>
      <c r="T103" s="80"/>
      <c r="AT103" s="25" t="s">
        <v>561</v>
      </c>
      <c r="AU103" s="25" t="s">
        <v>93</v>
      </c>
    </row>
    <row r="104" spans="2:65" s="13" customFormat="1" ht="13.5">
      <c r="B104" s="234"/>
      <c r="C104" s="235"/>
      <c r="D104" s="219" t="s">
        <v>212</v>
      </c>
      <c r="E104" s="246" t="s">
        <v>50</v>
      </c>
      <c r="F104" s="247" t="s">
        <v>25</v>
      </c>
      <c r="G104" s="235"/>
      <c r="H104" s="248">
        <v>1</v>
      </c>
      <c r="I104" s="240"/>
      <c r="J104" s="235"/>
      <c r="K104" s="235"/>
      <c r="L104" s="241"/>
      <c r="M104" s="242"/>
      <c r="N104" s="243"/>
      <c r="O104" s="243"/>
      <c r="P104" s="243"/>
      <c r="Q104" s="243"/>
      <c r="R104" s="243"/>
      <c r="S104" s="243"/>
      <c r="T104" s="244"/>
      <c r="AT104" s="245" t="s">
        <v>212</v>
      </c>
      <c r="AU104" s="245" t="s">
        <v>93</v>
      </c>
      <c r="AV104" s="13" t="s">
        <v>93</v>
      </c>
      <c r="AW104" s="13" t="s">
        <v>48</v>
      </c>
      <c r="AX104" s="13" t="s">
        <v>25</v>
      </c>
      <c r="AY104" s="245" t="s">
        <v>199</v>
      </c>
    </row>
    <row r="105" spans="2:65" s="12" customFormat="1" ht="27">
      <c r="B105" s="223"/>
      <c r="C105" s="224"/>
      <c r="D105" s="236" t="s">
        <v>212</v>
      </c>
      <c r="E105" s="259" t="s">
        <v>50</v>
      </c>
      <c r="F105" s="260" t="s">
        <v>1854</v>
      </c>
      <c r="G105" s="224"/>
      <c r="H105" s="261" t="s">
        <v>50</v>
      </c>
      <c r="I105" s="228"/>
      <c r="J105" s="224"/>
      <c r="K105" s="224"/>
      <c r="L105" s="229"/>
      <c r="M105" s="230"/>
      <c r="N105" s="231"/>
      <c r="O105" s="231"/>
      <c r="P105" s="231"/>
      <c r="Q105" s="231"/>
      <c r="R105" s="231"/>
      <c r="S105" s="231"/>
      <c r="T105" s="232"/>
      <c r="AT105" s="233" t="s">
        <v>212</v>
      </c>
      <c r="AU105" s="233" t="s">
        <v>93</v>
      </c>
      <c r="AV105" s="12" t="s">
        <v>25</v>
      </c>
      <c r="AW105" s="12" t="s">
        <v>48</v>
      </c>
      <c r="AX105" s="12" t="s">
        <v>85</v>
      </c>
      <c r="AY105" s="233" t="s">
        <v>199</v>
      </c>
    </row>
    <row r="106" spans="2:65" s="1" customFormat="1" ht="22.5" customHeight="1">
      <c r="B106" s="43"/>
      <c r="C106" s="207" t="s">
        <v>99</v>
      </c>
      <c r="D106" s="207" t="s">
        <v>202</v>
      </c>
      <c r="E106" s="208" t="s">
        <v>1862</v>
      </c>
      <c r="F106" s="209" t="s">
        <v>1863</v>
      </c>
      <c r="G106" s="210" t="s">
        <v>1850</v>
      </c>
      <c r="H106" s="211">
        <v>1</v>
      </c>
      <c r="I106" s="212"/>
      <c r="J106" s="213">
        <f>ROUND(I106*H106,2)</f>
        <v>0</v>
      </c>
      <c r="K106" s="209" t="s">
        <v>50</v>
      </c>
      <c r="L106" s="63"/>
      <c r="M106" s="214" t="s">
        <v>50</v>
      </c>
      <c r="N106" s="215" t="s">
        <v>56</v>
      </c>
      <c r="O106" s="44"/>
      <c r="P106" s="216">
        <f>O106*H106</f>
        <v>0</v>
      </c>
      <c r="Q106" s="216">
        <v>0</v>
      </c>
      <c r="R106" s="216">
        <f>Q106*H106</f>
        <v>0</v>
      </c>
      <c r="S106" s="216">
        <v>0</v>
      </c>
      <c r="T106" s="217">
        <f>S106*H106</f>
        <v>0</v>
      </c>
      <c r="AR106" s="25" t="s">
        <v>1851</v>
      </c>
      <c r="AT106" s="25" t="s">
        <v>202</v>
      </c>
      <c r="AU106" s="25" t="s">
        <v>93</v>
      </c>
      <c r="AY106" s="25" t="s">
        <v>199</v>
      </c>
      <c r="BE106" s="218">
        <f>IF(N106="základní",J106,0)</f>
        <v>0</v>
      </c>
      <c r="BF106" s="218">
        <f>IF(N106="snížená",J106,0)</f>
        <v>0</v>
      </c>
      <c r="BG106" s="218">
        <f>IF(N106="zákl. přenesená",J106,0)</f>
        <v>0</v>
      </c>
      <c r="BH106" s="218">
        <f>IF(N106="sníž. přenesená",J106,0)</f>
        <v>0</v>
      </c>
      <c r="BI106" s="218">
        <f>IF(N106="nulová",J106,0)</f>
        <v>0</v>
      </c>
      <c r="BJ106" s="25" t="s">
        <v>25</v>
      </c>
      <c r="BK106" s="218">
        <f>ROUND(I106*H106,2)</f>
        <v>0</v>
      </c>
      <c r="BL106" s="25" t="s">
        <v>1851</v>
      </c>
      <c r="BM106" s="25" t="s">
        <v>1864</v>
      </c>
    </row>
    <row r="107" spans="2:65" s="1" customFormat="1" ht="13.5">
      <c r="B107" s="43"/>
      <c r="C107" s="65"/>
      <c r="D107" s="219" t="s">
        <v>208</v>
      </c>
      <c r="E107" s="65"/>
      <c r="F107" s="220" t="s">
        <v>1863</v>
      </c>
      <c r="G107" s="65"/>
      <c r="H107" s="65"/>
      <c r="I107" s="175"/>
      <c r="J107" s="65"/>
      <c r="K107" s="65"/>
      <c r="L107" s="63"/>
      <c r="M107" s="221"/>
      <c r="N107" s="44"/>
      <c r="O107" s="44"/>
      <c r="P107" s="44"/>
      <c r="Q107" s="44"/>
      <c r="R107" s="44"/>
      <c r="S107" s="44"/>
      <c r="T107" s="80"/>
      <c r="AT107" s="25" t="s">
        <v>208</v>
      </c>
      <c r="AU107" s="25" t="s">
        <v>93</v>
      </c>
    </row>
    <row r="108" spans="2:65" s="1" customFormat="1" ht="27">
      <c r="B108" s="43"/>
      <c r="C108" s="65"/>
      <c r="D108" s="219" t="s">
        <v>561</v>
      </c>
      <c r="E108" s="65"/>
      <c r="F108" s="222" t="s">
        <v>1865</v>
      </c>
      <c r="G108" s="65"/>
      <c r="H108" s="65"/>
      <c r="I108" s="175"/>
      <c r="J108" s="65"/>
      <c r="K108" s="65"/>
      <c r="L108" s="63"/>
      <c r="M108" s="221"/>
      <c r="N108" s="44"/>
      <c r="O108" s="44"/>
      <c r="P108" s="44"/>
      <c r="Q108" s="44"/>
      <c r="R108" s="44"/>
      <c r="S108" s="44"/>
      <c r="T108" s="80"/>
      <c r="AT108" s="25" t="s">
        <v>561</v>
      </c>
      <c r="AU108" s="25" t="s">
        <v>93</v>
      </c>
    </row>
    <row r="109" spans="2:65" s="13" customFormat="1" ht="13.5">
      <c r="B109" s="234"/>
      <c r="C109" s="235"/>
      <c r="D109" s="219" t="s">
        <v>212</v>
      </c>
      <c r="E109" s="246" t="s">
        <v>50</v>
      </c>
      <c r="F109" s="247" t="s">
        <v>25</v>
      </c>
      <c r="G109" s="235"/>
      <c r="H109" s="248">
        <v>1</v>
      </c>
      <c r="I109" s="240"/>
      <c r="J109" s="235"/>
      <c r="K109" s="235"/>
      <c r="L109" s="241"/>
      <c r="M109" s="242"/>
      <c r="N109" s="243"/>
      <c r="O109" s="243"/>
      <c r="P109" s="243"/>
      <c r="Q109" s="243"/>
      <c r="R109" s="243"/>
      <c r="S109" s="243"/>
      <c r="T109" s="244"/>
      <c r="AT109" s="245" t="s">
        <v>212</v>
      </c>
      <c r="AU109" s="245" t="s">
        <v>93</v>
      </c>
      <c r="AV109" s="13" t="s">
        <v>93</v>
      </c>
      <c r="AW109" s="13" t="s">
        <v>48</v>
      </c>
      <c r="AX109" s="13" t="s">
        <v>25</v>
      </c>
      <c r="AY109" s="245" t="s">
        <v>199</v>
      </c>
    </row>
    <row r="110" spans="2:65" s="12" customFormat="1" ht="27">
      <c r="B110" s="223"/>
      <c r="C110" s="224"/>
      <c r="D110" s="236" t="s">
        <v>212</v>
      </c>
      <c r="E110" s="259" t="s">
        <v>50</v>
      </c>
      <c r="F110" s="260" t="s">
        <v>1854</v>
      </c>
      <c r="G110" s="224"/>
      <c r="H110" s="261" t="s">
        <v>50</v>
      </c>
      <c r="I110" s="228"/>
      <c r="J110" s="224"/>
      <c r="K110" s="224"/>
      <c r="L110" s="229"/>
      <c r="M110" s="230"/>
      <c r="N110" s="231"/>
      <c r="O110" s="231"/>
      <c r="P110" s="231"/>
      <c r="Q110" s="231"/>
      <c r="R110" s="231"/>
      <c r="S110" s="231"/>
      <c r="T110" s="232"/>
      <c r="AT110" s="233" t="s">
        <v>212</v>
      </c>
      <c r="AU110" s="233" t="s">
        <v>93</v>
      </c>
      <c r="AV110" s="12" t="s">
        <v>25</v>
      </c>
      <c r="AW110" s="12" t="s">
        <v>48</v>
      </c>
      <c r="AX110" s="12" t="s">
        <v>85</v>
      </c>
      <c r="AY110" s="233" t="s">
        <v>199</v>
      </c>
    </row>
    <row r="111" spans="2:65" s="1" customFormat="1" ht="22.5" customHeight="1">
      <c r="B111" s="43"/>
      <c r="C111" s="207" t="s">
        <v>105</v>
      </c>
      <c r="D111" s="207" t="s">
        <v>202</v>
      </c>
      <c r="E111" s="208" t="s">
        <v>1866</v>
      </c>
      <c r="F111" s="209" t="s">
        <v>1867</v>
      </c>
      <c r="G111" s="210" t="s">
        <v>1850</v>
      </c>
      <c r="H111" s="211">
        <v>1</v>
      </c>
      <c r="I111" s="212"/>
      <c r="J111" s="213">
        <f>ROUND(I111*H111,2)</f>
        <v>0</v>
      </c>
      <c r="K111" s="209" t="s">
        <v>50</v>
      </c>
      <c r="L111" s="63"/>
      <c r="M111" s="214" t="s">
        <v>50</v>
      </c>
      <c r="N111" s="215" t="s">
        <v>56</v>
      </c>
      <c r="O111" s="44"/>
      <c r="P111" s="216">
        <f>O111*H111</f>
        <v>0</v>
      </c>
      <c r="Q111" s="216">
        <v>0</v>
      </c>
      <c r="R111" s="216">
        <f>Q111*H111</f>
        <v>0</v>
      </c>
      <c r="S111" s="216">
        <v>0</v>
      </c>
      <c r="T111" s="217">
        <f>S111*H111</f>
        <v>0</v>
      </c>
      <c r="AR111" s="25" t="s">
        <v>1851</v>
      </c>
      <c r="AT111" s="25" t="s">
        <v>202</v>
      </c>
      <c r="AU111" s="25" t="s">
        <v>93</v>
      </c>
      <c r="AY111" s="25" t="s">
        <v>199</v>
      </c>
      <c r="BE111" s="218">
        <f>IF(N111="základní",J111,0)</f>
        <v>0</v>
      </c>
      <c r="BF111" s="218">
        <f>IF(N111="snížená",J111,0)</f>
        <v>0</v>
      </c>
      <c r="BG111" s="218">
        <f>IF(N111="zákl. přenesená",J111,0)</f>
        <v>0</v>
      </c>
      <c r="BH111" s="218">
        <f>IF(N111="sníž. přenesená",J111,0)</f>
        <v>0</v>
      </c>
      <c r="BI111" s="218">
        <f>IF(N111="nulová",J111,0)</f>
        <v>0</v>
      </c>
      <c r="BJ111" s="25" t="s">
        <v>25</v>
      </c>
      <c r="BK111" s="218">
        <f>ROUND(I111*H111,2)</f>
        <v>0</v>
      </c>
      <c r="BL111" s="25" t="s">
        <v>1851</v>
      </c>
      <c r="BM111" s="25" t="s">
        <v>1868</v>
      </c>
    </row>
    <row r="112" spans="2:65" s="1" customFormat="1" ht="13.5">
      <c r="B112" s="43"/>
      <c r="C112" s="65"/>
      <c r="D112" s="219" t="s">
        <v>208</v>
      </c>
      <c r="E112" s="65"/>
      <c r="F112" s="220" t="s">
        <v>1869</v>
      </c>
      <c r="G112" s="65"/>
      <c r="H112" s="65"/>
      <c r="I112" s="175"/>
      <c r="J112" s="65"/>
      <c r="K112" s="65"/>
      <c r="L112" s="63"/>
      <c r="M112" s="221"/>
      <c r="N112" s="44"/>
      <c r="O112" s="44"/>
      <c r="P112" s="44"/>
      <c r="Q112" s="44"/>
      <c r="R112" s="44"/>
      <c r="S112" s="44"/>
      <c r="T112" s="80"/>
      <c r="AT112" s="25" t="s">
        <v>208</v>
      </c>
      <c r="AU112" s="25" t="s">
        <v>93</v>
      </c>
    </row>
    <row r="113" spans="2:65" s="1" customFormat="1" ht="54">
      <c r="B113" s="43"/>
      <c r="C113" s="65"/>
      <c r="D113" s="219" t="s">
        <v>561</v>
      </c>
      <c r="E113" s="65"/>
      <c r="F113" s="222" t="s">
        <v>1870</v>
      </c>
      <c r="G113" s="65"/>
      <c r="H113" s="65"/>
      <c r="I113" s="175"/>
      <c r="J113" s="65"/>
      <c r="K113" s="65"/>
      <c r="L113" s="63"/>
      <c r="M113" s="221"/>
      <c r="N113" s="44"/>
      <c r="O113" s="44"/>
      <c r="P113" s="44"/>
      <c r="Q113" s="44"/>
      <c r="R113" s="44"/>
      <c r="S113" s="44"/>
      <c r="T113" s="80"/>
      <c r="AT113" s="25" t="s">
        <v>561</v>
      </c>
      <c r="AU113" s="25" t="s">
        <v>93</v>
      </c>
    </row>
    <row r="114" spans="2:65" s="13" customFormat="1" ht="13.5">
      <c r="B114" s="234"/>
      <c r="C114" s="235"/>
      <c r="D114" s="219" t="s">
        <v>212</v>
      </c>
      <c r="E114" s="246" t="s">
        <v>50</v>
      </c>
      <c r="F114" s="247" t="s">
        <v>25</v>
      </c>
      <c r="G114" s="235"/>
      <c r="H114" s="248">
        <v>1</v>
      </c>
      <c r="I114" s="240"/>
      <c r="J114" s="235"/>
      <c r="K114" s="235"/>
      <c r="L114" s="241"/>
      <c r="M114" s="242"/>
      <c r="N114" s="243"/>
      <c r="O114" s="243"/>
      <c r="P114" s="243"/>
      <c r="Q114" s="243"/>
      <c r="R114" s="243"/>
      <c r="S114" s="243"/>
      <c r="T114" s="244"/>
      <c r="AT114" s="245" t="s">
        <v>212</v>
      </c>
      <c r="AU114" s="245" t="s">
        <v>93</v>
      </c>
      <c r="AV114" s="13" t="s">
        <v>93</v>
      </c>
      <c r="AW114" s="13" t="s">
        <v>48</v>
      </c>
      <c r="AX114" s="13" t="s">
        <v>25</v>
      </c>
      <c r="AY114" s="245" t="s">
        <v>199</v>
      </c>
    </row>
    <row r="115" spans="2:65" s="12" customFormat="1" ht="27">
      <c r="B115" s="223"/>
      <c r="C115" s="224"/>
      <c r="D115" s="236" t="s">
        <v>212</v>
      </c>
      <c r="E115" s="259" t="s">
        <v>50</v>
      </c>
      <c r="F115" s="260" t="s">
        <v>1854</v>
      </c>
      <c r="G115" s="224"/>
      <c r="H115" s="261" t="s">
        <v>50</v>
      </c>
      <c r="I115" s="228"/>
      <c r="J115" s="224"/>
      <c r="K115" s="224"/>
      <c r="L115" s="229"/>
      <c r="M115" s="230"/>
      <c r="N115" s="231"/>
      <c r="O115" s="231"/>
      <c r="P115" s="231"/>
      <c r="Q115" s="231"/>
      <c r="R115" s="231"/>
      <c r="S115" s="231"/>
      <c r="T115" s="232"/>
      <c r="AT115" s="233" t="s">
        <v>212</v>
      </c>
      <c r="AU115" s="233" t="s">
        <v>93</v>
      </c>
      <c r="AV115" s="12" t="s">
        <v>25</v>
      </c>
      <c r="AW115" s="12" t="s">
        <v>48</v>
      </c>
      <c r="AX115" s="12" t="s">
        <v>85</v>
      </c>
      <c r="AY115" s="233" t="s">
        <v>199</v>
      </c>
    </row>
    <row r="116" spans="2:65" s="1" customFormat="1" ht="22.5" customHeight="1">
      <c r="B116" s="43"/>
      <c r="C116" s="207" t="s">
        <v>141</v>
      </c>
      <c r="D116" s="207" t="s">
        <v>202</v>
      </c>
      <c r="E116" s="208" t="s">
        <v>1871</v>
      </c>
      <c r="F116" s="209" t="s">
        <v>1872</v>
      </c>
      <c r="G116" s="210" t="s">
        <v>1850</v>
      </c>
      <c r="H116" s="211">
        <v>1</v>
      </c>
      <c r="I116" s="212"/>
      <c r="J116" s="213">
        <f>ROUND(I116*H116,2)</f>
        <v>0</v>
      </c>
      <c r="K116" s="209" t="s">
        <v>50</v>
      </c>
      <c r="L116" s="63"/>
      <c r="M116" s="214" t="s">
        <v>50</v>
      </c>
      <c r="N116" s="215" t="s">
        <v>56</v>
      </c>
      <c r="O116" s="44"/>
      <c r="P116" s="216">
        <f>O116*H116</f>
        <v>0</v>
      </c>
      <c r="Q116" s="216">
        <v>0</v>
      </c>
      <c r="R116" s="216">
        <f>Q116*H116</f>
        <v>0</v>
      </c>
      <c r="S116" s="216">
        <v>0</v>
      </c>
      <c r="T116" s="217">
        <f>S116*H116</f>
        <v>0</v>
      </c>
      <c r="AR116" s="25" t="s">
        <v>1851</v>
      </c>
      <c r="AT116" s="25" t="s">
        <v>202</v>
      </c>
      <c r="AU116" s="25" t="s">
        <v>93</v>
      </c>
      <c r="AY116" s="25" t="s">
        <v>199</v>
      </c>
      <c r="BE116" s="218">
        <f>IF(N116="základní",J116,0)</f>
        <v>0</v>
      </c>
      <c r="BF116" s="218">
        <f>IF(N116="snížená",J116,0)</f>
        <v>0</v>
      </c>
      <c r="BG116" s="218">
        <f>IF(N116="zákl. přenesená",J116,0)</f>
        <v>0</v>
      </c>
      <c r="BH116" s="218">
        <f>IF(N116="sníž. přenesená",J116,0)</f>
        <v>0</v>
      </c>
      <c r="BI116" s="218">
        <f>IF(N116="nulová",J116,0)</f>
        <v>0</v>
      </c>
      <c r="BJ116" s="25" t="s">
        <v>25</v>
      </c>
      <c r="BK116" s="218">
        <f>ROUND(I116*H116,2)</f>
        <v>0</v>
      </c>
      <c r="BL116" s="25" t="s">
        <v>1851</v>
      </c>
      <c r="BM116" s="25" t="s">
        <v>1873</v>
      </c>
    </row>
    <row r="117" spans="2:65" s="1" customFormat="1" ht="13.5">
      <c r="B117" s="43"/>
      <c r="C117" s="65"/>
      <c r="D117" s="219" t="s">
        <v>208</v>
      </c>
      <c r="E117" s="65"/>
      <c r="F117" s="220" t="s">
        <v>1874</v>
      </c>
      <c r="G117" s="65"/>
      <c r="H117" s="65"/>
      <c r="I117" s="175"/>
      <c r="J117" s="65"/>
      <c r="K117" s="65"/>
      <c r="L117" s="63"/>
      <c r="M117" s="221"/>
      <c r="N117" s="44"/>
      <c r="O117" s="44"/>
      <c r="P117" s="44"/>
      <c r="Q117" s="44"/>
      <c r="R117" s="44"/>
      <c r="S117" s="44"/>
      <c r="T117" s="80"/>
      <c r="AT117" s="25" t="s">
        <v>208</v>
      </c>
      <c r="AU117" s="25" t="s">
        <v>93</v>
      </c>
    </row>
    <row r="118" spans="2:65" s="1" customFormat="1" ht="27">
      <c r="B118" s="43"/>
      <c r="C118" s="65"/>
      <c r="D118" s="219" t="s">
        <v>561</v>
      </c>
      <c r="E118" s="65"/>
      <c r="F118" s="222" t="s">
        <v>1875</v>
      </c>
      <c r="G118" s="65"/>
      <c r="H118" s="65"/>
      <c r="I118" s="175"/>
      <c r="J118" s="65"/>
      <c r="K118" s="65"/>
      <c r="L118" s="63"/>
      <c r="M118" s="221"/>
      <c r="N118" s="44"/>
      <c r="O118" s="44"/>
      <c r="P118" s="44"/>
      <c r="Q118" s="44"/>
      <c r="R118" s="44"/>
      <c r="S118" s="44"/>
      <c r="T118" s="80"/>
      <c r="AT118" s="25" t="s">
        <v>561</v>
      </c>
      <c r="AU118" s="25" t="s">
        <v>93</v>
      </c>
    </row>
    <row r="119" spans="2:65" s="13" customFormat="1" ht="13.5">
      <c r="B119" s="234"/>
      <c r="C119" s="235"/>
      <c r="D119" s="219" t="s">
        <v>212</v>
      </c>
      <c r="E119" s="246" t="s">
        <v>50</v>
      </c>
      <c r="F119" s="247" t="s">
        <v>25</v>
      </c>
      <c r="G119" s="235"/>
      <c r="H119" s="248">
        <v>1</v>
      </c>
      <c r="I119" s="240"/>
      <c r="J119" s="235"/>
      <c r="K119" s="235"/>
      <c r="L119" s="241"/>
      <c r="M119" s="242"/>
      <c r="N119" s="243"/>
      <c r="O119" s="243"/>
      <c r="P119" s="243"/>
      <c r="Q119" s="243"/>
      <c r="R119" s="243"/>
      <c r="S119" s="243"/>
      <c r="T119" s="244"/>
      <c r="AT119" s="245" t="s">
        <v>212</v>
      </c>
      <c r="AU119" s="245" t="s">
        <v>93</v>
      </c>
      <c r="AV119" s="13" t="s">
        <v>93</v>
      </c>
      <c r="AW119" s="13" t="s">
        <v>48</v>
      </c>
      <c r="AX119" s="13" t="s">
        <v>25</v>
      </c>
      <c r="AY119" s="245" t="s">
        <v>199</v>
      </c>
    </row>
    <row r="120" spans="2:65" s="12" customFormat="1" ht="27">
      <c r="B120" s="223"/>
      <c r="C120" s="224"/>
      <c r="D120" s="236" t="s">
        <v>212</v>
      </c>
      <c r="E120" s="259" t="s">
        <v>50</v>
      </c>
      <c r="F120" s="260" t="s">
        <v>1854</v>
      </c>
      <c r="G120" s="224"/>
      <c r="H120" s="261" t="s">
        <v>50</v>
      </c>
      <c r="I120" s="228"/>
      <c r="J120" s="224"/>
      <c r="K120" s="224"/>
      <c r="L120" s="229"/>
      <c r="M120" s="230"/>
      <c r="N120" s="231"/>
      <c r="O120" s="231"/>
      <c r="P120" s="231"/>
      <c r="Q120" s="231"/>
      <c r="R120" s="231"/>
      <c r="S120" s="231"/>
      <c r="T120" s="232"/>
      <c r="AT120" s="233" t="s">
        <v>212</v>
      </c>
      <c r="AU120" s="233" t="s">
        <v>93</v>
      </c>
      <c r="AV120" s="12" t="s">
        <v>25</v>
      </c>
      <c r="AW120" s="12" t="s">
        <v>48</v>
      </c>
      <c r="AX120" s="12" t="s">
        <v>85</v>
      </c>
      <c r="AY120" s="233" t="s">
        <v>199</v>
      </c>
    </row>
    <row r="121" spans="2:65" s="1" customFormat="1" ht="22.5" customHeight="1">
      <c r="B121" s="43"/>
      <c r="C121" s="207" t="s">
        <v>117</v>
      </c>
      <c r="D121" s="207" t="s">
        <v>202</v>
      </c>
      <c r="E121" s="208" t="s">
        <v>1876</v>
      </c>
      <c r="F121" s="209" t="s">
        <v>1877</v>
      </c>
      <c r="G121" s="210" t="s">
        <v>1850</v>
      </c>
      <c r="H121" s="211">
        <v>1</v>
      </c>
      <c r="I121" s="212"/>
      <c r="J121" s="213">
        <f>ROUND(I121*H121,2)</f>
        <v>0</v>
      </c>
      <c r="K121" s="209" t="s">
        <v>50</v>
      </c>
      <c r="L121" s="63"/>
      <c r="M121" s="214" t="s">
        <v>50</v>
      </c>
      <c r="N121" s="215" t="s">
        <v>56</v>
      </c>
      <c r="O121" s="44"/>
      <c r="P121" s="216">
        <f>O121*H121</f>
        <v>0</v>
      </c>
      <c r="Q121" s="216">
        <v>0</v>
      </c>
      <c r="R121" s="216">
        <f>Q121*H121</f>
        <v>0</v>
      </c>
      <c r="S121" s="216">
        <v>0</v>
      </c>
      <c r="T121" s="217">
        <f>S121*H121</f>
        <v>0</v>
      </c>
      <c r="AR121" s="25" t="s">
        <v>1851</v>
      </c>
      <c r="AT121" s="25" t="s">
        <v>202</v>
      </c>
      <c r="AU121" s="25" t="s">
        <v>93</v>
      </c>
      <c r="AY121" s="25" t="s">
        <v>199</v>
      </c>
      <c r="BE121" s="218">
        <f>IF(N121="základní",J121,0)</f>
        <v>0</v>
      </c>
      <c r="BF121" s="218">
        <f>IF(N121="snížená",J121,0)</f>
        <v>0</v>
      </c>
      <c r="BG121" s="218">
        <f>IF(N121="zákl. přenesená",J121,0)</f>
        <v>0</v>
      </c>
      <c r="BH121" s="218">
        <f>IF(N121="sníž. přenesená",J121,0)</f>
        <v>0</v>
      </c>
      <c r="BI121" s="218">
        <f>IF(N121="nulová",J121,0)</f>
        <v>0</v>
      </c>
      <c r="BJ121" s="25" t="s">
        <v>25</v>
      </c>
      <c r="BK121" s="218">
        <f>ROUND(I121*H121,2)</f>
        <v>0</v>
      </c>
      <c r="BL121" s="25" t="s">
        <v>1851</v>
      </c>
      <c r="BM121" s="25" t="s">
        <v>1878</v>
      </c>
    </row>
    <row r="122" spans="2:65" s="1" customFormat="1" ht="13.5">
      <c r="B122" s="43"/>
      <c r="C122" s="65"/>
      <c r="D122" s="219" t="s">
        <v>208</v>
      </c>
      <c r="E122" s="65"/>
      <c r="F122" s="220" t="s">
        <v>1877</v>
      </c>
      <c r="G122" s="65"/>
      <c r="H122" s="65"/>
      <c r="I122" s="175"/>
      <c r="J122" s="65"/>
      <c r="K122" s="65"/>
      <c r="L122" s="63"/>
      <c r="M122" s="221"/>
      <c r="N122" s="44"/>
      <c r="O122" s="44"/>
      <c r="P122" s="44"/>
      <c r="Q122" s="44"/>
      <c r="R122" s="44"/>
      <c r="S122" s="44"/>
      <c r="T122" s="80"/>
      <c r="AT122" s="25" t="s">
        <v>208</v>
      </c>
      <c r="AU122" s="25" t="s">
        <v>93</v>
      </c>
    </row>
    <row r="123" spans="2:65" s="1" customFormat="1" ht="27">
      <c r="B123" s="43"/>
      <c r="C123" s="65"/>
      <c r="D123" s="219" t="s">
        <v>561</v>
      </c>
      <c r="E123" s="65"/>
      <c r="F123" s="222" t="s">
        <v>1879</v>
      </c>
      <c r="G123" s="65"/>
      <c r="H123" s="65"/>
      <c r="I123" s="175"/>
      <c r="J123" s="65"/>
      <c r="K123" s="65"/>
      <c r="L123" s="63"/>
      <c r="M123" s="221"/>
      <c r="N123" s="44"/>
      <c r="O123" s="44"/>
      <c r="P123" s="44"/>
      <c r="Q123" s="44"/>
      <c r="R123" s="44"/>
      <c r="S123" s="44"/>
      <c r="T123" s="80"/>
      <c r="AT123" s="25" t="s">
        <v>561</v>
      </c>
      <c r="AU123" s="25" t="s">
        <v>93</v>
      </c>
    </row>
    <row r="124" spans="2:65" s="13" customFormat="1" ht="13.5">
      <c r="B124" s="234"/>
      <c r="C124" s="235"/>
      <c r="D124" s="219" t="s">
        <v>212</v>
      </c>
      <c r="E124" s="246" t="s">
        <v>50</v>
      </c>
      <c r="F124" s="247" t="s">
        <v>25</v>
      </c>
      <c r="G124" s="235"/>
      <c r="H124" s="248">
        <v>1</v>
      </c>
      <c r="I124" s="240"/>
      <c r="J124" s="235"/>
      <c r="K124" s="235"/>
      <c r="L124" s="241"/>
      <c r="M124" s="242"/>
      <c r="N124" s="243"/>
      <c r="O124" s="243"/>
      <c r="P124" s="243"/>
      <c r="Q124" s="243"/>
      <c r="R124" s="243"/>
      <c r="S124" s="243"/>
      <c r="T124" s="244"/>
      <c r="AT124" s="245" t="s">
        <v>212</v>
      </c>
      <c r="AU124" s="245" t="s">
        <v>93</v>
      </c>
      <c r="AV124" s="13" t="s">
        <v>93</v>
      </c>
      <c r="AW124" s="13" t="s">
        <v>48</v>
      </c>
      <c r="AX124" s="13" t="s">
        <v>25</v>
      </c>
      <c r="AY124" s="245" t="s">
        <v>199</v>
      </c>
    </row>
    <row r="125" spans="2:65" s="12" customFormat="1" ht="27">
      <c r="B125" s="223"/>
      <c r="C125" s="224"/>
      <c r="D125" s="236" t="s">
        <v>212</v>
      </c>
      <c r="E125" s="259" t="s">
        <v>50</v>
      </c>
      <c r="F125" s="260" t="s">
        <v>1854</v>
      </c>
      <c r="G125" s="224"/>
      <c r="H125" s="261" t="s">
        <v>50</v>
      </c>
      <c r="I125" s="228"/>
      <c r="J125" s="224"/>
      <c r="K125" s="224"/>
      <c r="L125" s="229"/>
      <c r="M125" s="230"/>
      <c r="N125" s="231"/>
      <c r="O125" s="231"/>
      <c r="P125" s="231"/>
      <c r="Q125" s="231"/>
      <c r="R125" s="231"/>
      <c r="S125" s="231"/>
      <c r="T125" s="232"/>
      <c r="AT125" s="233" t="s">
        <v>212</v>
      </c>
      <c r="AU125" s="233" t="s">
        <v>93</v>
      </c>
      <c r="AV125" s="12" t="s">
        <v>25</v>
      </c>
      <c r="AW125" s="12" t="s">
        <v>48</v>
      </c>
      <c r="AX125" s="12" t="s">
        <v>85</v>
      </c>
      <c r="AY125" s="233" t="s">
        <v>199</v>
      </c>
    </row>
    <row r="126" spans="2:65" s="1" customFormat="1" ht="22.5" customHeight="1">
      <c r="B126" s="43"/>
      <c r="C126" s="207" t="s">
        <v>148</v>
      </c>
      <c r="D126" s="207" t="s">
        <v>202</v>
      </c>
      <c r="E126" s="208" t="s">
        <v>1880</v>
      </c>
      <c r="F126" s="209" t="s">
        <v>1881</v>
      </c>
      <c r="G126" s="210" t="s">
        <v>1850</v>
      </c>
      <c r="H126" s="211">
        <v>1</v>
      </c>
      <c r="I126" s="212"/>
      <c r="J126" s="213">
        <f>ROUND(I126*H126,2)</f>
        <v>0</v>
      </c>
      <c r="K126" s="209" t="s">
        <v>50</v>
      </c>
      <c r="L126" s="63"/>
      <c r="M126" s="214" t="s">
        <v>50</v>
      </c>
      <c r="N126" s="215" t="s">
        <v>56</v>
      </c>
      <c r="O126" s="44"/>
      <c r="P126" s="216">
        <f>O126*H126</f>
        <v>0</v>
      </c>
      <c r="Q126" s="216">
        <v>0</v>
      </c>
      <c r="R126" s="216">
        <f>Q126*H126</f>
        <v>0</v>
      </c>
      <c r="S126" s="216">
        <v>0</v>
      </c>
      <c r="T126" s="217">
        <f>S126*H126</f>
        <v>0</v>
      </c>
      <c r="AR126" s="25" t="s">
        <v>1851</v>
      </c>
      <c r="AT126" s="25" t="s">
        <v>202</v>
      </c>
      <c r="AU126" s="25" t="s">
        <v>93</v>
      </c>
      <c r="AY126" s="25" t="s">
        <v>199</v>
      </c>
      <c r="BE126" s="218">
        <f>IF(N126="základní",J126,0)</f>
        <v>0</v>
      </c>
      <c r="BF126" s="218">
        <f>IF(N126="snížená",J126,0)</f>
        <v>0</v>
      </c>
      <c r="BG126" s="218">
        <f>IF(N126="zákl. přenesená",J126,0)</f>
        <v>0</v>
      </c>
      <c r="BH126" s="218">
        <f>IF(N126="sníž. přenesená",J126,0)</f>
        <v>0</v>
      </c>
      <c r="BI126" s="218">
        <f>IF(N126="nulová",J126,0)</f>
        <v>0</v>
      </c>
      <c r="BJ126" s="25" t="s">
        <v>25</v>
      </c>
      <c r="BK126" s="218">
        <f>ROUND(I126*H126,2)</f>
        <v>0</v>
      </c>
      <c r="BL126" s="25" t="s">
        <v>1851</v>
      </c>
      <c r="BM126" s="25" t="s">
        <v>1882</v>
      </c>
    </row>
    <row r="127" spans="2:65" s="1" customFormat="1" ht="27">
      <c r="B127" s="43"/>
      <c r="C127" s="65"/>
      <c r="D127" s="219" t="s">
        <v>208</v>
      </c>
      <c r="E127" s="65"/>
      <c r="F127" s="220" t="s">
        <v>1883</v>
      </c>
      <c r="G127" s="65"/>
      <c r="H127" s="65"/>
      <c r="I127" s="175"/>
      <c r="J127" s="65"/>
      <c r="K127" s="65"/>
      <c r="L127" s="63"/>
      <c r="M127" s="221"/>
      <c r="N127" s="44"/>
      <c r="O127" s="44"/>
      <c r="P127" s="44"/>
      <c r="Q127" s="44"/>
      <c r="R127" s="44"/>
      <c r="S127" s="44"/>
      <c r="T127" s="80"/>
      <c r="AT127" s="25" t="s">
        <v>208</v>
      </c>
      <c r="AU127" s="25" t="s">
        <v>93</v>
      </c>
    </row>
    <row r="128" spans="2:65" s="1" customFormat="1" ht="40.5">
      <c r="B128" s="43"/>
      <c r="C128" s="65"/>
      <c r="D128" s="219" t="s">
        <v>561</v>
      </c>
      <c r="E128" s="65"/>
      <c r="F128" s="222" t="s">
        <v>1884</v>
      </c>
      <c r="G128" s="65"/>
      <c r="H128" s="65"/>
      <c r="I128" s="175"/>
      <c r="J128" s="65"/>
      <c r="K128" s="65"/>
      <c r="L128" s="63"/>
      <c r="M128" s="221"/>
      <c r="N128" s="44"/>
      <c r="O128" s="44"/>
      <c r="P128" s="44"/>
      <c r="Q128" s="44"/>
      <c r="R128" s="44"/>
      <c r="S128" s="44"/>
      <c r="T128" s="80"/>
      <c r="AT128" s="25" t="s">
        <v>561</v>
      </c>
      <c r="AU128" s="25" t="s">
        <v>93</v>
      </c>
    </row>
    <row r="129" spans="2:65" s="13" customFormat="1" ht="13.5">
      <c r="B129" s="234"/>
      <c r="C129" s="235"/>
      <c r="D129" s="219" t="s">
        <v>212</v>
      </c>
      <c r="E129" s="246" t="s">
        <v>50</v>
      </c>
      <c r="F129" s="247" t="s">
        <v>25</v>
      </c>
      <c r="G129" s="235"/>
      <c r="H129" s="248">
        <v>1</v>
      </c>
      <c r="I129" s="240"/>
      <c r="J129" s="235"/>
      <c r="K129" s="235"/>
      <c r="L129" s="241"/>
      <c r="M129" s="242"/>
      <c r="N129" s="243"/>
      <c r="O129" s="243"/>
      <c r="P129" s="243"/>
      <c r="Q129" s="243"/>
      <c r="R129" s="243"/>
      <c r="S129" s="243"/>
      <c r="T129" s="244"/>
      <c r="AT129" s="245" t="s">
        <v>212</v>
      </c>
      <c r="AU129" s="245" t="s">
        <v>93</v>
      </c>
      <c r="AV129" s="13" t="s">
        <v>93</v>
      </c>
      <c r="AW129" s="13" t="s">
        <v>48</v>
      </c>
      <c r="AX129" s="13" t="s">
        <v>25</v>
      </c>
      <c r="AY129" s="245" t="s">
        <v>199</v>
      </c>
    </row>
    <row r="130" spans="2:65" s="12" customFormat="1" ht="27">
      <c r="B130" s="223"/>
      <c r="C130" s="224"/>
      <c r="D130" s="236" t="s">
        <v>212</v>
      </c>
      <c r="E130" s="259" t="s">
        <v>50</v>
      </c>
      <c r="F130" s="260" t="s">
        <v>1854</v>
      </c>
      <c r="G130" s="224"/>
      <c r="H130" s="261" t="s">
        <v>50</v>
      </c>
      <c r="I130" s="228"/>
      <c r="J130" s="224"/>
      <c r="K130" s="224"/>
      <c r="L130" s="229"/>
      <c r="M130" s="230"/>
      <c r="N130" s="231"/>
      <c r="O130" s="231"/>
      <c r="P130" s="231"/>
      <c r="Q130" s="231"/>
      <c r="R130" s="231"/>
      <c r="S130" s="231"/>
      <c r="T130" s="232"/>
      <c r="AT130" s="233" t="s">
        <v>212</v>
      </c>
      <c r="AU130" s="233" t="s">
        <v>93</v>
      </c>
      <c r="AV130" s="12" t="s">
        <v>25</v>
      </c>
      <c r="AW130" s="12" t="s">
        <v>48</v>
      </c>
      <c r="AX130" s="12" t="s">
        <v>85</v>
      </c>
      <c r="AY130" s="233" t="s">
        <v>199</v>
      </c>
    </row>
    <row r="131" spans="2:65" s="1" customFormat="1" ht="22.5" customHeight="1">
      <c r="B131" s="43"/>
      <c r="C131" s="207" t="s">
        <v>247</v>
      </c>
      <c r="D131" s="207" t="s">
        <v>202</v>
      </c>
      <c r="E131" s="208" t="s">
        <v>1885</v>
      </c>
      <c r="F131" s="209" t="s">
        <v>1886</v>
      </c>
      <c r="G131" s="210" t="s">
        <v>1850</v>
      </c>
      <c r="H131" s="211">
        <v>1</v>
      </c>
      <c r="I131" s="212"/>
      <c r="J131" s="213">
        <f>ROUND(I131*H131,2)</f>
        <v>0</v>
      </c>
      <c r="K131" s="209" t="s">
        <v>50</v>
      </c>
      <c r="L131" s="63"/>
      <c r="M131" s="214" t="s">
        <v>50</v>
      </c>
      <c r="N131" s="215" t="s">
        <v>56</v>
      </c>
      <c r="O131" s="44"/>
      <c r="P131" s="216">
        <f>O131*H131</f>
        <v>0</v>
      </c>
      <c r="Q131" s="216">
        <v>0</v>
      </c>
      <c r="R131" s="216">
        <f>Q131*H131</f>
        <v>0</v>
      </c>
      <c r="S131" s="216">
        <v>0</v>
      </c>
      <c r="T131" s="217">
        <f>S131*H131</f>
        <v>0</v>
      </c>
      <c r="AR131" s="25" t="s">
        <v>1851</v>
      </c>
      <c r="AT131" s="25" t="s">
        <v>202</v>
      </c>
      <c r="AU131" s="25" t="s">
        <v>93</v>
      </c>
      <c r="AY131" s="25" t="s">
        <v>199</v>
      </c>
      <c r="BE131" s="218">
        <f>IF(N131="základní",J131,0)</f>
        <v>0</v>
      </c>
      <c r="BF131" s="218">
        <f>IF(N131="snížená",J131,0)</f>
        <v>0</v>
      </c>
      <c r="BG131" s="218">
        <f>IF(N131="zákl. přenesená",J131,0)</f>
        <v>0</v>
      </c>
      <c r="BH131" s="218">
        <f>IF(N131="sníž. přenesená",J131,0)</f>
        <v>0</v>
      </c>
      <c r="BI131" s="218">
        <f>IF(N131="nulová",J131,0)</f>
        <v>0</v>
      </c>
      <c r="BJ131" s="25" t="s">
        <v>25</v>
      </c>
      <c r="BK131" s="218">
        <f>ROUND(I131*H131,2)</f>
        <v>0</v>
      </c>
      <c r="BL131" s="25" t="s">
        <v>1851</v>
      </c>
      <c r="BM131" s="25" t="s">
        <v>1887</v>
      </c>
    </row>
    <row r="132" spans="2:65" s="1" customFormat="1" ht="13.5">
      <c r="B132" s="43"/>
      <c r="C132" s="65"/>
      <c r="D132" s="219" t="s">
        <v>208</v>
      </c>
      <c r="E132" s="65"/>
      <c r="F132" s="220" t="s">
        <v>1886</v>
      </c>
      <c r="G132" s="65"/>
      <c r="H132" s="65"/>
      <c r="I132" s="175"/>
      <c r="J132" s="65"/>
      <c r="K132" s="65"/>
      <c r="L132" s="63"/>
      <c r="M132" s="221"/>
      <c r="N132" s="44"/>
      <c r="O132" s="44"/>
      <c r="P132" s="44"/>
      <c r="Q132" s="44"/>
      <c r="R132" s="44"/>
      <c r="S132" s="44"/>
      <c r="T132" s="80"/>
      <c r="AT132" s="25" t="s">
        <v>208</v>
      </c>
      <c r="AU132" s="25" t="s">
        <v>93</v>
      </c>
    </row>
    <row r="133" spans="2:65" s="1" customFormat="1" ht="40.5">
      <c r="B133" s="43"/>
      <c r="C133" s="65"/>
      <c r="D133" s="219" t="s">
        <v>561</v>
      </c>
      <c r="E133" s="65"/>
      <c r="F133" s="222" t="s">
        <v>1888</v>
      </c>
      <c r="G133" s="65"/>
      <c r="H133" s="65"/>
      <c r="I133" s="175"/>
      <c r="J133" s="65"/>
      <c r="K133" s="65"/>
      <c r="L133" s="63"/>
      <c r="M133" s="221"/>
      <c r="N133" s="44"/>
      <c r="O133" s="44"/>
      <c r="P133" s="44"/>
      <c r="Q133" s="44"/>
      <c r="R133" s="44"/>
      <c r="S133" s="44"/>
      <c r="T133" s="80"/>
      <c r="AT133" s="25" t="s">
        <v>561</v>
      </c>
      <c r="AU133" s="25" t="s">
        <v>93</v>
      </c>
    </row>
    <row r="134" spans="2:65" s="13" customFormat="1" ht="13.5">
      <c r="B134" s="234"/>
      <c r="C134" s="235"/>
      <c r="D134" s="219" t="s">
        <v>212</v>
      </c>
      <c r="E134" s="246" t="s">
        <v>50</v>
      </c>
      <c r="F134" s="247" t="s">
        <v>25</v>
      </c>
      <c r="G134" s="235"/>
      <c r="H134" s="248">
        <v>1</v>
      </c>
      <c r="I134" s="240"/>
      <c r="J134" s="235"/>
      <c r="K134" s="235"/>
      <c r="L134" s="241"/>
      <c r="M134" s="242"/>
      <c r="N134" s="243"/>
      <c r="O134" s="243"/>
      <c r="P134" s="243"/>
      <c r="Q134" s="243"/>
      <c r="R134" s="243"/>
      <c r="S134" s="243"/>
      <c r="T134" s="244"/>
      <c r="AT134" s="245" t="s">
        <v>212</v>
      </c>
      <c r="AU134" s="245" t="s">
        <v>93</v>
      </c>
      <c r="AV134" s="13" t="s">
        <v>93</v>
      </c>
      <c r="AW134" s="13" t="s">
        <v>48</v>
      </c>
      <c r="AX134" s="13" t="s">
        <v>25</v>
      </c>
      <c r="AY134" s="245" t="s">
        <v>199</v>
      </c>
    </row>
    <row r="135" spans="2:65" s="12" customFormat="1" ht="27">
      <c r="B135" s="223"/>
      <c r="C135" s="224"/>
      <c r="D135" s="236" t="s">
        <v>212</v>
      </c>
      <c r="E135" s="259" t="s">
        <v>50</v>
      </c>
      <c r="F135" s="260" t="s">
        <v>1854</v>
      </c>
      <c r="G135" s="224"/>
      <c r="H135" s="261" t="s">
        <v>50</v>
      </c>
      <c r="I135" s="228"/>
      <c r="J135" s="224"/>
      <c r="K135" s="224"/>
      <c r="L135" s="229"/>
      <c r="M135" s="230"/>
      <c r="N135" s="231"/>
      <c r="O135" s="231"/>
      <c r="P135" s="231"/>
      <c r="Q135" s="231"/>
      <c r="R135" s="231"/>
      <c r="S135" s="231"/>
      <c r="T135" s="232"/>
      <c r="AT135" s="233" t="s">
        <v>212</v>
      </c>
      <c r="AU135" s="233" t="s">
        <v>93</v>
      </c>
      <c r="AV135" s="12" t="s">
        <v>25</v>
      </c>
      <c r="AW135" s="12" t="s">
        <v>48</v>
      </c>
      <c r="AX135" s="12" t="s">
        <v>85</v>
      </c>
      <c r="AY135" s="233" t="s">
        <v>199</v>
      </c>
    </row>
    <row r="136" spans="2:65" s="1" customFormat="1" ht="22.5" customHeight="1">
      <c r="B136" s="43"/>
      <c r="C136" s="207" t="s">
        <v>127</v>
      </c>
      <c r="D136" s="207" t="s">
        <v>202</v>
      </c>
      <c r="E136" s="208" t="s">
        <v>1889</v>
      </c>
      <c r="F136" s="209" t="s">
        <v>1890</v>
      </c>
      <c r="G136" s="210" t="s">
        <v>1850</v>
      </c>
      <c r="H136" s="211">
        <v>1</v>
      </c>
      <c r="I136" s="212"/>
      <c r="J136" s="213">
        <f>ROUND(I136*H136,2)</f>
        <v>0</v>
      </c>
      <c r="K136" s="209" t="s">
        <v>50</v>
      </c>
      <c r="L136" s="63"/>
      <c r="M136" s="214" t="s">
        <v>50</v>
      </c>
      <c r="N136" s="215" t="s">
        <v>56</v>
      </c>
      <c r="O136" s="44"/>
      <c r="P136" s="216">
        <f>O136*H136</f>
        <v>0</v>
      </c>
      <c r="Q136" s="216">
        <v>0</v>
      </c>
      <c r="R136" s="216">
        <f>Q136*H136</f>
        <v>0</v>
      </c>
      <c r="S136" s="216">
        <v>0</v>
      </c>
      <c r="T136" s="217">
        <f>S136*H136</f>
        <v>0</v>
      </c>
      <c r="AR136" s="25" t="s">
        <v>1851</v>
      </c>
      <c r="AT136" s="25" t="s">
        <v>202</v>
      </c>
      <c r="AU136" s="25" t="s">
        <v>93</v>
      </c>
      <c r="AY136" s="25" t="s">
        <v>199</v>
      </c>
      <c r="BE136" s="218">
        <f>IF(N136="základní",J136,0)</f>
        <v>0</v>
      </c>
      <c r="BF136" s="218">
        <f>IF(N136="snížená",J136,0)</f>
        <v>0</v>
      </c>
      <c r="BG136" s="218">
        <f>IF(N136="zákl. přenesená",J136,0)</f>
        <v>0</v>
      </c>
      <c r="BH136" s="218">
        <f>IF(N136="sníž. přenesená",J136,0)</f>
        <v>0</v>
      </c>
      <c r="BI136" s="218">
        <f>IF(N136="nulová",J136,0)</f>
        <v>0</v>
      </c>
      <c r="BJ136" s="25" t="s">
        <v>25</v>
      </c>
      <c r="BK136" s="218">
        <f>ROUND(I136*H136,2)</f>
        <v>0</v>
      </c>
      <c r="BL136" s="25" t="s">
        <v>1851</v>
      </c>
      <c r="BM136" s="25" t="s">
        <v>1891</v>
      </c>
    </row>
    <row r="137" spans="2:65" s="1" customFormat="1" ht="13.5">
      <c r="B137" s="43"/>
      <c r="C137" s="65"/>
      <c r="D137" s="219" t="s">
        <v>208</v>
      </c>
      <c r="E137" s="65"/>
      <c r="F137" s="220" t="s">
        <v>1890</v>
      </c>
      <c r="G137" s="65"/>
      <c r="H137" s="65"/>
      <c r="I137" s="175"/>
      <c r="J137" s="65"/>
      <c r="K137" s="65"/>
      <c r="L137" s="63"/>
      <c r="M137" s="221"/>
      <c r="N137" s="44"/>
      <c r="O137" s="44"/>
      <c r="P137" s="44"/>
      <c r="Q137" s="44"/>
      <c r="R137" s="44"/>
      <c r="S137" s="44"/>
      <c r="T137" s="80"/>
      <c r="AT137" s="25" t="s">
        <v>208</v>
      </c>
      <c r="AU137" s="25" t="s">
        <v>93</v>
      </c>
    </row>
    <row r="138" spans="2:65" s="1" customFormat="1" ht="40.5">
      <c r="B138" s="43"/>
      <c r="C138" s="65"/>
      <c r="D138" s="219" t="s">
        <v>561</v>
      </c>
      <c r="E138" s="65"/>
      <c r="F138" s="222" t="s">
        <v>1892</v>
      </c>
      <c r="G138" s="65"/>
      <c r="H138" s="65"/>
      <c r="I138" s="175"/>
      <c r="J138" s="65"/>
      <c r="K138" s="65"/>
      <c r="L138" s="63"/>
      <c r="M138" s="221"/>
      <c r="N138" s="44"/>
      <c r="O138" s="44"/>
      <c r="P138" s="44"/>
      <c r="Q138" s="44"/>
      <c r="R138" s="44"/>
      <c r="S138" s="44"/>
      <c r="T138" s="80"/>
      <c r="AT138" s="25" t="s">
        <v>561</v>
      </c>
      <c r="AU138" s="25" t="s">
        <v>93</v>
      </c>
    </row>
    <row r="139" spans="2:65" s="13" customFormat="1" ht="13.5">
      <c r="B139" s="234"/>
      <c r="C139" s="235"/>
      <c r="D139" s="219" t="s">
        <v>212</v>
      </c>
      <c r="E139" s="246" t="s">
        <v>50</v>
      </c>
      <c r="F139" s="247" t="s">
        <v>25</v>
      </c>
      <c r="G139" s="235"/>
      <c r="H139" s="248">
        <v>1</v>
      </c>
      <c r="I139" s="240"/>
      <c r="J139" s="235"/>
      <c r="K139" s="235"/>
      <c r="L139" s="241"/>
      <c r="M139" s="242"/>
      <c r="N139" s="243"/>
      <c r="O139" s="243"/>
      <c r="P139" s="243"/>
      <c r="Q139" s="243"/>
      <c r="R139" s="243"/>
      <c r="S139" s="243"/>
      <c r="T139" s="244"/>
      <c r="AT139" s="245" t="s">
        <v>212</v>
      </c>
      <c r="AU139" s="245" t="s">
        <v>93</v>
      </c>
      <c r="AV139" s="13" t="s">
        <v>93</v>
      </c>
      <c r="AW139" s="13" t="s">
        <v>48</v>
      </c>
      <c r="AX139" s="13" t="s">
        <v>25</v>
      </c>
      <c r="AY139" s="245" t="s">
        <v>199</v>
      </c>
    </row>
    <row r="140" spans="2:65" s="12" customFormat="1" ht="27">
      <c r="B140" s="223"/>
      <c r="C140" s="224"/>
      <c r="D140" s="236" t="s">
        <v>212</v>
      </c>
      <c r="E140" s="259" t="s">
        <v>50</v>
      </c>
      <c r="F140" s="260" t="s">
        <v>1854</v>
      </c>
      <c r="G140" s="224"/>
      <c r="H140" s="261" t="s">
        <v>50</v>
      </c>
      <c r="I140" s="228"/>
      <c r="J140" s="224"/>
      <c r="K140" s="224"/>
      <c r="L140" s="229"/>
      <c r="M140" s="230"/>
      <c r="N140" s="231"/>
      <c r="O140" s="231"/>
      <c r="P140" s="231"/>
      <c r="Q140" s="231"/>
      <c r="R140" s="231"/>
      <c r="S140" s="231"/>
      <c r="T140" s="232"/>
      <c r="AT140" s="233" t="s">
        <v>212</v>
      </c>
      <c r="AU140" s="233" t="s">
        <v>93</v>
      </c>
      <c r="AV140" s="12" t="s">
        <v>25</v>
      </c>
      <c r="AW140" s="12" t="s">
        <v>48</v>
      </c>
      <c r="AX140" s="12" t="s">
        <v>85</v>
      </c>
      <c r="AY140" s="233" t="s">
        <v>199</v>
      </c>
    </row>
    <row r="141" spans="2:65" s="1" customFormat="1" ht="22.5" customHeight="1">
      <c r="B141" s="43"/>
      <c r="C141" s="207" t="s">
        <v>30</v>
      </c>
      <c r="D141" s="207" t="s">
        <v>202</v>
      </c>
      <c r="E141" s="208" t="s">
        <v>1893</v>
      </c>
      <c r="F141" s="209" t="s">
        <v>1894</v>
      </c>
      <c r="G141" s="210" t="s">
        <v>1850</v>
      </c>
      <c r="H141" s="211">
        <v>1</v>
      </c>
      <c r="I141" s="212"/>
      <c r="J141" s="213">
        <f>ROUND(I141*H141,2)</f>
        <v>0</v>
      </c>
      <c r="K141" s="209" t="s">
        <v>50</v>
      </c>
      <c r="L141" s="63"/>
      <c r="M141" s="214" t="s">
        <v>50</v>
      </c>
      <c r="N141" s="215" t="s">
        <v>56</v>
      </c>
      <c r="O141" s="44"/>
      <c r="P141" s="216">
        <f>O141*H141</f>
        <v>0</v>
      </c>
      <c r="Q141" s="216">
        <v>0</v>
      </c>
      <c r="R141" s="216">
        <f>Q141*H141</f>
        <v>0</v>
      </c>
      <c r="S141" s="216">
        <v>0</v>
      </c>
      <c r="T141" s="217">
        <f>S141*H141</f>
        <v>0</v>
      </c>
      <c r="AR141" s="25" t="s">
        <v>1851</v>
      </c>
      <c r="AT141" s="25" t="s">
        <v>202</v>
      </c>
      <c r="AU141" s="25" t="s">
        <v>93</v>
      </c>
      <c r="AY141" s="25" t="s">
        <v>199</v>
      </c>
      <c r="BE141" s="218">
        <f>IF(N141="základní",J141,0)</f>
        <v>0</v>
      </c>
      <c r="BF141" s="218">
        <f>IF(N141="snížená",J141,0)</f>
        <v>0</v>
      </c>
      <c r="BG141" s="218">
        <f>IF(N141="zákl. přenesená",J141,0)</f>
        <v>0</v>
      </c>
      <c r="BH141" s="218">
        <f>IF(N141="sníž. přenesená",J141,0)</f>
        <v>0</v>
      </c>
      <c r="BI141" s="218">
        <f>IF(N141="nulová",J141,0)</f>
        <v>0</v>
      </c>
      <c r="BJ141" s="25" t="s">
        <v>25</v>
      </c>
      <c r="BK141" s="218">
        <f>ROUND(I141*H141,2)</f>
        <v>0</v>
      </c>
      <c r="BL141" s="25" t="s">
        <v>1851</v>
      </c>
      <c r="BM141" s="25" t="s">
        <v>1895</v>
      </c>
    </row>
    <row r="142" spans="2:65" s="1" customFormat="1" ht="27">
      <c r="B142" s="43"/>
      <c r="C142" s="65"/>
      <c r="D142" s="219" t="s">
        <v>208</v>
      </c>
      <c r="E142" s="65"/>
      <c r="F142" s="220" t="s">
        <v>1896</v>
      </c>
      <c r="G142" s="65"/>
      <c r="H142" s="65"/>
      <c r="I142" s="175"/>
      <c r="J142" s="65"/>
      <c r="K142" s="65"/>
      <c r="L142" s="63"/>
      <c r="M142" s="221"/>
      <c r="N142" s="44"/>
      <c r="O142" s="44"/>
      <c r="P142" s="44"/>
      <c r="Q142" s="44"/>
      <c r="R142" s="44"/>
      <c r="S142" s="44"/>
      <c r="T142" s="80"/>
      <c r="AT142" s="25" t="s">
        <v>208</v>
      </c>
      <c r="AU142" s="25" t="s">
        <v>93</v>
      </c>
    </row>
    <row r="143" spans="2:65" s="1" customFormat="1" ht="54">
      <c r="B143" s="43"/>
      <c r="C143" s="65"/>
      <c r="D143" s="219" t="s">
        <v>561</v>
      </c>
      <c r="E143" s="65"/>
      <c r="F143" s="222" t="s">
        <v>1897</v>
      </c>
      <c r="G143" s="65"/>
      <c r="H143" s="65"/>
      <c r="I143" s="175"/>
      <c r="J143" s="65"/>
      <c r="K143" s="65"/>
      <c r="L143" s="63"/>
      <c r="M143" s="221"/>
      <c r="N143" s="44"/>
      <c r="O143" s="44"/>
      <c r="P143" s="44"/>
      <c r="Q143" s="44"/>
      <c r="R143" s="44"/>
      <c r="S143" s="44"/>
      <c r="T143" s="80"/>
      <c r="AT143" s="25" t="s">
        <v>561</v>
      </c>
      <c r="AU143" s="25" t="s">
        <v>93</v>
      </c>
    </row>
    <row r="144" spans="2:65" s="13" customFormat="1" ht="13.5">
      <c r="B144" s="234"/>
      <c r="C144" s="235"/>
      <c r="D144" s="219" t="s">
        <v>212</v>
      </c>
      <c r="E144" s="246" t="s">
        <v>50</v>
      </c>
      <c r="F144" s="247" t="s">
        <v>25</v>
      </c>
      <c r="G144" s="235"/>
      <c r="H144" s="248">
        <v>1</v>
      </c>
      <c r="I144" s="240"/>
      <c r="J144" s="235"/>
      <c r="K144" s="235"/>
      <c r="L144" s="241"/>
      <c r="M144" s="242"/>
      <c r="N144" s="243"/>
      <c r="O144" s="243"/>
      <c r="P144" s="243"/>
      <c r="Q144" s="243"/>
      <c r="R144" s="243"/>
      <c r="S144" s="243"/>
      <c r="T144" s="244"/>
      <c r="AT144" s="245" t="s">
        <v>212</v>
      </c>
      <c r="AU144" s="245" t="s">
        <v>93</v>
      </c>
      <c r="AV144" s="13" t="s">
        <v>93</v>
      </c>
      <c r="AW144" s="13" t="s">
        <v>48</v>
      </c>
      <c r="AX144" s="13" t="s">
        <v>25</v>
      </c>
      <c r="AY144" s="245" t="s">
        <v>199</v>
      </c>
    </row>
    <row r="145" spans="2:65" s="12" customFormat="1" ht="27">
      <c r="B145" s="223"/>
      <c r="C145" s="224"/>
      <c r="D145" s="236" t="s">
        <v>212</v>
      </c>
      <c r="E145" s="259" t="s">
        <v>50</v>
      </c>
      <c r="F145" s="260" t="s">
        <v>1854</v>
      </c>
      <c r="G145" s="224"/>
      <c r="H145" s="261" t="s">
        <v>50</v>
      </c>
      <c r="I145" s="228"/>
      <c r="J145" s="224"/>
      <c r="K145" s="224"/>
      <c r="L145" s="229"/>
      <c r="M145" s="230"/>
      <c r="N145" s="231"/>
      <c r="O145" s="231"/>
      <c r="P145" s="231"/>
      <c r="Q145" s="231"/>
      <c r="R145" s="231"/>
      <c r="S145" s="231"/>
      <c r="T145" s="232"/>
      <c r="AT145" s="233" t="s">
        <v>212</v>
      </c>
      <c r="AU145" s="233" t="s">
        <v>93</v>
      </c>
      <c r="AV145" s="12" t="s">
        <v>25</v>
      </c>
      <c r="AW145" s="12" t="s">
        <v>48</v>
      </c>
      <c r="AX145" s="12" t="s">
        <v>85</v>
      </c>
      <c r="AY145" s="233" t="s">
        <v>199</v>
      </c>
    </row>
    <row r="146" spans="2:65" s="1" customFormat="1" ht="22.5" customHeight="1">
      <c r="B146" s="43"/>
      <c r="C146" s="207" t="s">
        <v>271</v>
      </c>
      <c r="D146" s="207" t="s">
        <v>202</v>
      </c>
      <c r="E146" s="208" t="s">
        <v>1898</v>
      </c>
      <c r="F146" s="209" t="s">
        <v>1899</v>
      </c>
      <c r="G146" s="210" t="s">
        <v>1850</v>
      </c>
      <c r="H146" s="211">
        <v>1</v>
      </c>
      <c r="I146" s="212"/>
      <c r="J146" s="213">
        <f>ROUND(I146*H146,2)</f>
        <v>0</v>
      </c>
      <c r="K146" s="209" t="s">
        <v>50</v>
      </c>
      <c r="L146" s="63"/>
      <c r="M146" s="214" t="s">
        <v>50</v>
      </c>
      <c r="N146" s="215" t="s">
        <v>56</v>
      </c>
      <c r="O146" s="44"/>
      <c r="P146" s="216">
        <f>O146*H146</f>
        <v>0</v>
      </c>
      <c r="Q146" s="216">
        <v>0</v>
      </c>
      <c r="R146" s="216">
        <f>Q146*H146</f>
        <v>0</v>
      </c>
      <c r="S146" s="216">
        <v>0</v>
      </c>
      <c r="T146" s="217">
        <f>S146*H146</f>
        <v>0</v>
      </c>
      <c r="AR146" s="25" t="s">
        <v>1851</v>
      </c>
      <c r="AT146" s="25" t="s">
        <v>202</v>
      </c>
      <c r="AU146" s="25" t="s">
        <v>93</v>
      </c>
      <c r="AY146" s="25" t="s">
        <v>199</v>
      </c>
      <c r="BE146" s="218">
        <f>IF(N146="základní",J146,0)</f>
        <v>0</v>
      </c>
      <c r="BF146" s="218">
        <f>IF(N146="snížená",J146,0)</f>
        <v>0</v>
      </c>
      <c r="BG146" s="218">
        <f>IF(N146="zákl. přenesená",J146,0)</f>
        <v>0</v>
      </c>
      <c r="BH146" s="218">
        <f>IF(N146="sníž. přenesená",J146,0)</f>
        <v>0</v>
      </c>
      <c r="BI146" s="218">
        <f>IF(N146="nulová",J146,0)</f>
        <v>0</v>
      </c>
      <c r="BJ146" s="25" t="s">
        <v>25</v>
      </c>
      <c r="BK146" s="218">
        <f>ROUND(I146*H146,2)</f>
        <v>0</v>
      </c>
      <c r="BL146" s="25" t="s">
        <v>1851</v>
      </c>
      <c r="BM146" s="25" t="s">
        <v>1900</v>
      </c>
    </row>
    <row r="147" spans="2:65" s="1" customFormat="1" ht="13.5">
      <c r="B147" s="43"/>
      <c r="C147" s="65"/>
      <c r="D147" s="219" t="s">
        <v>208</v>
      </c>
      <c r="E147" s="65"/>
      <c r="F147" s="220" t="s">
        <v>1899</v>
      </c>
      <c r="G147" s="65"/>
      <c r="H147" s="65"/>
      <c r="I147" s="175"/>
      <c r="J147" s="65"/>
      <c r="K147" s="65"/>
      <c r="L147" s="63"/>
      <c r="M147" s="221"/>
      <c r="N147" s="44"/>
      <c r="O147" s="44"/>
      <c r="P147" s="44"/>
      <c r="Q147" s="44"/>
      <c r="R147" s="44"/>
      <c r="S147" s="44"/>
      <c r="T147" s="80"/>
      <c r="AT147" s="25" t="s">
        <v>208</v>
      </c>
      <c r="AU147" s="25" t="s">
        <v>93</v>
      </c>
    </row>
    <row r="148" spans="2:65" s="1" customFormat="1" ht="54">
      <c r="B148" s="43"/>
      <c r="C148" s="65"/>
      <c r="D148" s="219" t="s">
        <v>561</v>
      </c>
      <c r="E148" s="65"/>
      <c r="F148" s="222" t="s">
        <v>1901</v>
      </c>
      <c r="G148" s="65"/>
      <c r="H148" s="65"/>
      <c r="I148" s="175"/>
      <c r="J148" s="65"/>
      <c r="K148" s="65"/>
      <c r="L148" s="63"/>
      <c r="M148" s="221"/>
      <c r="N148" s="44"/>
      <c r="O148" s="44"/>
      <c r="P148" s="44"/>
      <c r="Q148" s="44"/>
      <c r="R148" s="44"/>
      <c r="S148" s="44"/>
      <c r="T148" s="80"/>
      <c r="AT148" s="25" t="s">
        <v>561</v>
      </c>
      <c r="AU148" s="25" t="s">
        <v>93</v>
      </c>
    </row>
    <row r="149" spans="2:65" s="13" customFormat="1" ht="13.5">
      <c r="B149" s="234"/>
      <c r="C149" s="235"/>
      <c r="D149" s="219" t="s">
        <v>212</v>
      </c>
      <c r="E149" s="246" t="s">
        <v>50</v>
      </c>
      <c r="F149" s="247" t="s">
        <v>25</v>
      </c>
      <c r="G149" s="235"/>
      <c r="H149" s="248">
        <v>1</v>
      </c>
      <c r="I149" s="240"/>
      <c r="J149" s="235"/>
      <c r="K149" s="235"/>
      <c r="L149" s="241"/>
      <c r="M149" s="242"/>
      <c r="N149" s="243"/>
      <c r="O149" s="243"/>
      <c r="P149" s="243"/>
      <c r="Q149" s="243"/>
      <c r="R149" s="243"/>
      <c r="S149" s="243"/>
      <c r="T149" s="244"/>
      <c r="AT149" s="245" t="s">
        <v>212</v>
      </c>
      <c r="AU149" s="245" t="s">
        <v>93</v>
      </c>
      <c r="AV149" s="13" t="s">
        <v>93</v>
      </c>
      <c r="AW149" s="13" t="s">
        <v>48</v>
      </c>
      <c r="AX149" s="13" t="s">
        <v>25</v>
      </c>
      <c r="AY149" s="245" t="s">
        <v>199</v>
      </c>
    </row>
    <row r="150" spans="2:65" s="12" customFormat="1" ht="27">
      <c r="B150" s="223"/>
      <c r="C150" s="224"/>
      <c r="D150" s="236" t="s">
        <v>212</v>
      </c>
      <c r="E150" s="259" t="s">
        <v>50</v>
      </c>
      <c r="F150" s="260" t="s">
        <v>1854</v>
      </c>
      <c r="G150" s="224"/>
      <c r="H150" s="261" t="s">
        <v>50</v>
      </c>
      <c r="I150" s="228"/>
      <c r="J150" s="224"/>
      <c r="K150" s="224"/>
      <c r="L150" s="229"/>
      <c r="M150" s="230"/>
      <c r="N150" s="231"/>
      <c r="O150" s="231"/>
      <c r="P150" s="231"/>
      <c r="Q150" s="231"/>
      <c r="R150" s="231"/>
      <c r="S150" s="231"/>
      <c r="T150" s="232"/>
      <c r="AT150" s="233" t="s">
        <v>212</v>
      </c>
      <c r="AU150" s="233" t="s">
        <v>93</v>
      </c>
      <c r="AV150" s="12" t="s">
        <v>25</v>
      </c>
      <c r="AW150" s="12" t="s">
        <v>48</v>
      </c>
      <c r="AX150" s="12" t="s">
        <v>85</v>
      </c>
      <c r="AY150" s="233" t="s">
        <v>199</v>
      </c>
    </row>
    <row r="151" spans="2:65" s="1" customFormat="1" ht="22.5" customHeight="1">
      <c r="B151" s="43"/>
      <c r="C151" s="207" t="s">
        <v>278</v>
      </c>
      <c r="D151" s="207" t="s">
        <v>202</v>
      </c>
      <c r="E151" s="208" t="s">
        <v>1902</v>
      </c>
      <c r="F151" s="209" t="s">
        <v>1903</v>
      </c>
      <c r="G151" s="210" t="s">
        <v>1850</v>
      </c>
      <c r="H151" s="211">
        <v>1</v>
      </c>
      <c r="I151" s="212"/>
      <c r="J151" s="213">
        <f>ROUND(I151*H151,2)</f>
        <v>0</v>
      </c>
      <c r="K151" s="209" t="s">
        <v>50</v>
      </c>
      <c r="L151" s="63"/>
      <c r="M151" s="214" t="s">
        <v>50</v>
      </c>
      <c r="N151" s="215" t="s">
        <v>56</v>
      </c>
      <c r="O151" s="44"/>
      <c r="P151" s="216">
        <f>O151*H151</f>
        <v>0</v>
      </c>
      <c r="Q151" s="216">
        <v>0</v>
      </c>
      <c r="R151" s="216">
        <f>Q151*H151</f>
        <v>0</v>
      </c>
      <c r="S151" s="216">
        <v>0</v>
      </c>
      <c r="T151" s="217">
        <f>S151*H151</f>
        <v>0</v>
      </c>
      <c r="AR151" s="25" t="s">
        <v>1851</v>
      </c>
      <c r="AT151" s="25" t="s">
        <v>202</v>
      </c>
      <c r="AU151" s="25" t="s">
        <v>93</v>
      </c>
      <c r="AY151" s="25" t="s">
        <v>199</v>
      </c>
      <c r="BE151" s="218">
        <f>IF(N151="základní",J151,0)</f>
        <v>0</v>
      </c>
      <c r="BF151" s="218">
        <f>IF(N151="snížená",J151,0)</f>
        <v>0</v>
      </c>
      <c r="BG151" s="218">
        <f>IF(N151="zákl. přenesená",J151,0)</f>
        <v>0</v>
      </c>
      <c r="BH151" s="218">
        <f>IF(N151="sníž. přenesená",J151,0)</f>
        <v>0</v>
      </c>
      <c r="BI151" s="218">
        <f>IF(N151="nulová",J151,0)</f>
        <v>0</v>
      </c>
      <c r="BJ151" s="25" t="s">
        <v>25</v>
      </c>
      <c r="BK151" s="218">
        <f>ROUND(I151*H151,2)</f>
        <v>0</v>
      </c>
      <c r="BL151" s="25" t="s">
        <v>1851</v>
      </c>
      <c r="BM151" s="25" t="s">
        <v>1904</v>
      </c>
    </row>
    <row r="152" spans="2:65" s="1" customFormat="1" ht="13.5">
      <c r="B152" s="43"/>
      <c r="C152" s="65"/>
      <c r="D152" s="219" t="s">
        <v>208</v>
      </c>
      <c r="E152" s="65"/>
      <c r="F152" s="220" t="s">
        <v>1903</v>
      </c>
      <c r="G152" s="65"/>
      <c r="H152" s="65"/>
      <c r="I152" s="175"/>
      <c r="J152" s="65"/>
      <c r="K152" s="65"/>
      <c r="L152" s="63"/>
      <c r="M152" s="221"/>
      <c r="N152" s="44"/>
      <c r="O152" s="44"/>
      <c r="P152" s="44"/>
      <c r="Q152" s="44"/>
      <c r="R152" s="44"/>
      <c r="S152" s="44"/>
      <c r="T152" s="80"/>
      <c r="AT152" s="25" t="s">
        <v>208</v>
      </c>
      <c r="AU152" s="25" t="s">
        <v>93</v>
      </c>
    </row>
    <row r="153" spans="2:65" s="1" customFormat="1" ht="54">
      <c r="B153" s="43"/>
      <c r="C153" s="65"/>
      <c r="D153" s="219" t="s">
        <v>561</v>
      </c>
      <c r="E153" s="65"/>
      <c r="F153" s="222" t="s">
        <v>1905</v>
      </c>
      <c r="G153" s="65"/>
      <c r="H153" s="65"/>
      <c r="I153" s="175"/>
      <c r="J153" s="65"/>
      <c r="K153" s="65"/>
      <c r="L153" s="63"/>
      <c r="M153" s="221"/>
      <c r="N153" s="44"/>
      <c r="O153" s="44"/>
      <c r="P153" s="44"/>
      <c r="Q153" s="44"/>
      <c r="R153" s="44"/>
      <c r="S153" s="44"/>
      <c r="T153" s="80"/>
      <c r="AT153" s="25" t="s">
        <v>561</v>
      </c>
      <c r="AU153" s="25" t="s">
        <v>93</v>
      </c>
    </row>
    <row r="154" spans="2:65" s="13" customFormat="1" ht="13.5">
      <c r="B154" s="234"/>
      <c r="C154" s="235"/>
      <c r="D154" s="219" t="s">
        <v>212</v>
      </c>
      <c r="E154" s="246" t="s">
        <v>50</v>
      </c>
      <c r="F154" s="247" t="s">
        <v>25</v>
      </c>
      <c r="G154" s="235"/>
      <c r="H154" s="248">
        <v>1</v>
      </c>
      <c r="I154" s="240"/>
      <c r="J154" s="235"/>
      <c r="K154" s="235"/>
      <c r="L154" s="241"/>
      <c r="M154" s="242"/>
      <c r="N154" s="243"/>
      <c r="O154" s="243"/>
      <c r="P154" s="243"/>
      <c r="Q154" s="243"/>
      <c r="R154" s="243"/>
      <c r="S154" s="243"/>
      <c r="T154" s="244"/>
      <c r="AT154" s="245" t="s">
        <v>212</v>
      </c>
      <c r="AU154" s="245" t="s">
        <v>93</v>
      </c>
      <c r="AV154" s="13" t="s">
        <v>93</v>
      </c>
      <c r="AW154" s="13" t="s">
        <v>48</v>
      </c>
      <c r="AX154" s="13" t="s">
        <v>25</v>
      </c>
      <c r="AY154" s="245" t="s">
        <v>199</v>
      </c>
    </row>
    <row r="155" spans="2:65" s="12" customFormat="1" ht="27">
      <c r="B155" s="223"/>
      <c r="C155" s="224"/>
      <c r="D155" s="236" t="s">
        <v>212</v>
      </c>
      <c r="E155" s="259" t="s">
        <v>50</v>
      </c>
      <c r="F155" s="260" t="s">
        <v>1854</v>
      </c>
      <c r="G155" s="224"/>
      <c r="H155" s="261" t="s">
        <v>50</v>
      </c>
      <c r="I155" s="228"/>
      <c r="J155" s="224"/>
      <c r="K155" s="224"/>
      <c r="L155" s="229"/>
      <c r="M155" s="230"/>
      <c r="N155" s="231"/>
      <c r="O155" s="231"/>
      <c r="P155" s="231"/>
      <c r="Q155" s="231"/>
      <c r="R155" s="231"/>
      <c r="S155" s="231"/>
      <c r="T155" s="232"/>
      <c r="AT155" s="233" t="s">
        <v>212</v>
      </c>
      <c r="AU155" s="233" t="s">
        <v>93</v>
      </c>
      <c r="AV155" s="12" t="s">
        <v>25</v>
      </c>
      <c r="AW155" s="12" t="s">
        <v>48</v>
      </c>
      <c r="AX155" s="12" t="s">
        <v>85</v>
      </c>
      <c r="AY155" s="233" t="s">
        <v>199</v>
      </c>
    </row>
    <row r="156" spans="2:65" s="1" customFormat="1" ht="22.5" customHeight="1">
      <c r="B156" s="43"/>
      <c r="C156" s="207" t="s">
        <v>291</v>
      </c>
      <c r="D156" s="207" t="s">
        <v>202</v>
      </c>
      <c r="E156" s="208" t="s">
        <v>1906</v>
      </c>
      <c r="F156" s="209" t="s">
        <v>1907</v>
      </c>
      <c r="G156" s="210" t="s">
        <v>1850</v>
      </c>
      <c r="H156" s="211">
        <v>1</v>
      </c>
      <c r="I156" s="212"/>
      <c r="J156" s="213">
        <f>ROUND(I156*H156,2)</f>
        <v>0</v>
      </c>
      <c r="K156" s="209" t="s">
        <v>50</v>
      </c>
      <c r="L156" s="63"/>
      <c r="M156" s="214" t="s">
        <v>50</v>
      </c>
      <c r="N156" s="215" t="s">
        <v>56</v>
      </c>
      <c r="O156" s="44"/>
      <c r="P156" s="216">
        <f>O156*H156</f>
        <v>0</v>
      </c>
      <c r="Q156" s="216">
        <v>0</v>
      </c>
      <c r="R156" s="216">
        <f>Q156*H156</f>
        <v>0</v>
      </c>
      <c r="S156" s="216">
        <v>0</v>
      </c>
      <c r="T156" s="217">
        <f>S156*H156</f>
        <v>0</v>
      </c>
      <c r="AR156" s="25" t="s">
        <v>1851</v>
      </c>
      <c r="AT156" s="25" t="s">
        <v>202</v>
      </c>
      <c r="AU156" s="25" t="s">
        <v>93</v>
      </c>
      <c r="AY156" s="25" t="s">
        <v>199</v>
      </c>
      <c r="BE156" s="218">
        <f>IF(N156="základní",J156,0)</f>
        <v>0</v>
      </c>
      <c r="BF156" s="218">
        <f>IF(N156="snížená",J156,0)</f>
        <v>0</v>
      </c>
      <c r="BG156" s="218">
        <f>IF(N156="zákl. přenesená",J156,0)</f>
        <v>0</v>
      </c>
      <c r="BH156" s="218">
        <f>IF(N156="sníž. přenesená",J156,0)</f>
        <v>0</v>
      </c>
      <c r="BI156" s="218">
        <f>IF(N156="nulová",J156,0)</f>
        <v>0</v>
      </c>
      <c r="BJ156" s="25" t="s">
        <v>25</v>
      </c>
      <c r="BK156" s="218">
        <f>ROUND(I156*H156,2)</f>
        <v>0</v>
      </c>
      <c r="BL156" s="25" t="s">
        <v>1851</v>
      </c>
      <c r="BM156" s="25" t="s">
        <v>1908</v>
      </c>
    </row>
    <row r="157" spans="2:65" s="1" customFormat="1" ht="27">
      <c r="B157" s="43"/>
      <c r="C157" s="65"/>
      <c r="D157" s="219" t="s">
        <v>208</v>
      </c>
      <c r="E157" s="65"/>
      <c r="F157" s="220" t="s">
        <v>1909</v>
      </c>
      <c r="G157" s="65"/>
      <c r="H157" s="65"/>
      <c r="I157" s="175"/>
      <c r="J157" s="65"/>
      <c r="K157" s="65"/>
      <c r="L157" s="63"/>
      <c r="M157" s="221"/>
      <c r="N157" s="44"/>
      <c r="O157" s="44"/>
      <c r="P157" s="44"/>
      <c r="Q157" s="44"/>
      <c r="R157" s="44"/>
      <c r="S157" s="44"/>
      <c r="T157" s="80"/>
      <c r="AT157" s="25" t="s">
        <v>208</v>
      </c>
      <c r="AU157" s="25" t="s">
        <v>93</v>
      </c>
    </row>
    <row r="158" spans="2:65" s="1" customFormat="1" ht="81">
      <c r="B158" s="43"/>
      <c r="C158" s="65"/>
      <c r="D158" s="219" t="s">
        <v>561</v>
      </c>
      <c r="E158" s="65"/>
      <c r="F158" s="222" t="s">
        <v>1910</v>
      </c>
      <c r="G158" s="65"/>
      <c r="H158" s="65"/>
      <c r="I158" s="175"/>
      <c r="J158" s="65"/>
      <c r="K158" s="65"/>
      <c r="L158" s="63"/>
      <c r="M158" s="221"/>
      <c r="N158" s="44"/>
      <c r="O158" s="44"/>
      <c r="P158" s="44"/>
      <c r="Q158" s="44"/>
      <c r="R158" s="44"/>
      <c r="S158" s="44"/>
      <c r="T158" s="80"/>
      <c r="AT158" s="25" t="s">
        <v>561</v>
      </c>
      <c r="AU158" s="25" t="s">
        <v>93</v>
      </c>
    </row>
    <row r="159" spans="2:65" s="13" customFormat="1" ht="13.5">
      <c r="B159" s="234"/>
      <c r="C159" s="235"/>
      <c r="D159" s="219" t="s">
        <v>212</v>
      </c>
      <c r="E159" s="246" t="s">
        <v>50</v>
      </c>
      <c r="F159" s="247" t="s">
        <v>25</v>
      </c>
      <c r="G159" s="235"/>
      <c r="H159" s="248">
        <v>1</v>
      </c>
      <c r="I159" s="240"/>
      <c r="J159" s="235"/>
      <c r="K159" s="235"/>
      <c r="L159" s="241"/>
      <c r="M159" s="242"/>
      <c r="N159" s="243"/>
      <c r="O159" s="243"/>
      <c r="P159" s="243"/>
      <c r="Q159" s="243"/>
      <c r="R159" s="243"/>
      <c r="S159" s="243"/>
      <c r="T159" s="244"/>
      <c r="AT159" s="245" t="s">
        <v>212</v>
      </c>
      <c r="AU159" s="245" t="s">
        <v>93</v>
      </c>
      <c r="AV159" s="13" t="s">
        <v>93</v>
      </c>
      <c r="AW159" s="13" t="s">
        <v>48</v>
      </c>
      <c r="AX159" s="13" t="s">
        <v>25</v>
      </c>
      <c r="AY159" s="245" t="s">
        <v>199</v>
      </c>
    </row>
    <row r="160" spans="2:65" s="12" customFormat="1" ht="27">
      <c r="B160" s="223"/>
      <c r="C160" s="224"/>
      <c r="D160" s="236" t="s">
        <v>212</v>
      </c>
      <c r="E160" s="259" t="s">
        <v>50</v>
      </c>
      <c r="F160" s="260" t="s">
        <v>1854</v>
      </c>
      <c r="G160" s="224"/>
      <c r="H160" s="261" t="s">
        <v>50</v>
      </c>
      <c r="I160" s="228"/>
      <c r="J160" s="224"/>
      <c r="K160" s="224"/>
      <c r="L160" s="229"/>
      <c r="M160" s="230"/>
      <c r="N160" s="231"/>
      <c r="O160" s="231"/>
      <c r="P160" s="231"/>
      <c r="Q160" s="231"/>
      <c r="R160" s="231"/>
      <c r="S160" s="231"/>
      <c r="T160" s="232"/>
      <c r="AT160" s="233" t="s">
        <v>212</v>
      </c>
      <c r="AU160" s="233" t="s">
        <v>93</v>
      </c>
      <c r="AV160" s="12" t="s">
        <v>25</v>
      </c>
      <c r="AW160" s="12" t="s">
        <v>48</v>
      </c>
      <c r="AX160" s="12" t="s">
        <v>85</v>
      </c>
      <c r="AY160" s="233" t="s">
        <v>199</v>
      </c>
    </row>
    <row r="161" spans="2:65" s="1" customFormat="1" ht="22.5" customHeight="1">
      <c r="B161" s="43"/>
      <c r="C161" s="207" t="s">
        <v>300</v>
      </c>
      <c r="D161" s="207" t="s">
        <v>202</v>
      </c>
      <c r="E161" s="208" t="s">
        <v>1911</v>
      </c>
      <c r="F161" s="209" t="s">
        <v>1912</v>
      </c>
      <c r="G161" s="210" t="s">
        <v>1850</v>
      </c>
      <c r="H161" s="211">
        <v>1</v>
      </c>
      <c r="I161" s="212"/>
      <c r="J161" s="213">
        <f>ROUND(I161*H161,2)</f>
        <v>0</v>
      </c>
      <c r="K161" s="209" t="s">
        <v>50</v>
      </c>
      <c r="L161" s="63"/>
      <c r="M161" s="214" t="s">
        <v>50</v>
      </c>
      <c r="N161" s="215" t="s">
        <v>56</v>
      </c>
      <c r="O161" s="44"/>
      <c r="P161" s="216">
        <f>O161*H161</f>
        <v>0</v>
      </c>
      <c r="Q161" s="216">
        <v>0</v>
      </c>
      <c r="R161" s="216">
        <f>Q161*H161</f>
        <v>0</v>
      </c>
      <c r="S161" s="216">
        <v>0</v>
      </c>
      <c r="T161" s="217">
        <f>S161*H161</f>
        <v>0</v>
      </c>
      <c r="AR161" s="25" t="s">
        <v>1851</v>
      </c>
      <c r="AT161" s="25" t="s">
        <v>202</v>
      </c>
      <c r="AU161" s="25" t="s">
        <v>93</v>
      </c>
      <c r="AY161" s="25" t="s">
        <v>199</v>
      </c>
      <c r="BE161" s="218">
        <f>IF(N161="základní",J161,0)</f>
        <v>0</v>
      </c>
      <c r="BF161" s="218">
        <f>IF(N161="snížená",J161,0)</f>
        <v>0</v>
      </c>
      <c r="BG161" s="218">
        <f>IF(N161="zákl. přenesená",J161,0)</f>
        <v>0</v>
      </c>
      <c r="BH161" s="218">
        <f>IF(N161="sníž. přenesená",J161,0)</f>
        <v>0</v>
      </c>
      <c r="BI161" s="218">
        <f>IF(N161="nulová",J161,0)</f>
        <v>0</v>
      </c>
      <c r="BJ161" s="25" t="s">
        <v>25</v>
      </c>
      <c r="BK161" s="218">
        <f>ROUND(I161*H161,2)</f>
        <v>0</v>
      </c>
      <c r="BL161" s="25" t="s">
        <v>1851</v>
      </c>
      <c r="BM161" s="25" t="s">
        <v>1913</v>
      </c>
    </row>
    <row r="162" spans="2:65" s="1" customFormat="1" ht="27">
      <c r="B162" s="43"/>
      <c r="C162" s="65"/>
      <c r="D162" s="219" t="s">
        <v>208</v>
      </c>
      <c r="E162" s="65"/>
      <c r="F162" s="220" t="s">
        <v>1914</v>
      </c>
      <c r="G162" s="65"/>
      <c r="H162" s="65"/>
      <c r="I162" s="175"/>
      <c r="J162" s="65"/>
      <c r="K162" s="65"/>
      <c r="L162" s="63"/>
      <c r="M162" s="221"/>
      <c r="N162" s="44"/>
      <c r="O162" s="44"/>
      <c r="P162" s="44"/>
      <c r="Q162" s="44"/>
      <c r="R162" s="44"/>
      <c r="S162" s="44"/>
      <c r="T162" s="80"/>
      <c r="AT162" s="25" t="s">
        <v>208</v>
      </c>
      <c r="AU162" s="25" t="s">
        <v>93</v>
      </c>
    </row>
    <row r="163" spans="2:65" s="1" customFormat="1" ht="81">
      <c r="B163" s="43"/>
      <c r="C163" s="65"/>
      <c r="D163" s="219" t="s">
        <v>561</v>
      </c>
      <c r="E163" s="65"/>
      <c r="F163" s="222" t="s">
        <v>1915</v>
      </c>
      <c r="G163" s="65"/>
      <c r="H163" s="65"/>
      <c r="I163" s="175"/>
      <c r="J163" s="65"/>
      <c r="K163" s="65"/>
      <c r="L163" s="63"/>
      <c r="M163" s="221"/>
      <c r="N163" s="44"/>
      <c r="O163" s="44"/>
      <c r="P163" s="44"/>
      <c r="Q163" s="44"/>
      <c r="R163" s="44"/>
      <c r="S163" s="44"/>
      <c r="T163" s="80"/>
      <c r="AT163" s="25" t="s">
        <v>561</v>
      </c>
      <c r="AU163" s="25" t="s">
        <v>93</v>
      </c>
    </row>
    <row r="164" spans="2:65" s="13" customFormat="1" ht="13.5">
      <c r="B164" s="234"/>
      <c r="C164" s="235"/>
      <c r="D164" s="219" t="s">
        <v>212</v>
      </c>
      <c r="E164" s="246" t="s">
        <v>50</v>
      </c>
      <c r="F164" s="247" t="s">
        <v>25</v>
      </c>
      <c r="G164" s="235"/>
      <c r="H164" s="248">
        <v>1</v>
      </c>
      <c r="I164" s="240"/>
      <c r="J164" s="235"/>
      <c r="K164" s="235"/>
      <c r="L164" s="241"/>
      <c r="M164" s="242"/>
      <c r="N164" s="243"/>
      <c r="O164" s="243"/>
      <c r="P164" s="243"/>
      <c r="Q164" s="243"/>
      <c r="R164" s="243"/>
      <c r="S164" s="243"/>
      <c r="T164" s="244"/>
      <c r="AT164" s="245" t="s">
        <v>212</v>
      </c>
      <c r="AU164" s="245" t="s">
        <v>93</v>
      </c>
      <c r="AV164" s="13" t="s">
        <v>93</v>
      </c>
      <c r="AW164" s="13" t="s">
        <v>48</v>
      </c>
      <c r="AX164" s="13" t="s">
        <v>25</v>
      </c>
      <c r="AY164" s="245" t="s">
        <v>199</v>
      </c>
    </row>
    <row r="165" spans="2:65" s="12" customFormat="1" ht="27">
      <c r="B165" s="223"/>
      <c r="C165" s="224"/>
      <c r="D165" s="236" t="s">
        <v>212</v>
      </c>
      <c r="E165" s="259" t="s">
        <v>50</v>
      </c>
      <c r="F165" s="260" t="s">
        <v>1854</v>
      </c>
      <c r="G165" s="224"/>
      <c r="H165" s="261" t="s">
        <v>50</v>
      </c>
      <c r="I165" s="228"/>
      <c r="J165" s="224"/>
      <c r="K165" s="224"/>
      <c r="L165" s="229"/>
      <c r="M165" s="230"/>
      <c r="N165" s="231"/>
      <c r="O165" s="231"/>
      <c r="P165" s="231"/>
      <c r="Q165" s="231"/>
      <c r="R165" s="231"/>
      <c r="S165" s="231"/>
      <c r="T165" s="232"/>
      <c r="AT165" s="233" t="s">
        <v>212</v>
      </c>
      <c r="AU165" s="233" t="s">
        <v>93</v>
      </c>
      <c r="AV165" s="12" t="s">
        <v>25</v>
      </c>
      <c r="AW165" s="12" t="s">
        <v>48</v>
      </c>
      <c r="AX165" s="12" t="s">
        <v>85</v>
      </c>
      <c r="AY165" s="233" t="s">
        <v>199</v>
      </c>
    </row>
    <row r="166" spans="2:65" s="1" customFormat="1" ht="22.5" customHeight="1">
      <c r="B166" s="43"/>
      <c r="C166" s="207" t="s">
        <v>10</v>
      </c>
      <c r="D166" s="207" t="s">
        <v>202</v>
      </c>
      <c r="E166" s="208" t="s">
        <v>1916</v>
      </c>
      <c r="F166" s="209" t="s">
        <v>1917</v>
      </c>
      <c r="G166" s="210" t="s">
        <v>1850</v>
      </c>
      <c r="H166" s="211">
        <v>1</v>
      </c>
      <c r="I166" s="212"/>
      <c r="J166" s="213">
        <f>ROUND(I166*H166,2)</f>
        <v>0</v>
      </c>
      <c r="K166" s="209" t="s">
        <v>50</v>
      </c>
      <c r="L166" s="63"/>
      <c r="M166" s="214" t="s">
        <v>50</v>
      </c>
      <c r="N166" s="215" t="s">
        <v>56</v>
      </c>
      <c r="O166" s="44"/>
      <c r="P166" s="216">
        <f>O166*H166</f>
        <v>0</v>
      </c>
      <c r="Q166" s="216">
        <v>0</v>
      </c>
      <c r="R166" s="216">
        <f>Q166*H166</f>
        <v>0</v>
      </c>
      <c r="S166" s="216">
        <v>0</v>
      </c>
      <c r="T166" s="217">
        <f>S166*H166</f>
        <v>0</v>
      </c>
      <c r="AR166" s="25" t="s">
        <v>1918</v>
      </c>
      <c r="AT166" s="25" t="s">
        <v>202</v>
      </c>
      <c r="AU166" s="25" t="s">
        <v>93</v>
      </c>
      <c r="AY166" s="25" t="s">
        <v>199</v>
      </c>
      <c r="BE166" s="218">
        <f>IF(N166="základní",J166,0)</f>
        <v>0</v>
      </c>
      <c r="BF166" s="218">
        <f>IF(N166="snížená",J166,0)</f>
        <v>0</v>
      </c>
      <c r="BG166" s="218">
        <f>IF(N166="zákl. přenesená",J166,0)</f>
        <v>0</v>
      </c>
      <c r="BH166" s="218">
        <f>IF(N166="sníž. přenesená",J166,0)</f>
        <v>0</v>
      </c>
      <c r="BI166" s="218">
        <f>IF(N166="nulová",J166,0)</f>
        <v>0</v>
      </c>
      <c r="BJ166" s="25" t="s">
        <v>25</v>
      </c>
      <c r="BK166" s="218">
        <f>ROUND(I166*H166,2)</f>
        <v>0</v>
      </c>
      <c r="BL166" s="25" t="s">
        <v>1918</v>
      </c>
      <c r="BM166" s="25" t="s">
        <v>1919</v>
      </c>
    </row>
    <row r="167" spans="2:65" s="1" customFormat="1" ht="13.5">
      <c r="B167" s="43"/>
      <c r="C167" s="65"/>
      <c r="D167" s="219" t="s">
        <v>208</v>
      </c>
      <c r="E167" s="65"/>
      <c r="F167" s="220" t="s">
        <v>1917</v>
      </c>
      <c r="G167" s="65"/>
      <c r="H167" s="65"/>
      <c r="I167" s="175"/>
      <c r="J167" s="65"/>
      <c r="K167" s="65"/>
      <c r="L167" s="63"/>
      <c r="M167" s="221"/>
      <c r="N167" s="44"/>
      <c r="O167" s="44"/>
      <c r="P167" s="44"/>
      <c r="Q167" s="44"/>
      <c r="R167" s="44"/>
      <c r="S167" s="44"/>
      <c r="T167" s="80"/>
      <c r="AT167" s="25" t="s">
        <v>208</v>
      </c>
      <c r="AU167" s="25" t="s">
        <v>93</v>
      </c>
    </row>
    <row r="168" spans="2:65" s="1" customFormat="1" ht="40.5">
      <c r="B168" s="43"/>
      <c r="C168" s="65"/>
      <c r="D168" s="219" t="s">
        <v>561</v>
      </c>
      <c r="E168" s="65"/>
      <c r="F168" s="222" t="s">
        <v>1920</v>
      </c>
      <c r="G168" s="65"/>
      <c r="H168" s="65"/>
      <c r="I168" s="175"/>
      <c r="J168" s="65"/>
      <c r="K168" s="65"/>
      <c r="L168" s="63"/>
      <c r="M168" s="221"/>
      <c r="N168" s="44"/>
      <c r="O168" s="44"/>
      <c r="P168" s="44"/>
      <c r="Q168" s="44"/>
      <c r="R168" s="44"/>
      <c r="S168" s="44"/>
      <c r="T168" s="80"/>
      <c r="AT168" s="25" t="s">
        <v>561</v>
      </c>
      <c r="AU168" s="25" t="s">
        <v>93</v>
      </c>
    </row>
    <row r="169" spans="2:65" s="13" customFormat="1" ht="13.5">
      <c r="B169" s="234"/>
      <c r="C169" s="235"/>
      <c r="D169" s="219" t="s">
        <v>212</v>
      </c>
      <c r="E169" s="246" t="s">
        <v>50</v>
      </c>
      <c r="F169" s="247" t="s">
        <v>25</v>
      </c>
      <c r="G169" s="235"/>
      <c r="H169" s="248">
        <v>1</v>
      </c>
      <c r="I169" s="240"/>
      <c r="J169" s="235"/>
      <c r="K169" s="235"/>
      <c r="L169" s="241"/>
      <c r="M169" s="242"/>
      <c r="N169" s="243"/>
      <c r="O169" s="243"/>
      <c r="P169" s="243"/>
      <c r="Q169" s="243"/>
      <c r="R169" s="243"/>
      <c r="S169" s="243"/>
      <c r="T169" s="244"/>
      <c r="AT169" s="245" t="s">
        <v>212</v>
      </c>
      <c r="AU169" s="245" t="s">
        <v>93</v>
      </c>
      <c r="AV169" s="13" t="s">
        <v>93</v>
      </c>
      <c r="AW169" s="13" t="s">
        <v>48</v>
      </c>
      <c r="AX169" s="13" t="s">
        <v>25</v>
      </c>
      <c r="AY169" s="245" t="s">
        <v>199</v>
      </c>
    </row>
    <row r="170" spans="2:65" s="12" customFormat="1" ht="27">
      <c r="B170" s="223"/>
      <c r="C170" s="224"/>
      <c r="D170" s="236" t="s">
        <v>212</v>
      </c>
      <c r="E170" s="259" t="s">
        <v>50</v>
      </c>
      <c r="F170" s="260" t="s">
        <v>1854</v>
      </c>
      <c r="G170" s="224"/>
      <c r="H170" s="261" t="s">
        <v>50</v>
      </c>
      <c r="I170" s="228"/>
      <c r="J170" s="224"/>
      <c r="K170" s="224"/>
      <c r="L170" s="229"/>
      <c r="M170" s="230"/>
      <c r="N170" s="231"/>
      <c r="O170" s="231"/>
      <c r="P170" s="231"/>
      <c r="Q170" s="231"/>
      <c r="R170" s="231"/>
      <c r="S170" s="231"/>
      <c r="T170" s="232"/>
      <c r="AT170" s="233" t="s">
        <v>212</v>
      </c>
      <c r="AU170" s="233" t="s">
        <v>93</v>
      </c>
      <c r="AV170" s="12" t="s">
        <v>25</v>
      </c>
      <c r="AW170" s="12" t="s">
        <v>48</v>
      </c>
      <c r="AX170" s="12" t="s">
        <v>85</v>
      </c>
      <c r="AY170" s="233" t="s">
        <v>199</v>
      </c>
    </row>
    <row r="171" spans="2:65" s="1" customFormat="1" ht="22.5" customHeight="1">
      <c r="B171" s="43"/>
      <c r="C171" s="207" t="s">
        <v>316</v>
      </c>
      <c r="D171" s="207" t="s">
        <v>202</v>
      </c>
      <c r="E171" s="208" t="s">
        <v>1921</v>
      </c>
      <c r="F171" s="209" t="s">
        <v>1922</v>
      </c>
      <c r="G171" s="210" t="s">
        <v>1850</v>
      </c>
      <c r="H171" s="211">
        <v>1</v>
      </c>
      <c r="I171" s="212"/>
      <c r="J171" s="213">
        <f>ROUND(I171*H171,2)</f>
        <v>0</v>
      </c>
      <c r="K171" s="209" t="s">
        <v>50</v>
      </c>
      <c r="L171" s="63"/>
      <c r="M171" s="214" t="s">
        <v>50</v>
      </c>
      <c r="N171" s="215" t="s">
        <v>56</v>
      </c>
      <c r="O171" s="44"/>
      <c r="P171" s="216">
        <f>O171*H171</f>
        <v>0</v>
      </c>
      <c r="Q171" s="216">
        <v>0</v>
      </c>
      <c r="R171" s="216">
        <f>Q171*H171</f>
        <v>0</v>
      </c>
      <c r="S171" s="216">
        <v>0</v>
      </c>
      <c r="T171" s="217">
        <f>S171*H171</f>
        <v>0</v>
      </c>
      <c r="AR171" s="25" t="s">
        <v>1918</v>
      </c>
      <c r="AT171" s="25" t="s">
        <v>202</v>
      </c>
      <c r="AU171" s="25" t="s">
        <v>93</v>
      </c>
      <c r="AY171" s="25" t="s">
        <v>199</v>
      </c>
      <c r="BE171" s="218">
        <f>IF(N171="základní",J171,0)</f>
        <v>0</v>
      </c>
      <c r="BF171" s="218">
        <f>IF(N171="snížená",J171,0)</f>
        <v>0</v>
      </c>
      <c r="BG171" s="218">
        <f>IF(N171="zákl. přenesená",J171,0)</f>
        <v>0</v>
      </c>
      <c r="BH171" s="218">
        <f>IF(N171="sníž. přenesená",J171,0)</f>
        <v>0</v>
      </c>
      <c r="BI171" s="218">
        <f>IF(N171="nulová",J171,0)</f>
        <v>0</v>
      </c>
      <c r="BJ171" s="25" t="s">
        <v>25</v>
      </c>
      <c r="BK171" s="218">
        <f>ROUND(I171*H171,2)</f>
        <v>0</v>
      </c>
      <c r="BL171" s="25" t="s">
        <v>1918</v>
      </c>
      <c r="BM171" s="25" t="s">
        <v>1923</v>
      </c>
    </row>
    <row r="172" spans="2:65" s="1" customFormat="1" ht="13.5">
      <c r="B172" s="43"/>
      <c r="C172" s="65"/>
      <c r="D172" s="219" t="s">
        <v>208</v>
      </c>
      <c r="E172" s="65"/>
      <c r="F172" s="220" t="s">
        <v>1922</v>
      </c>
      <c r="G172" s="65"/>
      <c r="H172" s="65"/>
      <c r="I172" s="175"/>
      <c r="J172" s="65"/>
      <c r="K172" s="65"/>
      <c r="L172" s="63"/>
      <c r="M172" s="221"/>
      <c r="N172" s="44"/>
      <c r="O172" s="44"/>
      <c r="P172" s="44"/>
      <c r="Q172" s="44"/>
      <c r="R172" s="44"/>
      <c r="S172" s="44"/>
      <c r="T172" s="80"/>
      <c r="AT172" s="25" t="s">
        <v>208</v>
      </c>
      <c r="AU172" s="25" t="s">
        <v>93</v>
      </c>
    </row>
    <row r="173" spans="2:65" s="1" customFormat="1" ht="94.5">
      <c r="B173" s="43"/>
      <c r="C173" s="65"/>
      <c r="D173" s="219" t="s">
        <v>561</v>
      </c>
      <c r="E173" s="65"/>
      <c r="F173" s="222" t="s">
        <v>1924</v>
      </c>
      <c r="G173" s="65"/>
      <c r="H173" s="65"/>
      <c r="I173" s="175"/>
      <c r="J173" s="65"/>
      <c r="K173" s="65"/>
      <c r="L173" s="63"/>
      <c r="M173" s="221"/>
      <c r="N173" s="44"/>
      <c r="O173" s="44"/>
      <c r="P173" s="44"/>
      <c r="Q173" s="44"/>
      <c r="R173" s="44"/>
      <c r="S173" s="44"/>
      <c r="T173" s="80"/>
      <c r="AT173" s="25" t="s">
        <v>561</v>
      </c>
      <c r="AU173" s="25" t="s">
        <v>93</v>
      </c>
    </row>
    <row r="174" spans="2:65" s="13" customFormat="1" ht="13.5">
      <c r="B174" s="234"/>
      <c r="C174" s="235"/>
      <c r="D174" s="219" t="s">
        <v>212</v>
      </c>
      <c r="E174" s="246" t="s">
        <v>50</v>
      </c>
      <c r="F174" s="247" t="s">
        <v>25</v>
      </c>
      <c r="G174" s="235"/>
      <c r="H174" s="248">
        <v>1</v>
      </c>
      <c r="I174" s="240"/>
      <c r="J174" s="235"/>
      <c r="K174" s="235"/>
      <c r="L174" s="241"/>
      <c r="M174" s="242"/>
      <c r="N174" s="243"/>
      <c r="O174" s="243"/>
      <c r="P174" s="243"/>
      <c r="Q174" s="243"/>
      <c r="R174" s="243"/>
      <c r="S174" s="243"/>
      <c r="T174" s="244"/>
      <c r="AT174" s="245" t="s">
        <v>212</v>
      </c>
      <c r="AU174" s="245" t="s">
        <v>93</v>
      </c>
      <c r="AV174" s="13" t="s">
        <v>93</v>
      </c>
      <c r="AW174" s="13" t="s">
        <v>48</v>
      </c>
      <c r="AX174" s="13" t="s">
        <v>25</v>
      </c>
      <c r="AY174" s="245" t="s">
        <v>199</v>
      </c>
    </row>
    <row r="175" spans="2:65" s="12" customFormat="1" ht="27">
      <c r="B175" s="223"/>
      <c r="C175" s="224"/>
      <c r="D175" s="236" t="s">
        <v>212</v>
      </c>
      <c r="E175" s="259" t="s">
        <v>50</v>
      </c>
      <c r="F175" s="260" t="s">
        <v>1854</v>
      </c>
      <c r="G175" s="224"/>
      <c r="H175" s="261" t="s">
        <v>50</v>
      </c>
      <c r="I175" s="228"/>
      <c r="J175" s="224"/>
      <c r="K175" s="224"/>
      <c r="L175" s="229"/>
      <c r="M175" s="230"/>
      <c r="N175" s="231"/>
      <c r="O175" s="231"/>
      <c r="P175" s="231"/>
      <c r="Q175" s="231"/>
      <c r="R175" s="231"/>
      <c r="S175" s="231"/>
      <c r="T175" s="232"/>
      <c r="AT175" s="233" t="s">
        <v>212</v>
      </c>
      <c r="AU175" s="233" t="s">
        <v>93</v>
      </c>
      <c r="AV175" s="12" t="s">
        <v>25</v>
      </c>
      <c r="AW175" s="12" t="s">
        <v>48</v>
      </c>
      <c r="AX175" s="12" t="s">
        <v>85</v>
      </c>
      <c r="AY175" s="233" t="s">
        <v>199</v>
      </c>
    </row>
    <row r="176" spans="2:65" s="1" customFormat="1" ht="22.5" customHeight="1">
      <c r="B176" s="43"/>
      <c r="C176" s="207" t="s">
        <v>324</v>
      </c>
      <c r="D176" s="207" t="s">
        <v>202</v>
      </c>
      <c r="E176" s="208" t="s">
        <v>1925</v>
      </c>
      <c r="F176" s="209" t="s">
        <v>1926</v>
      </c>
      <c r="G176" s="210" t="s">
        <v>418</v>
      </c>
      <c r="H176" s="211">
        <v>2</v>
      </c>
      <c r="I176" s="212"/>
      <c r="J176" s="213">
        <f>ROUND(I176*H176,2)</f>
        <v>0</v>
      </c>
      <c r="K176" s="209" t="s">
        <v>50</v>
      </c>
      <c r="L176" s="63"/>
      <c r="M176" s="214" t="s">
        <v>50</v>
      </c>
      <c r="N176" s="215" t="s">
        <v>56</v>
      </c>
      <c r="O176" s="44"/>
      <c r="P176" s="216">
        <f>O176*H176</f>
        <v>0</v>
      </c>
      <c r="Q176" s="216">
        <v>0</v>
      </c>
      <c r="R176" s="216">
        <f>Q176*H176</f>
        <v>0</v>
      </c>
      <c r="S176" s="216">
        <v>0</v>
      </c>
      <c r="T176" s="217">
        <f>S176*H176</f>
        <v>0</v>
      </c>
      <c r="AR176" s="25" t="s">
        <v>1918</v>
      </c>
      <c r="AT176" s="25" t="s">
        <v>202</v>
      </c>
      <c r="AU176" s="25" t="s">
        <v>93</v>
      </c>
      <c r="AY176" s="25" t="s">
        <v>199</v>
      </c>
      <c r="BE176" s="218">
        <f>IF(N176="základní",J176,0)</f>
        <v>0</v>
      </c>
      <c r="BF176" s="218">
        <f>IF(N176="snížená",J176,0)</f>
        <v>0</v>
      </c>
      <c r="BG176" s="218">
        <f>IF(N176="zákl. přenesená",J176,0)</f>
        <v>0</v>
      </c>
      <c r="BH176" s="218">
        <f>IF(N176="sníž. přenesená",J176,0)</f>
        <v>0</v>
      </c>
      <c r="BI176" s="218">
        <f>IF(N176="nulová",J176,0)</f>
        <v>0</v>
      </c>
      <c r="BJ176" s="25" t="s">
        <v>25</v>
      </c>
      <c r="BK176" s="218">
        <f>ROUND(I176*H176,2)</f>
        <v>0</v>
      </c>
      <c r="BL176" s="25" t="s">
        <v>1918</v>
      </c>
      <c r="BM176" s="25" t="s">
        <v>1927</v>
      </c>
    </row>
    <row r="177" spans="2:65" s="1" customFormat="1" ht="13.5">
      <c r="B177" s="43"/>
      <c r="C177" s="65"/>
      <c r="D177" s="219" t="s">
        <v>208</v>
      </c>
      <c r="E177" s="65"/>
      <c r="F177" s="220" t="s">
        <v>1926</v>
      </c>
      <c r="G177" s="65"/>
      <c r="H177" s="65"/>
      <c r="I177" s="175"/>
      <c r="J177" s="65"/>
      <c r="K177" s="65"/>
      <c r="L177" s="63"/>
      <c r="M177" s="221"/>
      <c r="N177" s="44"/>
      <c r="O177" s="44"/>
      <c r="P177" s="44"/>
      <c r="Q177" s="44"/>
      <c r="R177" s="44"/>
      <c r="S177" s="44"/>
      <c r="T177" s="80"/>
      <c r="AT177" s="25" t="s">
        <v>208</v>
      </c>
      <c r="AU177" s="25" t="s">
        <v>93</v>
      </c>
    </row>
    <row r="178" spans="2:65" s="1" customFormat="1" ht="54">
      <c r="B178" s="43"/>
      <c r="C178" s="65"/>
      <c r="D178" s="219" t="s">
        <v>561</v>
      </c>
      <c r="E178" s="65"/>
      <c r="F178" s="222" t="s">
        <v>1928</v>
      </c>
      <c r="G178" s="65"/>
      <c r="H178" s="65"/>
      <c r="I178" s="175"/>
      <c r="J178" s="65"/>
      <c r="K178" s="65"/>
      <c r="L178" s="63"/>
      <c r="M178" s="221"/>
      <c r="N178" s="44"/>
      <c r="O178" s="44"/>
      <c r="P178" s="44"/>
      <c r="Q178" s="44"/>
      <c r="R178" s="44"/>
      <c r="S178" s="44"/>
      <c r="T178" s="80"/>
      <c r="AT178" s="25" t="s">
        <v>561</v>
      </c>
      <c r="AU178" s="25" t="s">
        <v>93</v>
      </c>
    </row>
    <row r="179" spans="2:65" s="13" customFormat="1" ht="13.5">
      <c r="B179" s="234"/>
      <c r="C179" s="235"/>
      <c r="D179" s="219" t="s">
        <v>212</v>
      </c>
      <c r="E179" s="246" t="s">
        <v>50</v>
      </c>
      <c r="F179" s="247" t="s">
        <v>93</v>
      </c>
      <c r="G179" s="235"/>
      <c r="H179" s="248">
        <v>2</v>
      </c>
      <c r="I179" s="240"/>
      <c r="J179" s="235"/>
      <c r="K179" s="235"/>
      <c r="L179" s="241"/>
      <c r="M179" s="242"/>
      <c r="N179" s="243"/>
      <c r="O179" s="243"/>
      <c r="P179" s="243"/>
      <c r="Q179" s="243"/>
      <c r="R179" s="243"/>
      <c r="S179" s="243"/>
      <c r="T179" s="244"/>
      <c r="AT179" s="245" t="s">
        <v>212</v>
      </c>
      <c r="AU179" s="245" t="s">
        <v>93</v>
      </c>
      <c r="AV179" s="13" t="s">
        <v>93</v>
      </c>
      <c r="AW179" s="13" t="s">
        <v>48</v>
      </c>
      <c r="AX179" s="13" t="s">
        <v>25</v>
      </c>
      <c r="AY179" s="245" t="s">
        <v>199</v>
      </c>
    </row>
    <row r="180" spans="2:65" s="12" customFormat="1" ht="27">
      <c r="B180" s="223"/>
      <c r="C180" s="224"/>
      <c r="D180" s="219" t="s">
        <v>212</v>
      </c>
      <c r="E180" s="225" t="s">
        <v>50</v>
      </c>
      <c r="F180" s="226" t="s">
        <v>1854</v>
      </c>
      <c r="G180" s="224"/>
      <c r="H180" s="227" t="s">
        <v>50</v>
      </c>
      <c r="I180" s="228"/>
      <c r="J180" s="224"/>
      <c r="K180" s="224"/>
      <c r="L180" s="229"/>
      <c r="M180" s="230"/>
      <c r="N180" s="231"/>
      <c r="O180" s="231"/>
      <c r="P180" s="231"/>
      <c r="Q180" s="231"/>
      <c r="R180" s="231"/>
      <c r="S180" s="231"/>
      <c r="T180" s="232"/>
      <c r="AT180" s="233" t="s">
        <v>212</v>
      </c>
      <c r="AU180" s="233" t="s">
        <v>93</v>
      </c>
      <c r="AV180" s="12" t="s">
        <v>25</v>
      </c>
      <c r="AW180" s="12" t="s">
        <v>48</v>
      </c>
      <c r="AX180" s="12" t="s">
        <v>85</v>
      </c>
      <c r="AY180" s="233" t="s">
        <v>199</v>
      </c>
    </row>
    <row r="181" spans="2:65" s="11" customFormat="1" ht="29.85" customHeight="1">
      <c r="B181" s="190"/>
      <c r="C181" s="191"/>
      <c r="D181" s="204" t="s">
        <v>84</v>
      </c>
      <c r="E181" s="205" t="s">
        <v>85</v>
      </c>
      <c r="F181" s="205" t="s">
        <v>1929</v>
      </c>
      <c r="G181" s="191"/>
      <c r="H181" s="191"/>
      <c r="I181" s="194"/>
      <c r="J181" s="206">
        <f>BK181</f>
        <v>0</v>
      </c>
      <c r="K181" s="191"/>
      <c r="L181" s="196"/>
      <c r="M181" s="197"/>
      <c r="N181" s="198"/>
      <c r="O181" s="198"/>
      <c r="P181" s="199">
        <f>SUM(P182:P321)</f>
        <v>0</v>
      </c>
      <c r="Q181" s="198"/>
      <c r="R181" s="199">
        <f>SUM(R182:R321)</f>
        <v>32.068799999999996</v>
      </c>
      <c r="S181" s="198"/>
      <c r="T181" s="200">
        <f>SUM(T182:T321)</f>
        <v>40.896000000000001</v>
      </c>
      <c r="AR181" s="201" t="s">
        <v>141</v>
      </c>
      <c r="AT181" s="202" t="s">
        <v>84</v>
      </c>
      <c r="AU181" s="202" t="s">
        <v>25</v>
      </c>
      <c r="AY181" s="201" t="s">
        <v>199</v>
      </c>
      <c r="BK181" s="203">
        <f>SUM(BK182:BK321)</f>
        <v>0</v>
      </c>
    </row>
    <row r="182" spans="2:65" s="1" customFormat="1" ht="22.5" customHeight="1">
      <c r="B182" s="43"/>
      <c r="C182" s="207" t="s">
        <v>333</v>
      </c>
      <c r="D182" s="207" t="s">
        <v>202</v>
      </c>
      <c r="E182" s="208" t="s">
        <v>1930</v>
      </c>
      <c r="F182" s="209" t="s">
        <v>1931</v>
      </c>
      <c r="G182" s="210" t="s">
        <v>1850</v>
      </c>
      <c r="H182" s="211">
        <v>1</v>
      </c>
      <c r="I182" s="212"/>
      <c r="J182" s="213">
        <f>ROUND(I182*H182,2)</f>
        <v>0</v>
      </c>
      <c r="K182" s="209" t="s">
        <v>50</v>
      </c>
      <c r="L182" s="63"/>
      <c r="M182" s="214" t="s">
        <v>50</v>
      </c>
      <c r="N182" s="215" t="s">
        <v>56</v>
      </c>
      <c r="O182" s="44"/>
      <c r="P182" s="216">
        <f>O182*H182</f>
        <v>0</v>
      </c>
      <c r="Q182" s="216">
        <v>0</v>
      </c>
      <c r="R182" s="216">
        <f>Q182*H182</f>
        <v>0</v>
      </c>
      <c r="S182" s="216">
        <v>0</v>
      </c>
      <c r="T182" s="217">
        <f>S182*H182</f>
        <v>0</v>
      </c>
      <c r="AR182" s="25" t="s">
        <v>1851</v>
      </c>
      <c r="AT182" s="25" t="s">
        <v>202</v>
      </c>
      <c r="AU182" s="25" t="s">
        <v>93</v>
      </c>
      <c r="AY182" s="25" t="s">
        <v>199</v>
      </c>
      <c r="BE182" s="218">
        <f>IF(N182="základní",J182,0)</f>
        <v>0</v>
      </c>
      <c r="BF182" s="218">
        <f>IF(N182="snížená",J182,0)</f>
        <v>0</v>
      </c>
      <c r="BG182" s="218">
        <f>IF(N182="zákl. přenesená",J182,0)</f>
        <v>0</v>
      </c>
      <c r="BH182" s="218">
        <f>IF(N182="sníž. přenesená",J182,0)</f>
        <v>0</v>
      </c>
      <c r="BI182" s="218">
        <f>IF(N182="nulová",J182,0)</f>
        <v>0</v>
      </c>
      <c r="BJ182" s="25" t="s">
        <v>25</v>
      </c>
      <c r="BK182" s="218">
        <f>ROUND(I182*H182,2)</f>
        <v>0</v>
      </c>
      <c r="BL182" s="25" t="s">
        <v>1851</v>
      </c>
      <c r="BM182" s="25" t="s">
        <v>1932</v>
      </c>
    </row>
    <row r="183" spans="2:65" s="1" customFormat="1" ht="13.5">
      <c r="B183" s="43"/>
      <c r="C183" s="65"/>
      <c r="D183" s="219" t="s">
        <v>208</v>
      </c>
      <c r="E183" s="65"/>
      <c r="F183" s="220" t="s">
        <v>1931</v>
      </c>
      <c r="G183" s="65"/>
      <c r="H183" s="65"/>
      <c r="I183" s="175"/>
      <c r="J183" s="65"/>
      <c r="K183" s="65"/>
      <c r="L183" s="63"/>
      <c r="M183" s="221"/>
      <c r="N183" s="44"/>
      <c r="O183" s="44"/>
      <c r="P183" s="44"/>
      <c r="Q183" s="44"/>
      <c r="R183" s="44"/>
      <c r="S183" s="44"/>
      <c r="T183" s="80"/>
      <c r="AT183" s="25" t="s">
        <v>208</v>
      </c>
      <c r="AU183" s="25" t="s">
        <v>93</v>
      </c>
    </row>
    <row r="184" spans="2:65" s="1" customFormat="1" ht="54">
      <c r="B184" s="43"/>
      <c r="C184" s="65"/>
      <c r="D184" s="219" t="s">
        <v>561</v>
      </c>
      <c r="E184" s="65"/>
      <c r="F184" s="222" t="s">
        <v>1933</v>
      </c>
      <c r="G184" s="65"/>
      <c r="H184" s="65"/>
      <c r="I184" s="175"/>
      <c r="J184" s="65"/>
      <c r="K184" s="65"/>
      <c r="L184" s="63"/>
      <c r="M184" s="221"/>
      <c r="N184" s="44"/>
      <c r="O184" s="44"/>
      <c r="P184" s="44"/>
      <c r="Q184" s="44"/>
      <c r="R184" s="44"/>
      <c r="S184" s="44"/>
      <c r="T184" s="80"/>
      <c r="AT184" s="25" t="s">
        <v>561</v>
      </c>
      <c r="AU184" s="25" t="s">
        <v>93</v>
      </c>
    </row>
    <row r="185" spans="2:65" s="13" customFormat="1" ht="13.5">
      <c r="B185" s="234"/>
      <c r="C185" s="235"/>
      <c r="D185" s="219" t="s">
        <v>212</v>
      </c>
      <c r="E185" s="246" t="s">
        <v>50</v>
      </c>
      <c r="F185" s="247" t="s">
        <v>25</v>
      </c>
      <c r="G185" s="235"/>
      <c r="H185" s="248">
        <v>1</v>
      </c>
      <c r="I185" s="240"/>
      <c r="J185" s="235"/>
      <c r="K185" s="235"/>
      <c r="L185" s="241"/>
      <c r="M185" s="242"/>
      <c r="N185" s="243"/>
      <c r="O185" s="243"/>
      <c r="P185" s="243"/>
      <c r="Q185" s="243"/>
      <c r="R185" s="243"/>
      <c r="S185" s="243"/>
      <c r="T185" s="244"/>
      <c r="AT185" s="245" t="s">
        <v>212</v>
      </c>
      <c r="AU185" s="245" t="s">
        <v>93</v>
      </c>
      <c r="AV185" s="13" t="s">
        <v>93</v>
      </c>
      <c r="AW185" s="13" t="s">
        <v>48</v>
      </c>
      <c r="AX185" s="13" t="s">
        <v>25</v>
      </c>
      <c r="AY185" s="245" t="s">
        <v>199</v>
      </c>
    </row>
    <row r="186" spans="2:65" s="12" customFormat="1" ht="27">
      <c r="B186" s="223"/>
      <c r="C186" s="224"/>
      <c r="D186" s="236" t="s">
        <v>212</v>
      </c>
      <c r="E186" s="259" t="s">
        <v>50</v>
      </c>
      <c r="F186" s="260" t="s">
        <v>1854</v>
      </c>
      <c r="G186" s="224"/>
      <c r="H186" s="261" t="s">
        <v>50</v>
      </c>
      <c r="I186" s="228"/>
      <c r="J186" s="224"/>
      <c r="K186" s="224"/>
      <c r="L186" s="229"/>
      <c r="M186" s="230"/>
      <c r="N186" s="231"/>
      <c r="O186" s="231"/>
      <c r="P186" s="231"/>
      <c r="Q186" s="231"/>
      <c r="R186" s="231"/>
      <c r="S186" s="231"/>
      <c r="T186" s="232"/>
      <c r="AT186" s="233" t="s">
        <v>212</v>
      </c>
      <c r="AU186" s="233" t="s">
        <v>93</v>
      </c>
      <c r="AV186" s="12" t="s">
        <v>25</v>
      </c>
      <c r="AW186" s="12" t="s">
        <v>48</v>
      </c>
      <c r="AX186" s="12" t="s">
        <v>85</v>
      </c>
      <c r="AY186" s="233" t="s">
        <v>199</v>
      </c>
    </row>
    <row r="187" spans="2:65" s="1" customFormat="1" ht="22.5" customHeight="1">
      <c r="B187" s="43"/>
      <c r="C187" s="207" t="s">
        <v>340</v>
      </c>
      <c r="D187" s="207" t="s">
        <v>202</v>
      </c>
      <c r="E187" s="208" t="s">
        <v>1934</v>
      </c>
      <c r="F187" s="209" t="s">
        <v>1935</v>
      </c>
      <c r="G187" s="210" t="s">
        <v>1850</v>
      </c>
      <c r="H187" s="211">
        <v>1</v>
      </c>
      <c r="I187" s="212"/>
      <c r="J187" s="213">
        <f>ROUND(I187*H187,2)</f>
        <v>0</v>
      </c>
      <c r="K187" s="209" t="s">
        <v>50</v>
      </c>
      <c r="L187" s="63"/>
      <c r="M187" s="214" t="s">
        <v>50</v>
      </c>
      <c r="N187" s="215" t="s">
        <v>56</v>
      </c>
      <c r="O187" s="44"/>
      <c r="P187" s="216">
        <f>O187*H187</f>
        <v>0</v>
      </c>
      <c r="Q187" s="216">
        <v>0</v>
      </c>
      <c r="R187" s="216">
        <f>Q187*H187</f>
        <v>0</v>
      </c>
      <c r="S187" s="216">
        <v>0</v>
      </c>
      <c r="T187" s="217">
        <f>S187*H187</f>
        <v>0</v>
      </c>
      <c r="AR187" s="25" t="s">
        <v>1851</v>
      </c>
      <c r="AT187" s="25" t="s">
        <v>202</v>
      </c>
      <c r="AU187" s="25" t="s">
        <v>93</v>
      </c>
      <c r="AY187" s="25" t="s">
        <v>199</v>
      </c>
      <c r="BE187" s="218">
        <f>IF(N187="základní",J187,0)</f>
        <v>0</v>
      </c>
      <c r="BF187" s="218">
        <f>IF(N187="snížená",J187,0)</f>
        <v>0</v>
      </c>
      <c r="BG187" s="218">
        <f>IF(N187="zákl. přenesená",J187,0)</f>
        <v>0</v>
      </c>
      <c r="BH187" s="218">
        <f>IF(N187="sníž. přenesená",J187,0)</f>
        <v>0</v>
      </c>
      <c r="BI187" s="218">
        <f>IF(N187="nulová",J187,0)</f>
        <v>0</v>
      </c>
      <c r="BJ187" s="25" t="s">
        <v>25</v>
      </c>
      <c r="BK187" s="218">
        <f>ROUND(I187*H187,2)</f>
        <v>0</v>
      </c>
      <c r="BL187" s="25" t="s">
        <v>1851</v>
      </c>
      <c r="BM187" s="25" t="s">
        <v>1936</v>
      </c>
    </row>
    <row r="188" spans="2:65" s="1" customFormat="1" ht="13.5">
      <c r="B188" s="43"/>
      <c r="C188" s="65"/>
      <c r="D188" s="219" t="s">
        <v>208</v>
      </c>
      <c r="E188" s="65"/>
      <c r="F188" s="220" t="s">
        <v>1935</v>
      </c>
      <c r="G188" s="65"/>
      <c r="H188" s="65"/>
      <c r="I188" s="175"/>
      <c r="J188" s="65"/>
      <c r="K188" s="65"/>
      <c r="L188" s="63"/>
      <c r="M188" s="221"/>
      <c r="N188" s="44"/>
      <c r="O188" s="44"/>
      <c r="P188" s="44"/>
      <c r="Q188" s="44"/>
      <c r="R188" s="44"/>
      <c r="S188" s="44"/>
      <c r="T188" s="80"/>
      <c r="AT188" s="25" t="s">
        <v>208</v>
      </c>
      <c r="AU188" s="25" t="s">
        <v>93</v>
      </c>
    </row>
    <row r="189" spans="2:65" s="1" customFormat="1" ht="40.5">
      <c r="B189" s="43"/>
      <c r="C189" s="65"/>
      <c r="D189" s="219" t="s">
        <v>561</v>
      </c>
      <c r="E189" s="65"/>
      <c r="F189" s="222" t="s">
        <v>1937</v>
      </c>
      <c r="G189" s="65"/>
      <c r="H189" s="65"/>
      <c r="I189" s="175"/>
      <c r="J189" s="65"/>
      <c r="K189" s="65"/>
      <c r="L189" s="63"/>
      <c r="M189" s="221"/>
      <c r="N189" s="44"/>
      <c r="O189" s="44"/>
      <c r="P189" s="44"/>
      <c r="Q189" s="44"/>
      <c r="R189" s="44"/>
      <c r="S189" s="44"/>
      <c r="T189" s="80"/>
      <c r="AT189" s="25" t="s">
        <v>561</v>
      </c>
      <c r="AU189" s="25" t="s">
        <v>93</v>
      </c>
    </row>
    <row r="190" spans="2:65" s="13" customFormat="1" ht="13.5">
      <c r="B190" s="234"/>
      <c r="C190" s="235"/>
      <c r="D190" s="219" t="s">
        <v>212</v>
      </c>
      <c r="E190" s="246" t="s">
        <v>50</v>
      </c>
      <c r="F190" s="247" t="s">
        <v>25</v>
      </c>
      <c r="G190" s="235"/>
      <c r="H190" s="248">
        <v>1</v>
      </c>
      <c r="I190" s="240"/>
      <c r="J190" s="235"/>
      <c r="K190" s="235"/>
      <c r="L190" s="241"/>
      <c r="M190" s="242"/>
      <c r="N190" s="243"/>
      <c r="O190" s="243"/>
      <c r="P190" s="243"/>
      <c r="Q190" s="243"/>
      <c r="R190" s="243"/>
      <c r="S190" s="243"/>
      <c r="T190" s="244"/>
      <c r="AT190" s="245" t="s">
        <v>212</v>
      </c>
      <c r="AU190" s="245" t="s">
        <v>93</v>
      </c>
      <c r="AV190" s="13" t="s">
        <v>93</v>
      </c>
      <c r="AW190" s="13" t="s">
        <v>48</v>
      </c>
      <c r="AX190" s="13" t="s">
        <v>25</v>
      </c>
      <c r="AY190" s="245" t="s">
        <v>199</v>
      </c>
    </row>
    <row r="191" spans="2:65" s="12" customFormat="1" ht="27">
      <c r="B191" s="223"/>
      <c r="C191" s="224"/>
      <c r="D191" s="236" t="s">
        <v>212</v>
      </c>
      <c r="E191" s="259" t="s">
        <v>50</v>
      </c>
      <c r="F191" s="260" t="s">
        <v>1854</v>
      </c>
      <c r="G191" s="224"/>
      <c r="H191" s="261" t="s">
        <v>50</v>
      </c>
      <c r="I191" s="228"/>
      <c r="J191" s="224"/>
      <c r="K191" s="224"/>
      <c r="L191" s="229"/>
      <c r="M191" s="230"/>
      <c r="N191" s="231"/>
      <c r="O191" s="231"/>
      <c r="P191" s="231"/>
      <c r="Q191" s="231"/>
      <c r="R191" s="231"/>
      <c r="S191" s="231"/>
      <c r="T191" s="232"/>
      <c r="AT191" s="233" t="s">
        <v>212</v>
      </c>
      <c r="AU191" s="233" t="s">
        <v>93</v>
      </c>
      <c r="AV191" s="12" t="s">
        <v>25</v>
      </c>
      <c r="AW191" s="12" t="s">
        <v>48</v>
      </c>
      <c r="AX191" s="12" t="s">
        <v>85</v>
      </c>
      <c r="AY191" s="233" t="s">
        <v>199</v>
      </c>
    </row>
    <row r="192" spans="2:65" s="1" customFormat="1" ht="22.5" customHeight="1">
      <c r="B192" s="43"/>
      <c r="C192" s="207" t="s">
        <v>346</v>
      </c>
      <c r="D192" s="207" t="s">
        <v>202</v>
      </c>
      <c r="E192" s="208" t="s">
        <v>1938</v>
      </c>
      <c r="F192" s="209" t="s">
        <v>1939</v>
      </c>
      <c r="G192" s="210" t="s">
        <v>1850</v>
      </c>
      <c r="H192" s="211">
        <v>1</v>
      </c>
      <c r="I192" s="212"/>
      <c r="J192" s="213">
        <f>ROUND(I192*H192,2)</f>
        <v>0</v>
      </c>
      <c r="K192" s="209" t="s">
        <v>50</v>
      </c>
      <c r="L192" s="63"/>
      <c r="M192" s="214" t="s">
        <v>50</v>
      </c>
      <c r="N192" s="215" t="s">
        <v>56</v>
      </c>
      <c r="O192" s="44"/>
      <c r="P192" s="216">
        <f>O192*H192</f>
        <v>0</v>
      </c>
      <c r="Q192" s="216">
        <v>0</v>
      </c>
      <c r="R192" s="216">
        <f>Q192*H192</f>
        <v>0</v>
      </c>
      <c r="S192" s="216">
        <v>0</v>
      </c>
      <c r="T192" s="217">
        <f>S192*H192</f>
        <v>0</v>
      </c>
      <c r="AR192" s="25" t="s">
        <v>1851</v>
      </c>
      <c r="AT192" s="25" t="s">
        <v>202</v>
      </c>
      <c r="AU192" s="25" t="s">
        <v>93</v>
      </c>
      <c r="AY192" s="25" t="s">
        <v>199</v>
      </c>
      <c r="BE192" s="218">
        <f>IF(N192="základní",J192,0)</f>
        <v>0</v>
      </c>
      <c r="BF192" s="218">
        <f>IF(N192="snížená",J192,0)</f>
        <v>0</v>
      </c>
      <c r="BG192" s="218">
        <f>IF(N192="zákl. přenesená",J192,0)</f>
        <v>0</v>
      </c>
      <c r="BH192" s="218">
        <f>IF(N192="sníž. přenesená",J192,0)</f>
        <v>0</v>
      </c>
      <c r="BI192" s="218">
        <f>IF(N192="nulová",J192,0)</f>
        <v>0</v>
      </c>
      <c r="BJ192" s="25" t="s">
        <v>25</v>
      </c>
      <c r="BK192" s="218">
        <f>ROUND(I192*H192,2)</f>
        <v>0</v>
      </c>
      <c r="BL192" s="25" t="s">
        <v>1851</v>
      </c>
      <c r="BM192" s="25" t="s">
        <v>1940</v>
      </c>
    </row>
    <row r="193" spans="2:65" s="1" customFormat="1" ht="13.5">
      <c r="B193" s="43"/>
      <c r="C193" s="65"/>
      <c r="D193" s="219" t="s">
        <v>208</v>
      </c>
      <c r="E193" s="65"/>
      <c r="F193" s="220" t="s">
        <v>1941</v>
      </c>
      <c r="G193" s="65"/>
      <c r="H193" s="65"/>
      <c r="I193" s="175"/>
      <c r="J193" s="65"/>
      <c r="K193" s="65"/>
      <c r="L193" s="63"/>
      <c r="M193" s="221"/>
      <c r="N193" s="44"/>
      <c r="O193" s="44"/>
      <c r="P193" s="44"/>
      <c r="Q193" s="44"/>
      <c r="R193" s="44"/>
      <c r="S193" s="44"/>
      <c r="T193" s="80"/>
      <c r="AT193" s="25" t="s">
        <v>208</v>
      </c>
      <c r="AU193" s="25" t="s">
        <v>93</v>
      </c>
    </row>
    <row r="194" spans="2:65" s="12" customFormat="1" ht="13.5">
      <c r="B194" s="223"/>
      <c r="C194" s="224"/>
      <c r="D194" s="219" t="s">
        <v>212</v>
      </c>
      <c r="E194" s="225" t="s">
        <v>50</v>
      </c>
      <c r="F194" s="226" t="s">
        <v>1942</v>
      </c>
      <c r="G194" s="224"/>
      <c r="H194" s="227" t="s">
        <v>50</v>
      </c>
      <c r="I194" s="228"/>
      <c r="J194" s="224"/>
      <c r="K194" s="224"/>
      <c r="L194" s="229"/>
      <c r="M194" s="230"/>
      <c r="N194" s="231"/>
      <c r="O194" s="231"/>
      <c r="P194" s="231"/>
      <c r="Q194" s="231"/>
      <c r="R194" s="231"/>
      <c r="S194" s="231"/>
      <c r="T194" s="232"/>
      <c r="AT194" s="233" t="s">
        <v>212</v>
      </c>
      <c r="AU194" s="233" t="s">
        <v>93</v>
      </c>
      <c r="AV194" s="12" t="s">
        <v>25</v>
      </c>
      <c r="AW194" s="12" t="s">
        <v>48</v>
      </c>
      <c r="AX194" s="12" t="s">
        <v>85</v>
      </c>
      <c r="AY194" s="233" t="s">
        <v>199</v>
      </c>
    </row>
    <row r="195" spans="2:65" s="12" customFormat="1" ht="13.5">
      <c r="B195" s="223"/>
      <c r="C195" s="224"/>
      <c r="D195" s="219" t="s">
        <v>212</v>
      </c>
      <c r="E195" s="225" t="s">
        <v>50</v>
      </c>
      <c r="F195" s="226" t="s">
        <v>1943</v>
      </c>
      <c r="G195" s="224"/>
      <c r="H195" s="227" t="s">
        <v>50</v>
      </c>
      <c r="I195" s="228"/>
      <c r="J195" s="224"/>
      <c r="K195" s="224"/>
      <c r="L195" s="229"/>
      <c r="M195" s="230"/>
      <c r="N195" s="231"/>
      <c r="O195" s="231"/>
      <c r="P195" s="231"/>
      <c r="Q195" s="231"/>
      <c r="R195" s="231"/>
      <c r="S195" s="231"/>
      <c r="T195" s="232"/>
      <c r="AT195" s="233" t="s">
        <v>212</v>
      </c>
      <c r="AU195" s="233" t="s">
        <v>93</v>
      </c>
      <c r="AV195" s="12" t="s">
        <v>25</v>
      </c>
      <c r="AW195" s="12" t="s">
        <v>48</v>
      </c>
      <c r="AX195" s="12" t="s">
        <v>85</v>
      </c>
      <c r="AY195" s="233" t="s">
        <v>199</v>
      </c>
    </row>
    <row r="196" spans="2:65" s="12" customFormat="1" ht="13.5">
      <c r="B196" s="223"/>
      <c r="C196" s="224"/>
      <c r="D196" s="219" t="s">
        <v>212</v>
      </c>
      <c r="E196" s="225" t="s">
        <v>50</v>
      </c>
      <c r="F196" s="226" t="s">
        <v>1944</v>
      </c>
      <c r="G196" s="224"/>
      <c r="H196" s="227" t="s">
        <v>50</v>
      </c>
      <c r="I196" s="228"/>
      <c r="J196" s="224"/>
      <c r="K196" s="224"/>
      <c r="L196" s="229"/>
      <c r="M196" s="230"/>
      <c r="N196" s="231"/>
      <c r="O196" s="231"/>
      <c r="P196" s="231"/>
      <c r="Q196" s="231"/>
      <c r="R196" s="231"/>
      <c r="S196" s="231"/>
      <c r="T196" s="232"/>
      <c r="AT196" s="233" t="s">
        <v>212</v>
      </c>
      <c r="AU196" s="233" t="s">
        <v>93</v>
      </c>
      <c r="AV196" s="12" t="s">
        <v>25</v>
      </c>
      <c r="AW196" s="12" t="s">
        <v>48</v>
      </c>
      <c r="AX196" s="12" t="s">
        <v>85</v>
      </c>
      <c r="AY196" s="233" t="s">
        <v>199</v>
      </c>
    </row>
    <row r="197" spans="2:65" s="12" customFormat="1" ht="13.5">
      <c r="B197" s="223"/>
      <c r="C197" s="224"/>
      <c r="D197" s="219" t="s">
        <v>212</v>
      </c>
      <c r="E197" s="225" t="s">
        <v>50</v>
      </c>
      <c r="F197" s="226" t="s">
        <v>1945</v>
      </c>
      <c r="G197" s="224"/>
      <c r="H197" s="227" t="s">
        <v>50</v>
      </c>
      <c r="I197" s="228"/>
      <c r="J197" s="224"/>
      <c r="K197" s="224"/>
      <c r="L197" s="229"/>
      <c r="M197" s="230"/>
      <c r="N197" s="231"/>
      <c r="O197" s="231"/>
      <c r="P197" s="231"/>
      <c r="Q197" s="231"/>
      <c r="R197" s="231"/>
      <c r="S197" s="231"/>
      <c r="T197" s="232"/>
      <c r="AT197" s="233" t="s">
        <v>212</v>
      </c>
      <c r="AU197" s="233" t="s">
        <v>93</v>
      </c>
      <c r="AV197" s="12" t="s">
        <v>25</v>
      </c>
      <c r="AW197" s="12" t="s">
        <v>48</v>
      </c>
      <c r="AX197" s="12" t="s">
        <v>85</v>
      </c>
      <c r="AY197" s="233" t="s">
        <v>199</v>
      </c>
    </row>
    <row r="198" spans="2:65" s="13" customFormat="1" ht="13.5">
      <c r="B198" s="234"/>
      <c r="C198" s="235"/>
      <c r="D198" s="219" t="s">
        <v>212</v>
      </c>
      <c r="E198" s="246" t="s">
        <v>50</v>
      </c>
      <c r="F198" s="247" t="s">
        <v>25</v>
      </c>
      <c r="G198" s="235"/>
      <c r="H198" s="248">
        <v>1</v>
      </c>
      <c r="I198" s="240"/>
      <c r="J198" s="235"/>
      <c r="K198" s="235"/>
      <c r="L198" s="241"/>
      <c r="M198" s="242"/>
      <c r="N198" s="243"/>
      <c r="O198" s="243"/>
      <c r="P198" s="243"/>
      <c r="Q198" s="243"/>
      <c r="R198" s="243"/>
      <c r="S198" s="243"/>
      <c r="T198" s="244"/>
      <c r="AT198" s="245" t="s">
        <v>212</v>
      </c>
      <c r="AU198" s="245" t="s">
        <v>93</v>
      </c>
      <c r="AV198" s="13" t="s">
        <v>93</v>
      </c>
      <c r="AW198" s="13" t="s">
        <v>48</v>
      </c>
      <c r="AX198" s="13" t="s">
        <v>85</v>
      </c>
      <c r="AY198" s="245" t="s">
        <v>199</v>
      </c>
    </row>
    <row r="199" spans="2:65" s="12" customFormat="1" ht="27">
      <c r="B199" s="223"/>
      <c r="C199" s="224"/>
      <c r="D199" s="236" t="s">
        <v>212</v>
      </c>
      <c r="E199" s="259" t="s">
        <v>50</v>
      </c>
      <c r="F199" s="260" t="s">
        <v>493</v>
      </c>
      <c r="G199" s="224"/>
      <c r="H199" s="261" t="s">
        <v>50</v>
      </c>
      <c r="I199" s="228"/>
      <c r="J199" s="224"/>
      <c r="K199" s="224"/>
      <c r="L199" s="229"/>
      <c r="M199" s="230"/>
      <c r="N199" s="231"/>
      <c r="O199" s="231"/>
      <c r="P199" s="231"/>
      <c r="Q199" s="231"/>
      <c r="R199" s="231"/>
      <c r="S199" s="231"/>
      <c r="T199" s="232"/>
      <c r="AT199" s="233" t="s">
        <v>212</v>
      </c>
      <c r="AU199" s="233" t="s">
        <v>93</v>
      </c>
      <c r="AV199" s="12" t="s">
        <v>25</v>
      </c>
      <c r="AW199" s="12" t="s">
        <v>48</v>
      </c>
      <c r="AX199" s="12" t="s">
        <v>85</v>
      </c>
      <c r="AY199" s="233" t="s">
        <v>199</v>
      </c>
    </row>
    <row r="200" spans="2:65" s="1" customFormat="1" ht="22.5" customHeight="1">
      <c r="B200" s="43"/>
      <c r="C200" s="207" t="s">
        <v>9</v>
      </c>
      <c r="D200" s="207" t="s">
        <v>202</v>
      </c>
      <c r="E200" s="208" t="s">
        <v>1946</v>
      </c>
      <c r="F200" s="209" t="s">
        <v>1947</v>
      </c>
      <c r="G200" s="210" t="s">
        <v>1850</v>
      </c>
      <c r="H200" s="211">
        <v>1</v>
      </c>
      <c r="I200" s="212"/>
      <c r="J200" s="213">
        <f>ROUND(I200*H200,2)</f>
        <v>0</v>
      </c>
      <c r="K200" s="209" t="s">
        <v>50</v>
      </c>
      <c r="L200" s="63"/>
      <c r="M200" s="214" t="s">
        <v>50</v>
      </c>
      <c r="N200" s="215" t="s">
        <v>56</v>
      </c>
      <c r="O200" s="44"/>
      <c r="P200" s="216">
        <f>O200*H200</f>
        <v>0</v>
      </c>
      <c r="Q200" s="216">
        <v>0</v>
      </c>
      <c r="R200" s="216">
        <f>Q200*H200</f>
        <v>0</v>
      </c>
      <c r="S200" s="216">
        <v>0</v>
      </c>
      <c r="T200" s="217">
        <f>S200*H200</f>
        <v>0</v>
      </c>
      <c r="AR200" s="25" t="s">
        <v>1851</v>
      </c>
      <c r="AT200" s="25" t="s">
        <v>202</v>
      </c>
      <c r="AU200" s="25" t="s">
        <v>93</v>
      </c>
      <c r="AY200" s="25" t="s">
        <v>199</v>
      </c>
      <c r="BE200" s="218">
        <f>IF(N200="základní",J200,0)</f>
        <v>0</v>
      </c>
      <c r="BF200" s="218">
        <f>IF(N200="snížená",J200,0)</f>
        <v>0</v>
      </c>
      <c r="BG200" s="218">
        <f>IF(N200="zákl. přenesená",J200,0)</f>
        <v>0</v>
      </c>
      <c r="BH200" s="218">
        <f>IF(N200="sníž. přenesená",J200,0)</f>
        <v>0</v>
      </c>
      <c r="BI200" s="218">
        <f>IF(N200="nulová",J200,0)</f>
        <v>0</v>
      </c>
      <c r="BJ200" s="25" t="s">
        <v>25</v>
      </c>
      <c r="BK200" s="218">
        <f>ROUND(I200*H200,2)</f>
        <v>0</v>
      </c>
      <c r="BL200" s="25" t="s">
        <v>1851</v>
      </c>
      <c r="BM200" s="25" t="s">
        <v>1948</v>
      </c>
    </row>
    <row r="201" spans="2:65" s="1" customFormat="1" ht="13.5">
      <c r="B201" s="43"/>
      <c r="C201" s="65"/>
      <c r="D201" s="219" t="s">
        <v>208</v>
      </c>
      <c r="E201" s="65"/>
      <c r="F201" s="220" t="s">
        <v>1947</v>
      </c>
      <c r="G201" s="65"/>
      <c r="H201" s="65"/>
      <c r="I201" s="175"/>
      <c r="J201" s="65"/>
      <c r="K201" s="65"/>
      <c r="L201" s="63"/>
      <c r="M201" s="221"/>
      <c r="N201" s="44"/>
      <c r="O201" s="44"/>
      <c r="P201" s="44"/>
      <c r="Q201" s="44"/>
      <c r="R201" s="44"/>
      <c r="S201" s="44"/>
      <c r="T201" s="80"/>
      <c r="AT201" s="25" t="s">
        <v>208</v>
      </c>
      <c r="AU201" s="25" t="s">
        <v>93</v>
      </c>
    </row>
    <row r="202" spans="2:65" s="1" customFormat="1" ht="40.5">
      <c r="B202" s="43"/>
      <c r="C202" s="65"/>
      <c r="D202" s="219" t="s">
        <v>561</v>
      </c>
      <c r="E202" s="65"/>
      <c r="F202" s="222" t="s">
        <v>1949</v>
      </c>
      <c r="G202" s="65"/>
      <c r="H202" s="65"/>
      <c r="I202" s="175"/>
      <c r="J202" s="65"/>
      <c r="K202" s="65"/>
      <c r="L202" s="63"/>
      <c r="M202" s="221"/>
      <c r="N202" s="44"/>
      <c r="O202" s="44"/>
      <c r="P202" s="44"/>
      <c r="Q202" s="44"/>
      <c r="R202" s="44"/>
      <c r="S202" s="44"/>
      <c r="T202" s="80"/>
      <c r="AT202" s="25" t="s">
        <v>561</v>
      </c>
      <c r="AU202" s="25" t="s">
        <v>93</v>
      </c>
    </row>
    <row r="203" spans="2:65" s="13" customFormat="1" ht="13.5">
      <c r="B203" s="234"/>
      <c r="C203" s="235"/>
      <c r="D203" s="219" t="s">
        <v>212</v>
      </c>
      <c r="E203" s="246" t="s">
        <v>50</v>
      </c>
      <c r="F203" s="247" t="s">
        <v>25</v>
      </c>
      <c r="G203" s="235"/>
      <c r="H203" s="248">
        <v>1</v>
      </c>
      <c r="I203" s="240"/>
      <c r="J203" s="235"/>
      <c r="K203" s="235"/>
      <c r="L203" s="241"/>
      <c r="M203" s="242"/>
      <c r="N203" s="243"/>
      <c r="O203" s="243"/>
      <c r="P203" s="243"/>
      <c r="Q203" s="243"/>
      <c r="R203" s="243"/>
      <c r="S203" s="243"/>
      <c r="T203" s="244"/>
      <c r="AT203" s="245" t="s">
        <v>212</v>
      </c>
      <c r="AU203" s="245" t="s">
        <v>93</v>
      </c>
      <c r="AV203" s="13" t="s">
        <v>93</v>
      </c>
      <c r="AW203" s="13" t="s">
        <v>48</v>
      </c>
      <c r="AX203" s="13" t="s">
        <v>25</v>
      </c>
      <c r="AY203" s="245" t="s">
        <v>199</v>
      </c>
    </row>
    <row r="204" spans="2:65" s="12" customFormat="1" ht="27">
      <c r="B204" s="223"/>
      <c r="C204" s="224"/>
      <c r="D204" s="236" t="s">
        <v>212</v>
      </c>
      <c r="E204" s="259" t="s">
        <v>50</v>
      </c>
      <c r="F204" s="260" t="s">
        <v>1854</v>
      </c>
      <c r="G204" s="224"/>
      <c r="H204" s="261" t="s">
        <v>50</v>
      </c>
      <c r="I204" s="228"/>
      <c r="J204" s="224"/>
      <c r="K204" s="224"/>
      <c r="L204" s="229"/>
      <c r="M204" s="230"/>
      <c r="N204" s="231"/>
      <c r="O204" s="231"/>
      <c r="P204" s="231"/>
      <c r="Q204" s="231"/>
      <c r="R204" s="231"/>
      <c r="S204" s="231"/>
      <c r="T204" s="232"/>
      <c r="AT204" s="233" t="s">
        <v>212</v>
      </c>
      <c r="AU204" s="233" t="s">
        <v>93</v>
      </c>
      <c r="AV204" s="12" t="s">
        <v>25</v>
      </c>
      <c r="AW204" s="12" t="s">
        <v>48</v>
      </c>
      <c r="AX204" s="12" t="s">
        <v>85</v>
      </c>
      <c r="AY204" s="233" t="s">
        <v>199</v>
      </c>
    </row>
    <row r="205" spans="2:65" s="1" customFormat="1" ht="22.5" customHeight="1">
      <c r="B205" s="43"/>
      <c r="C205" s="207" t="s">
        <v>360</v>
      </c>
      <c r="D205" s="207" t="s">
        <v>202</v>
      </c>
      <c r="E205" s="208" t="s">
        <v>1950</v>
      </c>
      <c r="F205" s="209" t="s">
        <v>1951</v>
      </c>
      <c r="G205" s="210" t="s">
        <v>1850</v>
      </c>
      <c r="H205" s="211">
        <v>1</v>
      </c>
      <c r="I205" s="212"/>
      <c r="J205" s="213">
        <f>ROUND(I205*H205,2)</f>
        <v>0</v>
      </c>
      <c r="K205" s="209" t="s">
        <v>50</v>
      </c>
      <c r="L205" s="63"/>
      <c r="M205" s="214" t="s">
        <v>50</v>
      </c>
      <c r="N205" s="215" t="s">
        <v>56</v>
      </c>
      <c r="O205" s="44"/>
      <c r="P205" s="216">
        <f>O205*H205</f>
        <v>0</v>
      </c>
      <c r="Q205" s="216">
        <v>0</v>
      </c>
      <c r="R205" s="216">
        <f>Q205*H205</f>
        <v>0</v>
      </c>
      <c r="S205" s="216">
        <v>0</v>
      </c>
      <c r="T205" s="217">
        <f>S205*H205</f>
        <v>0</v>
      </c>
      <c r="AR205" s="25" t="s">
        <v>1851</v>
      </c>
      <c r="AT205" s="25" t="s">
        <v>202</v>
      </c>
      <c r="AU205" s="25" t="s">
        <v>93</v>
      </c>
      <c r="AY205" s="25" t="s">
        <v>199</v>
      </c>
      <c r="BE205" s="218">
        <f>IF(N205="základní",J205,0)</f>
        <v>0</v>
      </c>
      <c r="BF205" s="218">
        <f>IF(N205="snížená",J205,0)</f>
        <v>0</v>
      </c>
      <c r="BG205" s="218">
        <f>IF(N205="zákl. přenesená",J205,0)</f>
        <v>0</v>
      </c>
      <c r="BH205" s="218">
        <f>IF(N205="sníž. přenesená",J205,0)</f>
        <v>0</v>
      </c>
      <c r="BI205" s="218">
        <f>IF(N205="nulová",J205,0)</f>
        <v>0</v>
      </c>
      <c r="BJ205" s="25" t="s">
        <v>25</v>
      </c>
      <c r="BK205" s="218">
        <f>ROUND(I205*H205,2)</f>
        <v>0</v>
      </c>
      <c r="BL205" s="25" t="s">
        <v>1851</v>
      </c>
      <c r="BM205" s="25" t="s">
        <v>1952</v>
      </c>
    </row>
    <row r="206" spans="2:65" s="1" customFormat="1" ht="13.5">
      <c r="B206" s="43"/>
      <c r="C206" s="65"/>
      <c r="D206" s="219" t="s">
        <v>208</v>
      </c>
      <c r="E206" s="65"/>
      <c r="F206" s="220" t="s">
        <v>1953</v>
      </c>
      <c r="G206" s="65"/>
      <c r="H206" s="65"/>
      <c r="I206" s="175"/>
      <c r="J206" s="65"/>
      <c r="K206" s="65"/>
      <c r="L206" s="63"/>
      <c r="M206" s="221"/>
      <c r="N206" s="44"/>
      <c r="O206" s="44"/>
      <c r="P206" s="44"/>
      <c r="Q206" s="44"/>
      <c r="R206" s="44"/>
      <c r="S206" s="44"/>
      <c r="T206" s="80"/>
      <c r="AT206" s="25" t="s">
        <v>208</v>
      </c>
      <c r="AU206" s="25" t="s">
        <v>93</v>
      </c>
    </row>
    <row r="207" spans="2:65" s="1" customFormat="1" ht="81">
      <c r="B207" s="43"/>
      <c r="C207" s="65"/>
      <c r="D207" s="219" t="s">
        <v>561</v>
      </c>
      <c r="E207" s="65"/>
      <c r="F207" s="222" t="s">
        <v>1954</v>
      </c>
      <c r="G207" s="65"/>
      <c r="H207" s="65"/>
      <c r="I207" s="175"/>
      <c r="J207" s="65"/>
      <c r="K207" s="65"/>
      <c r="L207" s="63"/>
      <c r="M207" s="221"/>
      <c r="N207" s="44"/>
      <c r="O207" s="44"/>
      <c r="P207" s="44"/>
      <c r="Q207" s="44"/>
      <c r="R207" s="44"/>
      <c r="S207" s="44"/>
      <c r="T207" s="80"/>
      <c r="AT207" s="25" t="s">
        <v>561</v>
      </c>
      <c r="AU207" s="25" t="s">
        <v>93</v>
      </c>
    </row>
    <row r="208" spans="2:65" s="13" customFormat="1" ht="13.5">
      <c r="B208" s="234"/>
      <c r="C208" s="235"/>
      <c r="D208" s="219" t="s">
        <v>212</v>
      </c>
      <c r="E208" s="246" t="s">
        <v>50</v>
      </c>
      <c r="F208" s="247" t="s">
        <v>25</v>
      </c>
      <c r="G208" s="235"/>
      <c r="H208" s="248">
        <v>1</v>
      </c>
      <c r="I208" s="240"/>
      <c r="J208" s="235"/>
      <c r="K208" s="235"/>
      <c r="L208" s="241"/>
      <c r="M208" s="242"/>
      <c r="N208" s="243"/>
      <c r="O208" s="243"/>
      <c r="P208" s="243"/>
      <c r="Q208" s="243"/>
      <c r="R208" s="243"/>
      <c r="S208" s="243"/>
      <c r="T208" s="244"/>
      <c r="AT208" s="245" t="s">
        <v>212</v>
      </c>
      <c r="AU208" s="245" t="s">
        <v>93</v>
      </c>
      <c r="AV208" s="13" t="s">
        <v>93</v>
      </c>
      <c r="AW208" s="13" t="s">
        <v>48</v>
      </c>
      <c r="AX208" s="13" t="s">
        <v>25</v>
      </c>
      <c r="AY208" s="245" t="s">
        <v>199</v>
      </c>
    </row>
    <row r="209" spans="2:65" s="12" customFormat="1" ht="27">
      <c r="B209" s="223"/>
      <c r="C209" s="224"/>
      <c r="D209" s="236" t="s">
        <v>212</v>
      </c>
      <c r="E209" s="259" t="s">
        <v>50</v>
      </c>
      <c r="F209" s="260" t="s">
        <v>1854</v>
      </c>
      <c r="G209" s="224"/>
      <c r="H209" s="261" t="s">
        <v>50</v>
      </c>
      <c r="I209" s="228"/>
      <c r="J209" s="224"/>
      <c r="K209" s="224"/>
      <c r="L209" s="229"/>
      <c r="M209" s="230"/>
      <c r="N209" s="231"/>
      <c r="O209" s="231"/>
      <c r="P209" s="231"/>
      <c r="Q209" s="231"/>
      <c r="R209" s="231"/>
      <c r="S209" s="231"/>
      <c r="T209" s="232"/>
      <c r="AT209" s="233" t="s">
        <v>212</v>
      </c>
      <c r="AU209" s="233" t="s">
        <v>93</v>
      </c>
      <c r="AV209" s="12" t="s">
        <v>25</v>
      </c>
      <c r="AW209" s="12" t="s">
        <v>48</v>
      </c>
      <c r="AX209" s="12" t="s">
        <v>85</v>
      </c>
      <c r="AY209" s="233" t="s">
        <v>199</v>
      </c>
    </row>
    <row r="210" spans="2:65" s="1" customFormat="1" ht="22.5" customHeight="1">
      <c r="B210" s="43"/>
      <c r="C210" s="207" t="s">
        <v>366</v>
      </c>
      <c r="D210" s="207" t="s">
        <v>202</v>
      </c>
      <c r="E210" s="208" t="s">
        <v>1955</v>
      </c>
      <c r="F210" s="209" t="s">
        <v>1956</v>
      </c>
      <c r="G210" s="210" t="s">
        <v>1850</v>
      </c>
      <c r="H210" s="211">
        <v>1</v>
      </c>
      <c r="I210" s="212"/>
      <c r="J210" s="213">
        <f>ROUND(I210*H210,2)</f>
        <v>0</v>
      </c>
      <c r="K210" s="209" t="s">
        <v>50</v>
      </c>
      <c r="L210" s="63"/>
      <c r="M210" s="214" t="s">
        <v>50</v>
      </c>
      <c r="N210" s="215" t="s">
        <v>56</v>
      </c>
      <c r="O210" s="44"/>
      <c r="P210" s="216">
        <f>O210*H210</f>
        <v>0</v>
      </c>
      <c r="Q210" s="216">
        <v>0</v>
      </c>
      <c r="R210" s="216">
        <f>Q210*H210</f>
        <v>0</v>
      </c>
      <c r="S210" s="216">
        <v>0</v>
      </c>
      <c r="T210" s="217">
        <f>S210*H210</f>
        <v>0</v>
      </c>
      <c r="AR210" s="25" t="s">
        <v>1851</v>
      </c>
      <c r="AT210" s="25" t="s">
        <v>202</v>
      </c>
      <c r="AU210" s="25" t="s">
        <v>93</v>
      </c>
      <c r="AY210" s="25" t="s">
        <v>199</v>
      </c>
      <c r="BE210" s="218">
        <f>IF(N210="základní",J210,0)</f>
        <v>0</v>
      </c>
      <c r="BF210" s="218">
        <f>IF(N210="snížená",J210,0)</f>
        <v>0</v>
      </c>
      <c r="BG210" s="218">
        <f>IF(N210="zákl. přenesená",J210,0)</f>
        <v>0</v>
      </c>
      <c r="BH210" s="218">
        <f>IF(N210="sníž. přenesená",J210,0)</f>
        <v>0</v>
      </c>
      <c r="BI210" s="218">
        <f>IF(N210="nulová",J210,0)</f>
        <v>0</v>
      </c>
      <c r="BJ210" s="25" t="s">
        <v>25</v>
      </c>
      <c r="BK210" s="218">
        <f>ROUND(I210*H210,2)</f>
        <v>0</v>
      </c>
      <c r="BL210" s="25" t="s">
        <v>1851</v>
      </c>
      <c r="BM210" s="25" t="s">
        <v>1957</v>
      </c>
    </row>
    <row r="211" spans="2:65" s="1" customFormat="1" ht="13.5">
      <c r="B211" s="43"/>
      <c r="C211" s="65"/>
      <c r="D211" s="219" t="s">
        <v>208</v>
      </c>
      <c r="E211" s="65"/>
      <c r="F211" s="220" t="s">
        <v>1956</v>
      </c>
      <c r="G211" s="65"/>
      <c r="H211" s="65"/>
      <c r="I211" s="175"/>
      <c r="J211" s="65"/>
      <c r="K211" s="65"/>
      <c r="L211" s="63"/>
      <c r="M211" s="221"/>
      <c r="N211" s="44"/>
      <c r="O211" s="44"/>
      <c r="P211" s="44"/>
      <c r="Q211" s="44"/>
      <c r="R211" s="44"/>
      <c r="S211" s="44"/>
      <c r="T211" s="80"/>
      <c r="AT211" s="25" t="s">
        <v>208</v>
      </c>
      <c r="AU211" s="25" t="s">
        <v>93</v>
      </c>
    </row>
    <row r="212" spans="2:65" s="1" customFormat="1" ht="135">
      <c r="B212" s="43"/>
      <c r="C212" s="65"/>
      <c r="D212" s="219" t="s">
        <v>561</v>
      </c>
      <c r="E212" s="65"/>
      <c r="F212" s="222" t="s">
        <v>1958</v>
      </c>
      <c r="G212" s="65"/>
      <c r="H212" s="65"/>
      <c r="I212" s="175"/>
      <c r="J212" s="65"/>
      <c r="K212" s="65"/>
      <c r="L212" s="63"/>
      <c r="M212" s="221"/>
      <c r="N212" s="44"/>
      <c r="O212" s="44"/>
      <c r="P212" s="44"/>
      <c r="Q212" s="44"/>
      <c r="R212" s="44"/>
      <c r="S212" s="44"/>
      <c r="T212" s="80"/>
      <c r="AT212" s="25" t="s">
        <v>561</v>
      </c>
      <c r="AU212" s="25" t="s">
        <v>93</v>
      </c>
    </row>
    <row r="213" spans="2:65" s="13" customFormat="1" ht="13.5">
      <c r="B213" s="234"/>
      <c r="C213" s="235"/>
      <c r="D213" s="219" t="s">
        <v>212</v>
      </c>
      <c r="E213" s="246" t="s">
        <v>50</v>
      </c>
      <c r="F213" s="247" t="s">
        <v>25</v>
      </c>
      <c r="G213" s="235"/>
      <c r="H213" s="248">
        <v>1</v>
      </c>
      <c r="I213" s="240"/>
      <c r="J213" s="235"/>
      <c r="K213" s="235"/>
      <c r="L213" s="241"/>
      <c r="M213" s="242"/>
      <c r="N213" s="243"/>
      <c r="O213" s="243"/>
      <c r="P213" s="243"/>
      <c r="Q213" s="243"/>
      <c r="R213" s="243"/>
      <c r="S213" s="243"/>
      <c r="T213" s="244"/>
      <c r="AT213" s="245" t="s">
        <v>212</v>
      </c>
      <c r="AU213" s="245" t="s">
        <v>93</v>
      </c>
      <c r="AV213" s="13" t="s">
        <v>93</v>
      </c>
      <c r="AW213" s="13" t="s">
        <v>48</v>
      </c>
      <c r="AX213" s="13" t="s">
        <v>25</v>
      </c>
      <c r="AY213" s="245" t="s">
        <v>199</v>
      </c>
    </row>
    <row r="214" spans="2:65" s="12" customFormat="1" ht="27">
      <c r="B214" s="223"/>
      <c r="C214" s="224"/>
      <c r="D214" s="236" t="s">
        <v>212</v>
      </c>
      <c r="E214" s="259" t="s">
        <v>50</v>
      </c>
      <c r="F214" s="260" t="s">
        <v>1854</v>
      </c>
      <c r="G214" s="224"/>
      <c r="H214" s="261" t="s">
        <v>50</v>
      </c>
      <c r="I214" s="228"/>
      <c r="J214" s="224"/>
      <c r="K214" s="224"/>
      <c r="L214" s="229"/>
      <c r="M214" s="230"/>
      <c r="N214" s="231"/>
      <c r="O214" s="231"/>
      <c r="P214" s="231"/>
      <c r="Q214" s="231"/>
      <c r="R214" s="231"/>
      <c r="S214" s="231"/>
      <c r="T214" s="232"/>
      <c r="AT214" s="233" t="s">
        <v>212</v>
      </c>
      <c r="AU214" s="233" t="s">
        <v>93</v>
      </c>
      <c r="AV214" s="12" t="s">
        <v>25</v>
      </c>
      <c r="AW214" s="12" t="s">
        <v>48</v>
      </c>
      <c r="AX214" s="12" t="s">
        <v>85</v>
      </c>
      <c r="AY214" s="233" t="s">
        <v>199</v>
      </c>
    </row>
    <row r="215" spans="2:65" s="1" customFormat="1" ht="31.5" customHeight="1">
      <c r="B215" s="43"/>
      <c r="C215" s="207" t="s">
        <v>372</v>
      </c>
      <c r="D215" s="207" t="s">
        <v>202</v>
      </c>
      <c r="E215" s="208" t="s">
        <v>1197</v>
      </c>
      <c r="F215" s="209" t="s">
        <v>1198</v>
      </c>
      <c r="G215" s="210" t="s">
        <v>263</v>
      </c>
      <c r="H215" s="211">
        <v>72</v>
      </c>
      <c r="I215" s="212"/>
      <c r="J215" s="213">
        <f>ROUND(I215*H215,2)</f>
        <v>0</v>
      </c>
      <c r="K215" s="209" t="s">
        <v>206</v>
      </c>
      <c r="L215" s="63"/>
      <c r="M215" s="214" t="s">
        <v>50</v>
      </c>
      <c r="N215" s="215" t="s">
        <v>56</v>
      </c>
      <c r="O215" s="44"/>
      <c r="P215" s="216">
        <f>O215*H215</f>
        <v>0</v>
      </c>
      <c r="Q215" s="216">
        <v>0</v>
      </c>
      <c r="R215" s="216">
        <f>Q215*H215</f>
        <v>0</v>
      </c>
      <c r="S215" s="216">
        <v>0</v>
      </c>
      <c r="T215" s="217">
        <f>S215*H215</f>
        <v>0</v>
      </c>
      <c r="AR215" s="25" t="s">
        <v>105</v>
      </c>
      <c r="AT215" s="25" t="s">
        <v>202</v>
      </c>
      <c r="AU215" s="25" t="s">
        <v>93</v>
      </c>
      <c r="AY215" s="25" t="s">
        <v>199</v>
      </c>
      <c r="BE215" s="218">
        <f>IF(N215="základní",J215,0)</f>
        <v>0</v>
      </c>
      <c r="BF215" s="218">
        <f>IF(N215="snížená",J215,0)</f>
        <v>0</v>
      </c>
      <c r="BG215" s="218">
        <f>IF(N215="zákl. přenesená",J215,0)</f>
        <v>0</v>
      </c>
      <c r="BH215" s="218">
        <f>IF(N215="sníž. přenesená",J215,0)</f>
        <v>0</v>
      </c>
      <c r="BI215" s="218">
        <f>IF(N215="nulová",J215,0)</f>
        <v>0</v>
      </c>
      <c r="BJ215" s="25" t="s">
        <v>25</v>
      </c>
      <c r="BK215" s="218">
        <f>ROUND(I215*H215,2)</f>
        <v>0</v>
      </c>
      <c r="BL215" s="25" t="s">
        <v>105</v>
      </c>
      <c r="BM215" s="25" t="s">
        <v>1959</v>
      </c>
    </row>
    <row r="216" spans="2:65" s="1" customFormat="1" ht="27">
      <c r="B216" s="43"/>
      <c r="C216" s="65"/>
      <c r="D216" s="219" t="s">
        <v>208</v>
      </c>
      <c r="E216" s="65"/>
      <c r="F216" s="220" t="s">
        <v>1200</v>
      </c>
      <c r="G216" s="65"/>
      <c r="H216" s="65"/>
      <c r="I216" s="175"/>
      <c r="J216" s="65"/>
      <c r="K216" s="65"/>
      <c r="L216" s="63"/>
      <c r="M216" s="221"/>
      <c r="N216" s="44"/>
      <c r="O216" s="44"/>
      <c r="P216" s="44"/>
      <c r="Q216" s="44"/>
      <c r="R216" s="44"/>
      <c r="S216" s="44"/>
      <c r="T216" s="80"/>
      <c r="AT216" s="25" t="s">
        <v>208</v>
      </c>
      <c r="AU216" s="25" t="s">
        <v>93</v>
      </c>
    </row>
    <row r="217" spans="2:65" s="1" customFormat="1" ht="94.5">
      <c r="B217" s="43"/>
      <c r="C217" s="65"/>
      <c r="D217" s="219" t="s">
        <v>210</v>
      </c>
      <c r="E217" s="65"/>
      <c r="F217" s="222" t="s">
        <v>1201</v>
      </c>
      <c r="G217" s="65"/>
      <c r="H217" s="65"/>
      <c r="I217" s="175"/>
      <c r="J217" s="65"/>
      <c r="K217" s="65"/>
      <c r="L217" s="63"/>
      <c r="M217" s="221"/>
      <c r="N217" s="44"/>
      <c r="O217" s="44"/>
      <c r="P217" s="44"/>
      <c r="Q217" s="44"/>
      <c r="R217" s="44"/>
      <c r="S217" s="44"/>
      <c r="T217" s="80"/>
      <c r="AT217" s="25" t="s">
        <v>210</v>
      </c>
      <c r="AU217" s="25" t="s">
        <v>93</v>
      </c>
    </row>
    <row r="218" spans="2:65" s="12" customFormat="1" ht="13.5">
      <c r="B218" s="223"/>
      <c r="C218" s="224"/>
      <c r="D218" s="219" t="s">
        <v>212</v>
      </c>
      <c r="E218" s="225" t="s">
        <v>50</v>
      </c>
      <c r="F218" s="226" t="s">
        <v>1942</v>
      </c>
      <c r="G218" s="224"/>
      <c r="H218" s="227" t="s">
        <v>50</v>
      </c>
      <c r="I218" s="228"/>
      <c r="J218" s="224"/>
      <c r="K218" s="224"/>
      <c r="L218" s="229"/>
      <c r="M218" s="230"/>
      <c r="N218" s="231"/>
      <c r="O218" s="231"/>
      <c r="P218" s="231"/>
      <c r="Q218" s="231"/>
      <c r="R218" s="231"/>
      <c r="S218" s="231"/>
      <c r="T218" s="232"/>
      <c r="AT218" s="233" t="s">
        <v>212</v>
      </c>
      <c r="AU218" s="233" t="s">
        <v>93</v>
      </c>
      <c r="AV218" s="12" t="s">
        <v>25</v>
      </c>
      <c r="AW218" s="12" t="s">
        <v>48</v>
      </c>
      <c r="AX218" s="12" t="s">
        <v>85</v>
      </c>
      <c r="AY218" s="233" t="s">
        <v>199</v>
      </c>
    </row>
    <row r="219" spans="2:65" s="12" customFormat="1" ht="13.5">
      <c r="B219" s="223"/>
      <c r="C219" s="224"/>
      <c r="D219" s="219" t="s">
        <v>212</v>
      </c>
      <c r="E219" s="225" t="s">
        <v>50</v>
      </c>
      <c r="F219" s="226" t="s">
        <v>1960</v>
      </c>
      <c r="G219" s="224"/>
      <c r="H219" s="227" t="s">
        <v>50</v>
      </c>
      <c r="I219" s="228"/>
      <c r="J219" s="224"/>
      <c r="K219" s="224"/>
      <c r="L219" s="229"/>
      <c r="M219" s="230"/>
      <c r="N219" s="231"/>
      <c r="O219" s="231"/>
      <c r="P219" s="231"/>
      <c r="Q219" s="231"/>
      <c r="R219" s="231"/>
      <c r="S219" s="231"/>
      <c r="T219" s="232"/>
      <c r="AT219" s="233" t="s">
        <v>212</v>
      </c>
      <c r="AU219" s="233" t="s">
        <v>93</v>
      </c>
      <c r="AV219" s="12" t="s">
        <v>25</v>
      </c>
      <c r="AW219" s="12" t="s">
        <v>48</v>
      </c>
      <c r="AX219" s="12" t="s">
        <v>85</v>
      </c>
      <c r="AY219" s="233" t="s">
        <v>199</v>
      </c>
    </row>
    <row r="220" spans="2:65" s="13" customFormat="1" ht="13.5">
      <c r="B220" s="234"/>
      <c r="C220" s="235"/>
      <c r="D220" s="236" t="s">
        <v>212</v>
      </c>
      <c r="E220" s="237" t="s">
        <v>50</v>
      </c>
      <c r="F220" s="238" t="s">
        <v>1961</v>
      </c>
      <c r="G220" s="235"/>
      <c r="H220" s="239">
        <v>72</v>
      </c>
      <c r="I220" s="240"/>
      <c r="J220" s="235"/>
      <c r="K220" s="235"/>
      <c r="L220" s="241"/>
      <c r="M220" s="242"/>
      <c r="N220" s="243"/>
      <c r="O220" s="243"/>
      <c r="P220" s="243"/>
      <c r="Q220" s="243"/>
      <c r="R220" s="243"/>
      <c r="S220" s="243"/>
      <c r="T220" s="244"/>
      <c r="AT220" s="245" t="s">
        <v>212</v>
      </c>
      <c r="AU220" s="245" t="s">
        <v>93</v>
      </c>
      <c r="AV220" s="13" t="s">
        <v>93</v>
      </c>
      <c r="AW220" s="13" t="s">
        <v>48</v>
      </c>
      <c r="AX220" s="13" t="s">
        <v>85</v>
      </c>
      <c r="AY220" s="245" t="s">
        <v>199</v>
      </c>
    </row>
    <row r="221" spans="2:65" s="1" customFormat="1" ht="22.5" customHeight="1">
      <c r="B221" s="43"/>
      <c r="C221" s="207" t="s">
        <v>378</v>
      </c>
      <c r="D221" s="207" t="s">
        <v>202</v>
      </c>
      <c r="E221" s="208" t="s">
        <v>1962</v>
      </c>
      <c r="F221" s="209" t="s">
        <v>1963</v>
      </c>
      <c r="G221" s="210" t="s">
        <v>263</v>
      </c>
      <c r="H221" s="211">
        <v>72</v>
      </c>
      <c r="I221" s="212"/>
      <c r="J221" s="213">
        <f>ROUND(I221*H221,2)</f>
        <v>0</v>
      </c>
      <c r="K221" s="209" t="s">
        <v>206</v>
      </c>
      <c r="L221" s="63"/>
      <c r="M221" s="214" t="s">
        <v>50</v>
      </c>
      <c r="N221" s="215" t="s">
        <v>56</v>
      </c>
      <c r="O221" s="44"/>
      <c r="P221" s="216">
        <f>O221*H221</f>
        <v>0</v>
      </c>
      <c r="Q221" s="216">
        <v>0.2024</v>
      </c>
      <c r="R221" s="216">
        <f>Q221*H221</f>
        <v>14.572799999999999</v>
      </c>
      <c r="S221" s="216">
        <v>0</v>
      </c>
      <c r="T221" s="217">
        <f>S221*H221</f>
        <v>0</v>
      </c>
      <c r="AR221" s="25" t="s">
        <v>105</v>
      </c>
      <c r="AT221" s="25" t="s">
        <v>202</v>
      </c>
      <c r="AU221" s="25" t="s">
        <v>93</v>
      </c>
      <c r="AY221" s="25" t="s">
        <v>199</v>
      </c>
      <c r="BE221" s="218">
        <f>IF(N221="základní",J221,0)</f>
        <v>0</v>
      </c>
      <c r="BF221" s="218">
        <f>IF(N221="snížená",J221,0)</f>
        <v>0</v>
      </c>
      <c r="BG221" s="218">
        <f>IF(N221="zákl. přenesená",J221,0)</f>
        <v>0</v>
      </c>
      <c r="BH221" s="218">
        <f>IF(N221="sníž. přenesená",J221,0)</f>
        <v>0</v>
      </c>
      <c r="BI221" s="218">
        <f>IF(N221="nulová",J221,0)</f>
        <v>0</v>
      </c>
      <c r="BJ221" s="25" t="s">
        <v>25</v>
      </c>
      <c r="BK221" s="218">
        <f>ROUND(I221*H221,2)</f>
        <v>0</v>
      </c>
      <c r="BL221" s="25" t="s">
        <v>105</v>
      </c>
      <c r="BM221" s="25" t="s">
        <v>1964</v>
      </c>
    </row>
    <row r="222" spans="2:65" s="1" customFormat="1" ht="27">
      <c r="B222" s="43"/>
      <c r="C222" s="65"/>
      <c r="D222" s="219" t="s">
        <v>208</v>
      </c>
      <c r="E222" s="65"/>
      <c r="F222" s="220" t="s">
        <v>1965</v>
      </c>
      <c r="G222" s="65"/>
      <c r="H222" s="65"/>
      <c r="I222" s="175"/>
      <c r="J222" s="65"/>
      <c r="K222" s="65"/>
      <c r="L222" s="63"/>
      <c r="M222" s="221"/>
      <c r="N222" s="44"/>
      <c r="O222" s="44"/>
      <c r="P222" s="44"/>
      <c r="Q222" s="44"/>
      <c r="R222" s="44"/>
      <c r="S222" s="44"/>
      <c r="T222" s="80"/>
      <c r="AT222" s="25" t="s">
        <v>208</v>
      </c>
      <c r="AU222" s="25" t="s">
        <v>93</v>
      </c>
    </row>
    <row r="223" spans="2:65" s="12" customFormat="1" ht="13.5">
      <c r="B223" s="223"/>
      <c r="C223" s="224"/>
      <c r="D223" s="219" t="s">
        <v>212</v>
      </c>
      <c r="E223" s="225" t="s">
        <v>50</v>
      </c>
      <c r="F223" s="226" t="s">
        <v>1942</v>
      </c>
      <c r="G223" s="224"/>
      <c r="H223" s="227" t="s">
        <v>50</v>
      </c>
      <c r="I223" s="228"/>
      <c r="J223" s="224"/>
      <c r="K223" s="224"/>
      <c r="L223" s="229"/>
      <c r="M223" s="230"/>
      <c r="N223" s="231"/>
      <c r="O223" s="231"/>
      <c r="P223" s="231"/>
      <c r="Q223" s="231"/>
      <c r="R223" s="231"/>
      <c r="S223" s="231"/>
      <c r="T223" s="232"/>
      <c r="AT223" s="233" t="s">
        <v>212</v>
      </c>
      <c r="AU223" s="233" t="s">
        <v>93</v>
      </c>
      <c r="AV223" s="12" t="s">
        <v>25</v>
      </c>
      <c r="AW223" s="12" t="s">
        <v>48</v>
      </c>
      <c r="AX223" s="12" t="s">
        <v>85</v>
      </c>
      <c r="AY223" s="233" t="s">
        <v>199</v>
      </c>
    </row>
    <row r="224" spans="2:65" s="12" customFormat="1" ht="13.5">
      <c r="B224" s="223"/>
      <c r="C224" s="224"/>
      <c r="D224" s="219" t="s">
        <v>212</v>
      </c>
      <c r="E224" s="225" t="s">
        <v>50</v>
      </c>
      <c r="F224" s="226" t="s">
        <v>1960</v>
      </c>
      <c r="G224" s="224"/>
      <c r="H224" s="227" t="s">
        <v>50</v>
      </c>
      <c r="I224" s="228"/>
      <c r="J224" s="224"/>
      <c r="K224" s="224"/>
      <c r="L224" s="229"/>
      <c r="M224" s="230"/>
      <c r="N224" s="231"/>
      <c r="O224" s="231"/>
      <c r="P224" s="231"/>
      <c r="Q224" s="231"/>
      <c r="R224" s="231"/>
      <c r="S224" s="231"/>
      <c r="T224" s="232"/>
      <c r="AT224" s="233" t="s">
        <v>212</v>
      </c>
      <c r="AU224" s="233" t="s">
        <v>93</v>
      </c>
      <c r="AV224" s="12" t="s">
        <v>25</v>
      </c>
      <c r="AW224" s="12" t="s">
        <v>48</v>
      </c>
      <c r="AX224" s="12" t="s">
        <v>85</v>
      </c>
      <c r="AY224" s="233" t="s">
        <v>199</v>
      </c>
    </row>
    <row r="225" spans="2:65" s="13" customFormat="1" ht="13.5">
      <c r="B225" s="234"/>
      <c r="C225" s="235"/>
      <c r="D225" s="236" t="s">
        <v>212</v>
      </c>
      <c r="E225" s="237" t="s">
        <v>50</v>
      </c>
      <c r="F225" s="238" t="s">
        <v>1966</v>
      </c>
      <c r="G225" s="235"/>
      <c r="H225" s="239">
        <v>72</v>
      </c>
      <c r="I225" s="240"/>
      <c r="J225" s="235"/>
      <c r="K225" s="235"/>
      <c r="L225" s="241"/>
      <c r="M225" s="242"/>
      <c r="N225" s="243"/>
      <c r="O225" s="243"/>
      <c r="P225" s="243"/>
      <c r="Q225" s="243"/>
      <c r="R225" s="243"/>
      <c r="S225" s="243"/>
      <c r="T225" s="244"/>
      <c r="AT225" s="245" t="s">
        <v>212</v>
      </c>
      <c r="AU225" s="245" t="s">
        <v>93</v>
      </c>
      <c r="AV225" s="13" t="s">
        <v>93</v>
      </c>
      <c r="AW225" s="13" t="s">
        <v>48</v>
      </c>
      <c r="AX225" s="13" t="s">
        <v>25</v>
      </c>
      <c r="AY225" s="245" t="s">
        <v>199</v>
      </c>
    </row>
    <row r="226" spans="2:65" s="1" customFormat="1" ht="22.5" customHeight="1">
      <c r="B226" s="43"/>
      <c r="C226" s="207" t="s">
        <v>385</v>
      </c>
      <c r="D226" s="207" t="s">
        <v>202</v>
      </c>
      <c r="E226" s="208" t="s">
        <v>1967</v>
      </c>
      <c r="F226" s="209" t="s">
        <v>1968</v>
      </c>
      <c r="G226" s="210" t="s">
        <v>263</v>
      </c>
      <c r="H226" s="211">
        <v>72</v>
      </c>
      <c r="I226" s="212"/>
      <c r="J226" s="213">
        <f>ROUND(I226*H226,2)</f>
        <v>0</v>
      </c>
      <c r="K226" s="209" t="s">
        <v>206</v>
      </c>
      <c r="L226" s="63"/>
      <c r="M226" s="214" t="s">
        <v>50</v>
      </c>
      <c r="N226" s="215" t="s">
        <v>56</v>
      </c>
      <c r="O226" s="44"/>
      <c r="P226" s="216">
        <f>O226*H226</f>
        <v>0</v>
      </c>
      <c r="Q226" s="216">
        <v>0.108</v>
      </c>
      <c r="R226" s="216">
        <f>Q226*H226</f>
        <v>7.7759999999999998</v>
      </c>
      <c r="S226" s="216">
        <v>0</v>
      </c>
      <c r="T226" s="217">
        <f>S226*H226</f>
        <v>0</v>
      </c>
      <c r="AR226" s="25" t="s">
        <v>105</v>
      </c>
      <c r="AT226" s="25" t="s">
        <v>202</v>
      </c>
      <c r="AU226" s="25" t="s">
        <v>93</v>
      </c>
      <c r="AY226" s="25" t="s">
        <v>199</v>
      </c>
      <c r="BE226" s="218">
        <f>IF(N226="základní",J226,0)</f>
        <v>0</v>
      </c>
      <c r="BF226" s="218">
        <f>IF(N226="snížená",J226,0)</f>
        <v>0</v>
      </c>
      <c r="BG226" s="218">
        <f>IF(N226="zákl. přenesená",J226,0)</f>
        <v>0</v>
      </c>
      <c r="BH226" s="218">
        <f>IF(N226="sníž. přenesená",J226,0)</f>
        <v>0</v>
      </c>
      <c r="BI226" s="218">
        <f>IF(N226="nulová",J226,0)</f>
        <v>0</v>
      </c>
      <c r="BJ226" s="25" t="s">
        <v>25</v>
      </c>
      <c r="BK226" s="218">
        <f>ROUND(I226*H226,2)</f>
        <v>0</v>
      </c>
      <c r="BL226" s="25" t="s">
        <v>105</v>
      </c>
      <c r="BM226" s="25" t="s">
        <v>1969</v>
      </c>
    </row>
    <row r="227" spans="2:65" s="1" customFormat="1" ht="13.5">
      <c r="B227" s="43"/>
      <c r="C227" s="65"/>
      <c r="D227" s="219" t="s">
        <v>208</v>
      </c>
      <c r="E227" s="65"/>
      <c r="F227" s="220" t="s">
        <v>1970</v>
      </c>
      <c r="G227" s="65"/>
      <c r="H227" s="65"/>
      <c r="I227" s="175"/>
      <c r="J227" s="65"/>
      <c r="K227" s="65"/>
      <c r="L227" s="63"/>
      <c r="M227" s="221"/>
      <c r="N227" s="44"/>
      <c r="O227" s="44"/>
      <c r="P227" s="44"/>
      <c r="Q227" s="44"/>
      <c r="R227" s="44"/>
      <c r="S227" s="44"/>
      <c r="T227" s="80"/>
      <c r="AT227" s="25" t="s">
        <v>208</v>
      </c>
      <c r="AU227" s="25" t="s">
        <v>93</v>
      </c>
    </row>
    <row r="228" spans="2:65" s="1" customFormat="1" ht="81">
      <c r="B228" s="43"/>
      <c r="C228" s="65"/>
      <c r="D228" s="219" t="s">
        <v>210</v>
      </c>
      <c r="E228" s="65"/>
      <c r="F228" s="222" t="s">
        <v>1971</v>
      </c>
      <c r="G228" s="65"/>
      <c r="H228" s="65"/>
      <c r="I228" s="175"/>
      <c r="J228" s="65"/>
      <c r="K228" s="65"/>
      <c r="L228" s="63"/>
      <c r="M228" s="221"/>
      <c r="N228" s="44"/>
      <c r="O228" s="44"/>
      <c r="P228" s="44"/>
      <c r="Q228" s="44"/>
      <c r="R228" s="44"/>
      <c r="S228" s="44"/>
      <c r="T228" s="80"/>
      <c r="AT228" s="25" t="s">
        <v>210</v>
      </c>
      <c r="AU228" s="25" t="s">
        <v>93</v>
      </c>
    </row>
    <row r="229" spans="2:65" s="12" customFormat="1" ht="13.5">
      <c r="B229" s="223"/>
      <c r="C229" s="224"/>
      <c r="D229" s="219" t="s">
        <v>212</v>
      </c>
      <c r="E229" s="225" t="s">
        <v>50</v>
      </c>
      <c r="F229" s="226" t="s">
        <v>1942</v>
      </c>
      <c r="G229" s="224"/>
      <c r="H229" s="227" t="s">
        <v>50</v>
      </c>
      <c r="I229" s="228"/>
      <c r="J229" s="224"/>
      <c r="K229" s="224"/>
      <c r="L229" s="229"/>
      <c r="M229" s="230"/>
      <c r="N229" s="231"/>
      <c r="O229" s="231"/>
      <c r="P229" s="231"/>
      <c r="Q229" s="231"/>
      <c r="R229" s="231"/>
      <c r="S229" s="231"/>
      <c r="T229" s="232"/>
      <c r="AT229" s="233" t="s">
        <v>212</v>
      </c>
      <c r="AU229" s="233" t="s">
        <v>93</v>
      </c>
      <c r="AV229" s="12" t="s">
        <v>25</v>
      </c>
      <c r="AW229" s="12" t="s">
        <v>48</v>
      </c>
      <c r="AX229" s="12" t="s">
        <v>85</v>
      </c>
      <c r="AY229" s="233" t="s">
        <v>199</v>
      </c>
    </row>
    <row r="230" spans="2:65" s="12" customFormat="1" ht="13.5">
      <c r="B230" s="223"/>
      <c r="C230" s="224"/>
      <c r="D230" s="219" t="s">
        <v>212</v>
      </c>
      <c r="E230" s="225" t="s">
        <v>50</v>
      </c>
      <c r="F230" s="226" t="s">
        <v>1960</v>
      </c>
      <c r="G230" s="224"/>
      <c r="H230" s="227" t="s">
        <v>50</v>
      </c>
      <c r="I230" s="228"/>
      <c r="J230" s="224"/>
      <c r="K230" s="224"/>
      <c r="L230" s="229"/>
      <c r="M230" s="230"/>
      <c r="N230" s="231"/>
      <c r="O230" s="231"/>
      <c r="P230" s="231"/>
      <c r="Q230" s="231"/>
      <c r="R230" s="231"/>
      <c r="S230" s="231"/>
      <c r="T230" s="232"/>
      <c r="AT230" s="233" t="s">
        <v>212</v>
      </c>
      <c r="AU230" s="233" t="s">
        <v>93</v>
      </c>
      <c r="AV230" s="12" t="s">
        <v>25</v>
      </c>
      <c r="AW230" s="12" t="s">
        <v>48</v>
      </c>
      <c r="AX230" s="12" t="s">
        <v>85</v>
      </c>
      <c r="AY230" s="233" t="s">
        <v>199</v>
      </c>
    </row>
    <row r="231" spans="2:65" s="13" customFormat="1" ht="13.5">
      <c r="B231" s="234"/>
      <c r="C231" s="235"/>
      <c r="D231" s="236" t="s">
        <v>212</v>
      </c>
      <c r="E231" s="237" t="s">
        <v>50</v>
      </c>
      <c r="F231" s="238" t="s">
        <v>1966</v>
      </c>
      <c r="G231" s="235"/>
      <c r="H231" s="239">
        <v>72</v>
      </c>
      <c r="I231" s="240"/>
      <c r="J231" s="235"/>
      <c r="K231" s="235"/>
      <c r="L231" s="241"/>
      <c r="M231" s="242"/>
      <c r="N231" s="243"/>
      <c r="O231" s="243"/>
      <c r="P231" s="243"/>
      <c r="Q231" s="243"/>
      <c r="R231" s="243"/>
      <c r="S231" s="243"/>
      <c r="T231" s="244"/>
      <c r="AT231" s="245" t="s">
        <v>212</v>
      </c>
      <c r="AU231" s="245" t="s">
        <v>93</v>
      </c>
      <c r="AV231" s="13" t="s">
        <v>93</v>
      </c>
      <c r="AW231" s="13" t="s">
        <v>48</v>
      </c>
      <c r="AX231" s="13" t="s">
        <v>25</v>
      </c>
      <c r="AY231" s="245" t="s">
        <v>199</v>
      </c>
    </row>
    <row r="232" spans="2:65" s="1" customFormat="1" ht="22.5" customHeight="1">
      <c r="B232" s="43"/>
      <c r="C232" s="249" t="s">
        <v>393</v>
      </c>
      <c r="D232" s="249" t="s">
        <v>334</v>
      </c>
      <c r="E232" s="250" t="s">
        <v>1972</v>
      </c>
      <c r="F232" s="251" t="s">
        <v>1973</v>
      </c>
      <c r="G232" s="252" t="s">
        <v>418</v>
      </c>
      <c r="H232" s="253">
        <v>6</v>
      </c>
      <c r="I232" s="254"/>
      <c r="J232" s="255">
        <f>ROUND(I232*H232,2)</f>
        <v>0</v>
      </c>
      <c r="K232" s="251" t="s">
        <v>50</v>
      </c>
      <c r="L232" s="256"/>
      <c r="M232" s="257" t="s">
        <v>50</v>
      </c>
      <c r="N232" s="258" t="s">
        <v>56</v>
      </c>
      <c r="O232" s="44"/>
      <c r="P232" s="216">
        <f>O232*H232</f>
        <v>0</v>
      </c>
      <c r="Q232" s="216">
        <v>1.62</v>
      </c>
      <c r="R232" s="216">
        <f>Q232*H232</f>
        <v>9.7200000000000006</v>
      </c>
      <c r="S232" s="216">
        <v>0</v>
      </c>
      <c r="T232" s="217">
        <f>S232*H232</f>
        <v>0</v>
      </c>
      <c r="AR232" s="25" t="s">
        <v>247</v>
      </c>
      <c r="AT232" s="25" t="s">
        <v>334</v>
      </c>
      <c r="AU232" s="25" t="s">
        <v>93</v>
      </c>
      <c r="AY232" s="25" t="s">
        <v>199</v>
      </c>
      <c r="BE232" s="218">
        <f>IF(N232="základní",J232,0)</f>
        <v>0</v>
      </c>
      <c r="BF232" s="218">
        <f>IF(N232="snížená",J232,0)</f>
        <v>0</v>
      </c>
      <c r="BG232" s="218">
        <f>IF(N232="zákl. přenesená",J232,0)</f>
        <v>0</v>
      </c>
      <c r="BH232" s="218">
        <f>IF(N232="sníž. přenesená",J232,0)</f>
        <v>0</v>
      </c>
      <c r="BI232" s="218">
        <f>IF(N232="nulová",J232,0)</f>
        <v>0</v>
      </c>
      <c r="BJ232" s="25" t="s">
        <v>25</v>
      </c>
      <c r="BK232" s="218">
        <f>ROUND(I232*H232,2)</f>
        <v>0</v>
      </c>
      <c r="BL232" s="25" t="s">
        <v>105</v>
      </c>
      <c r="BM232" s="25" t="s">
        <v>1974</v>
      </c>
    </row>
    <row r="233" spans="2:65" s="1" customFormat="1" ht="13.5">
      <c r="B233" s="43"/>
      <c r="C233" s="65"/>
      <c r="D233" s="219" t="s">
        <v>208</v>
      </c>
      <c r="E233" s="65"/>
      <c r="F233" s="220" t="s">
        <v>1975</v>
      </c>
      <c r="G233" s="65"/>
      <c r="H233" s="65"/>
      <c r="I233" s="175"/>
      <c r="J233" s="65"/>
      <c r="K233" s="65"/>
      <c r="L233" s="63"/>
      <c r="M233" s="221"/>
      <c r="N233" s="44"/>
      <c r="O233" s="44"/>
      <c r="P233" s="44"/>
      <c r="Q233" s="44"/>
      <c r="R233" s="44"/>
      <c r="S233" s="44"/>
      <c r="T233" s="80"/>
      <c r="AT233" s="25" t="s">
        <v>208</v>
      </c>
      <c r="AU233" s="25" t="s">
        <v>93</v>
      </c>
    </row>
    <row r="234" spans="2:65" s="1" customFormat="1" ht="27">
      <c r="B234" s="43"/>
      <c r="C234" s="65"/>
      <c r="D234" s="219" t="s">
        <v>561</v>
      </c>
      <c r="E234" s="65"/>
      <c r="F234" s="222" t="s">
        <v>1976</v>
      </c>
      <c r="G234" s="65"/>
      <c r="H234" s="65"/>
      <c r="I234" s="175"/>
      <c r="J234" s="65"/>
      <c r="K234" s="65"/>
      <c r="L234" s="63"/>
      <c r="M234" s="221"/>
      <c r="N234" s="44"/>
      <c r="O234" s="44"/>
      <c r="P234" s="44"/>
      <c r="Q234" s="44"/>
      <c r="R234" s="44"/>
      <c r="S234" s="44"/>
      <c r="T234" s="80"/>
      <c r="AT234" s="25" t="s">
        <v>561</v>
      </c>
      <c r="AU234" s="25" t="s">
        <v>93</v>
      </c>
    </row>
    <row r="235" spans="2:65" s="12" customFormat="1" ht="13.5">
      <c r="B235" s="223"/>
      <c r="C235" s="224"/>
      <c r="D235" s="219" t="s">
        <v>212</v>
      </c>
      <c r="E235" s="225" t="s">
        <v>50</v>
      </c>
      <c r="F235" s="226" t="s">
        <v>1942</v>
      </c>
      <c r="G235" s="224"/>
      <c r="H235" s="227" t="s">
        <v>50</v>
      </c>
      <c r="I235" s="228"/>
      <c r="J235" s="224"/>
      <c r="K235" s="224"/>
      <c r="L235" s="229"/>
      <c r="M235" s="230"/>
      <c r="N235" s="231"/>
      <c r="O235" s="231"/>
      <c r="P235" s="231"/>
      <c r="Q235" s="231"/>
      <c r="R235" s="231"/>
      <c r="S235" s="231"/>
      <c r="T235" s="232"/>
      <c r="AT235" s="233" t="s">
        <v>212</v>
      </c>
      <c r="AU235" s="233" t="s">
        <v>93</v>
      </c>
      <c r="AV235" s="12" t="s">
        <v>25</v>
      </c>
      <c r="AW235" s="12" t="s">
        <v>48</v>
      </c>
      <c r="AX235" s="12" t="s">
        <v>85</v>
      </c>
      <c r="AY235" s="233" t="s">
        <v>199</v>
      </c>
    </row>
    <row r="236" spans="2:65" s="12" customFormat="1" ht="13.5">
      <c r="B236" s="223"/>
      <c r="C236" s="224"/>
      <c r="D236" s="219" t="s">
        <v>212</v>
      </c>
      <c r="E236" s="225" t="s">
        <v>50</v>
      </c>
      <c r="F236" s="226" t="s">
        <v>1960</v>
      </c>
      <c r="G236" s="224"/>
      <c r="H236" s="227" t="s">
        <v>50</v>
      </c>
      <c r="I236" s="228"/>
      <c r="J236" s="224"/>
      <c r="K236" s="224"/>
      <c r="L236" s="229"/>
      <c r="M236" s="230"/>
      <c r="N236" s="231"/>
      <c r="O236" s="231"/>
      <c r="P236" s="231"/>
      <c r="Q236" s="231"/>
      <c r="R236" s="231"/>
      <c r="S236" s="231"/>
      <c r="T236" s="232"/>
      <c r="AT236" s="233" t="s">
        <v>212</v>
      </c>
      <c r="AU236" s="233" t="s">
        <v>93</v>
      </c>
      <c r="AV236" s="12" t="s">
        <v>25</v>
      </c>
      <c r="AW236" s="12" t="s">
        <v>48</v>
      </c>
      <c r="AX236" s="12" t="s">
        <v>85</v>
      </c>
      <c r="AY236" s="233" t="s">
        <v>199</v>
      </c>
    </row>
    <row r="237" spans="2:65" s="12" customFormat="1" ht="13.5">
      <c r="B237" s="223"/>
      <c r="C237" s="224"/>
      <c r="D237" s="219" t="s">
        <v>212</v>
      </c>
      <c r="E237" s="225" t="s">
        <v>50</v>
      </c>
      <c r="F237" s="226" t="s">
        <v>1977</v>
      </c>
      <c r="G237" s="224"/>
      <c r="H237" s="227" t="s">
        <v>50</v>
      </c>
      <c r="I237" s="228"/>
      <c r="J237" s="224"/>
      <c r="K237" s="224"/>
      <c r="L237" s="229"/>
      <c r="M237" s="230"/>
      <c r="N237" s="231"/>
      <c r="O237" s="231"/>
      <c r="P237" s="231"/>
      <c r="Q237" s="231"/>
      <c r="R237" s="231"/>
      <c r="S237" s="231"/>
      <c r="T237" s="232"/>
      <c r="AT237" s="233" t="s">
        <v>212</v>
      </c>
      <c r="AU237" s="233" t="s">
        <v>93</v>
      </c>
      <c r="AV237" s="12" t="s">
        <v>25</v>
      </c>
      <c r="AW237" s="12" t="s">
        <v>48</v>
      </c>
      <c r="AX237" s="12" t="s">
        <v>85</v>
      </c>
      <c r="AY237" s="233" t="s">
        <v>199</v>
      </c>
    </row>
    <row r="238" spans="2:65" s="13" customFormat="1" ht="13.5">
      <c r="B238" s="234"/>
      <c r="C238" s="235"/>
      <c r="D238" s="219" t="s">
        <v>212</v>
      </c>
      <c r="E238" s="246" t="s">
        <v>50</v>
      </c>
      <c r="F238" s="247" t="s">
        <v>1978</v>
      </c>
      <c r="G238" s="235"/>
      <c r="H238" s="248">
        <v>6</v>
      </c>
      <c r="I238" s="240"/>
      <c r="J238" s="235"/>
      <c r="K238" s="235"/>
      <c r="L238" s="241"/>
      <c r="M238" s="242"/>
      <c r="N238" s="243"/>
      <c r="O238" s="243"/>
      <c r="P238" s="243"/>
      <c r="Q238" s="243"/>
      <c r="R238" s="243"/>
      <c r="S238" s="243"/>
      <c r="T238" s="244"/>
      <c r="AT238" s="245" t="s">
        <v>212</v>
      </c>
      <c r="AU238" s="245" t="s">
        <v>93</v>
      </c>
      <c r="AV238" s="13" t="s">
        <v>93</v>
      </c>
      <c r="AW238" s="13" t="s">
        <v>48</v>
      </c>
      <c r="AX238" s="13" t="s">
        <v>25</v>
      </c>
      <c r="AY238" s="245" t="s">
        <v>199</v>
      </c>
    </row>
    <row r="239" spans="2:65" s="12" customFormat="1" ht="27">
      <c r="B239" s="223"/>
      <c r="C239" s="224"/>
      <c r="D239" s="236" t="s">
        <v>212</v>
      </c>
      <c r="E239" s="259" t="s">
        <v>50</v>
      </c>
      <c r="F239" s="260" t="s">
        <v>867</v>
      </c>
      <c r="G239" s="224"/>
      <c r="H239" s="261" t="s">
        <v>50</v>
      </c>
      <c r="I239" s="228"/>
      <c r="J239" s="224"/>
      <c r="K239" s="224"/>
      <c r="L239" s="229"/>
      <c r="M239" s="230"/>
      <c r="N239" s="231"/>
      <c r="O239" s="231"/>
      <c r="P239" s="231"/>
      <c r="Q239" s="231"/>
      <c r="R239" s="231"/>
      <c r="S239" s="231"/>
      <c r="T239" s="232"/>
      <c r="AT239" s="233" t="s">
        <v>212</v>
      </c>
      <c r="AU239" s="233" t="s">
        <v>93</v>
      </c>
      <c r="AV239" s="12" t="s">
        <v>25</v>
      </c>
      <c r="AW239" s="12" t="s">
        <v>48</v>
      </c>
      <c r="AX239" s="12" t="s">
        <v>85</v>
      </c>
      <c r="AY239" s="233" t="s">
        <v>199</v>
      </c>
    </row>
    <row r="240" spans="2:65" s="1" customFormat="1" ht="22.5" customHeight="1">
      <c r="B240" s="43"/>
      <c r="C240" s="207" t="s">
        <v>399</v>
      </c>
      <c r="D240" s="207" t="s">
        <v>202</v>
      </c>
      <c r="E240" s="208" t="s">
        <v>1979</v>
      </c>
      <c r="F240" s="209" t="s">
        <v>1980</v>
      </c>
      <c r="G240" s="210" t="s">
        <v>263</v>
      </c>
      <c r="H240" s="211">
        <v>72</v>
      </c>
      <c r="I240" s="212"/>
      <c r="J240" s="213">
        <f>ROUND(I240*H240,2)</f>
        <v>0</v>
      </c>
      <c r="K240" s="209" t="s">
        <v>206</v>
      </c>
      <c r="L240" s="63"/>
      <c r="M240" s="214" t="s">
        <v>50</v>
      </c>
      <c r="N240" s="215" t="s">
        <v>56</v>
      </c>
      <c r="O240" s="44"/>
      <c r="P240" s="216">
        <f>O240*H240</f>
        <v>0</v>
      </c>
      <c r="Q240" s="216">
        <v>0</v>
      </c>
      <c r="R240" s="216">
        <f>Q240*H240</f>
        <v>0</v>
      </c>
      <c r="S240" s="216">
        <v>0.40799999999999997</v>
      </c>
      <c r="T240" s="217">
        <f>S240*H240</f>
        <v>29.375999999999998</v>
      </c>
      <c r="AR240" s="25" t="s">
        <v>105</v>
      </c>
      <c r="AT240" s="25" t="s">
        <v>202</v>
      </c>
      <c r="AU240" s="25" t="s">
        <v>93</v>
      </c>
      <c r="AY240" s="25" t="s">
        <v>199</v>
      </c>
      <c r="BE240" s="218">
        <f>IF(N240="základní",J240,0)</f>
        <v>0</v>
      </c>
      <c r="BF240" s="218">
        <f>IF(N240="snížená",J240,0)</f>
        <v>0</v>
      </c>
      <c r="BG240" s="218">
        <f>IF(N240="zákl. přenesená",J240,0)</f>
        <v>0</v>
      </c>
      <c r="BH240" s="218">
        <f>IF(N240="sníž. přenesená",J240,0)</f>
        <v>0</v>
      </c>
      <c r="BI240" s="218">
        <f>IF(N240="nulová",J240,0)</f>
        <v>0</v>
      </c>
      <c r="BJ240" s="25" t="s">
        <v>25</v>
      </c>
      <c r="BK240" s="218">
        <f>ROUND(I240*H240,2)</f>
        <v>0</v>
      </c>
      <c r="BL240" s="25" t="s">
        <v>105</v>
      </c>
      <c r="BM240" s="25" t="s">
        <v>1981</v>
      </c>
    </row>
    <row r="241" spans="2:65" s="1" customFormat="1" ht="54">
      <c r="B241" s="43"/>
      <c r="C241" s="65"/>
      <c r="D241" s="219" t="s">
        <v>208</v>
      </c>
      <c r="E241" s="65"/>
      <c r="F241" s="220" t="s">
        <v>1982</v>
      </c>
      <c r="G241" s="65"/>
      <c r="H241" s="65"/>
      <c r="I241" s="175"/>
      <c r="J241" s="65"/>
      <c r="K241" s="65"/>
      <c r="L241" s="63"/>
      <c r="M241" s="221"/>
      <c r="N241" s="44"/>
      <c r="O241" s="44"/>
      <c r="P241" s="44"/>
      <c r="Q241" s="44"/>
      <c r="R241" s="44"/>
      <c r="S241" s="44"/>
      <c r="T241" s="80"/>
      <c r="AT241" s="25" t="s">
        <v>208</v>
      </c>
      <c r="AU241" s="25" t="s">
        <v>93</v>
      </c>
    </row>
    <row r="242" spans="2:65" s="1" customFormat="1" ht="175.5">
      <c r="B242" s="43"/>
      <c r="C242" s="65"/>
      <c r="D242" s="219" t="s">
        <v>210</v>
      </c>
      <c r="E242" s="65"/>
      <c r="F242" s="222" t="s">
        <v>720</v>
      </c>
      <c r="G242" s="65"/>
      <c r="H242" s="65"/>
      <c r="I242" s="175"/>
      <c r="J242" s="65"/>
      <c r="K242" s="65"/>
      <c r="L242" s="63"/>
      <c r="M242" s="221"/>
      <c r="N242" s="44"/>
      <c r="O242" s="44"/>
      <c r="P242" s="44"/>
      <c r="Q242" s="44"/>
      <c r="R242" s="44"/>
      <c r="S242" s="44"/>
      <c r="T242" s="80"/>
      <c r="AT242" s="25" t="s">
        <v>210</v>
      </c>
      <c r="AU242" s="25" t="s">
        <v>93</v>
      </c>
    </row>
    <row r="243" spans="2:65" s="12" customFormat="1" ht="13.5">
      <c r="B243" s="223"/>
      <c r="C243" s="224"/>
      <c r="D243" s="219" t="s">
        <v>212</v>
      </c>
      <c r="E243" s="225" t="s">
        <v>50</v>
      </c>
      <c r="F243" s="226" t="s">
        <v>1942</v>
      </c>
      <c r="G243" s="224"/>
      <c r="H243" s="227" t="s">
        <v>50</v>
      </c>
      <c r="I243" s="228"/>
      <c r="J243" s="224"/>
      <c r="K243" s="224"/>
      <c r="L243" s="229"/>
      <c r="M243" s="230"/>
      <c r="N243" s="231"/>
      <c r="O243" s="231"/>
      <c r="P243" s="231"/>
      <c r="Q243" s="231"/>
      <c r="R243" s="231"/>
      <c r="S243" s="231"/>
      <c r="T243" s="232"/>
      <c r="AT243" s="233" t="s">
        <v>212</v>
      </c>
      <c r="AU243" s="233" t="s">
        <v>93</v>
      </c>
      <c r="AV243" s="12" t="s">
        <v>25</v>
      </c>
      <c r="AW243" s="12" t="s">
        <v>48</v>
      </c>
      <c r="AX243" s="12" t="s">
        <v>85</v>
      </c>
      <c r="AY243" s="233" t="s">
        <v>199</v>
      </c>
    </row>
    <row r="244" spans="2:65" s="12" customFormat="1" ht="13.5">
      <c r="B244" s="223"/>
      <c r="C244" s="224"/>
      <c r="D244" s="219" t="s">
        <v>212</v>
      </c>
      <c r="E244" s="225" t="s">
        <v>50</v>
      </c>
      <c r="F244" s="226" t="s">
        <v>1960</v>
      </c>
      <c r="G244" s="224"/>
      <c r="H244" s="227" t="s">
        <v>50</v>
      </c>
      <c r="I244" s="228"/>
      <c r="J244" s="224"/>
      <c r="K244" s="224"/>
      <c r="L244" s="229"/>
      <c r="M244" s="230"/>
      <c r="N244" s="231"/>
      <c r="O244" s="231"/>
      <c r="P244" s="231"/>
      <c r="Q244" s="231"/>
      <c r="R244" s="231"/>
      <c r="S244" s="231"/>
      <c r="T244" s="232"/>
      <c r="AT244" s="233" t="s">
        <v>212</v>
      </c>
      <c r="AU244" s="233" t="s">
        <v>93</v>
      </c>
      <c r="AV244" s="12" t="s">
        <v>25</v>
      </c>
      <c r="AW244" s="12" t="s">
        <v>48</v>
      </c>
      <c r="AX244" s="12" t="s">
        <v>85</v>
      </c>
      <c r="AY244" s="233" t="s">
        <v>199</v>
      </c>
    </row>
    <row r="245" spans="2:65" s="13" customFormat="1" ht="13.5">
      <c r="B245" s="234"/>
      <c r="C245" s="235"/>
      <c r="D245" s="236" t="s">
        <v>212</v>
      </c>
      <c r="E245" s="237" t="s">
        <v>50</v>
      </c>
      <c r="F245" s="238" t="s">
        <v>1983</v>
      </c>
      <c r="G245" s="235"/>
      <c r="H245" s="239">
        <v>72</v>
      </c>
      <c r="I245" s="240"/>
      <c r="J245" s="235"/>
      <c r="K245" s="235"/>
      <c r="L245" s="241"/>
      <c r="M245" s="242"/>
      <c r="N245" s="243"/>
      <c r="O245" s="243"/>
      <c r="P245" s="243"/>
      <c r="Q245" s="243"/>
      <c r="R245" s="243"/>
      <c r="S245" s="243"/>
      <c r="T245" s="244"/>
      <c r="AT245" s="245" t="s">
        <v>212</v>
      </c>
      <c r="AU245" s="245" t="s">
        <v>93</v>
      </c>
      <c r="AV245" s="13" t="s">
        <v>93</v>
      </c>
      <c r="AW245" s="13" t="s">
        <v>48</v>
      </c>
      <c r="AX245" s="13" t="s">
        <v>25</v>
      </c>
      <c r="AY245" s="245" t="s">
        <v>199</v>
      </c>
    </row>
    <row r="246" spans="2:65" s="1" customFormat="1" ht="22.5" customHeight="1">
      <c r="B246" s="43"/>
      <c r="C246" s="207" t="s">
        <v>415</v>
      </c>
      <c r="D246" s="207" t="s">
        <v>202</v>
      </c>
      <c r="E246" s="208" t="s">
        <v>1984</v>
      </c>
      <c r="F246" s="209" t="s">
        <v>1985</v>
      </c>
      <c r="G246" s="210" t="s">
        <v>418</v>
      </c>
      <c r="H246" s="211">
        <v>4</v>
      </c>
      <c r="I246" s="212"/>
      <c r="J246" s="213">
        <f>ROUND(I246*H246,2)</f>
        <v>0</v>
      </c>
      <c r="K246" s="209" t="s">
        <v>206</v>
      </c>
      <c r="L246" s="63"/>
      <c r="M246" s="214" t="s">
        <v>50</v>
      </c>
      <c r="N246" s="215" t="s">
        <v>56</v>
      </c>
      <c r="O246" s="44"/>
      <c r="P246" s="216">
        <f>O246*H246</f>
        <v>0</v>
      </c>
      <c r="Q246" s="216">
        <v>0</v>
      </c>
      <c r="R246" s="216">
        <f>Q246*H246</f>
        <v>0</v>
      </c>
      <c r="S246" s="216">
        <v>0</v>
      </c>
      <c r="T246" s="217">
        <f>S246*H246</f>
        <v>0</v>
      </c>
      <c r="AR246" s="25" t="s">
        <v>105</v>
      </c>
      <c r="AT246" s="25" t="s">
        <v>202</v>
      </c>
      <c r="AU246" s="25" t="s">
        <v>93</v>
      </c>
      <c r="AY246" s="25" t="s">
        <v>199</v>
      </c>
      <c r="BE246" s="218">
        <f>IF(N246="základní",J246,0)</f>
        <v>0</v>
      </c>
      <c r="BF246" s="218">
        <f>IF(N246="snížená",J246,0)</f>
        <v>0</v>
      </c>
      <c r="BG246" s="218">
        <f>IF(N246="zákl. přenesená",J246,0)</f>
        <v>0</v>
      </c>
      <c r="BH246" s="218">
        <f>IF(N246="sníž. přenesená",J246,0)</f>
        <v>0</v>
      </c>
      <c r="BI246" s="218">
        <f>IF(N246="nulová",J246,0)</f>
        <v>0</v>
      </c>
      <c r="BJ246" s="25" t="s">
        <v>25</v>
      </c>
      <c r="BK246" s="218">
        <f>ROUND(I246*H246,2)</f>
        <v>0</v>
      </c>
      <c r="BL246" s="25" t="s">
        <v>105</v>
      </c>
      <c r="BM246" s="25" t="s">
        <v>1986</v>
      </c>
    </row>
    <row r="247" spans="2:65" s="1" customFormat="1" ht="27">
      <c r="B247" s="43"/>
      <c r="C247" s="65"/>
      <c r="D247" s="219" t="s">
        <v>208</v>
      </c>
      <c r="E247" s="65"/>
      <c r="F247" s="220" t="s">
        <v>1987</v>
      </c>
      <c r="G247" s="65"/>
      <c r="H247" s="65"/>
      <c r="I247" s="175"/>
      <c r="J247" s="65"/>
      <c r="K247" s="65"/>
      <c r="L247" s="63"/>
      <c r="M247" s="221"/>
      <c r="N247" s="44"/>
      <c r="O247" s="44"/>
      <c r="P247" s="44"/>
      <c r="Q247" s="44"/>
      <c r="R247" s="44"/>
      <c r="S247" s="44"/>
      <c r="T247" s="80"/>
      <c r="AT247" s="25" t="s">
        <v>208</v>
      </c>
      <c r="AU247" s="25" t="s">
        <v>93</v>
      </c>
    </row>
    <row r="248" spans="2:65" s="1" customFormat="1" ht="27">
      <c r="B248" s="43"/>
      <c r="C248" s="65"/>
      <c r="D248" s="219" t="s">
        <v>210</v>
      </c>
      <c r="E248" s="65"/>
      <c r="F248" s="222" t="s">
        <v>1988</v>
      </c>
      <c r="G248" s="65"/>
      <c r="H248" s="65"/>
      <c r="I248" s="175"/>
      <c r="J248" s="65"/>
      <c r="K248" s="65"/>
      <c r="L248" s="63"/>
      <c r="M248" s="221"/>
      <c r="N248" s="44"/>
      <c r="O248" s="44"/>
      <c r="P248" s="44"/>
      <c r="Q248" s="44"/>
      <c r="R248" s="44"/>
      <c r="S248" s="44"/>
      <c r="T248" s="80"/>
      <c r="AT248" s="25" t="s">
        <v>210</v>
      </c>
      <c r="AU248" s="25" t="s">
        <v>93</v>
      </c>
    </row>
    <row r="249" spans="2:65" s="12" customFormat="1" ht="13.5">
      <c r="B249" s="223"/>
      <c r="C249" s="224"/>
      <c r="D249" s="219" t="s">
        <v>212</v>
      </c>
      <c r="E249" s="225" t="s">
        <v>50</v>
      </c>
      <c r="F249" s="226" t="s">
        <v>1942</v>
      </c>
      <c r="G249" s="224"/>
      <c r="H249" s="227" t="s">
        <v>50</v>
      </c>
      <c r="I249" s="228"/>
      <c r="J249" s="224"/>
      <c r="K249" s="224"/>
      <c r="L249" s="229"/>
      <c r="M249" s="230"/>
      <c r="N249" s="231"/>
      <c r="O249" s="231"/>
      <c r="P249" s="231"/>
      <c r="Q249" s="231"/>
      <c r="R249" s="231"/>
      <c r="S249" s="231"/>
      <c r="T249" s="232"/>
      <c r="AT249" s="233" t="s">
        <v>212</v>
      </c>
      <c r="AU249" s="233" t="s">
        <v>93</v>
      </c>
      <c r="AV249" s="12" t="s">
        <v>25</v>
      </c>
      <c r="AW249" s="12" t="s">
        <v>48</v>
      </c>
      <c r="AX249" s="12" t="s">
        <v>85</v>
      </c>
      <c r="AY249" s="233" t="s">
        <v>199</v>
      </c>
    </row>
    <row r="250" spans="2:65" s="12" customFormat="1" ht="13.5">
      <c r="B250" s="223"/>
      <c r="C250" s="224"/>
      <c r="D250" s="219" t="s">
        <v>212</v>
      </c>
      <c r="E250" s="225" t="s">
        <v>50</v>
      </c>
      <c r="F250" s="226" t="s">
        <v>1960</v>
      </c>
      <c r="G250" s="224"/>
      <c r="H250" s="227" t="s">
        <v>50</v>
      </c>
      <c r="I250" s="228"/>
      <c r="J250" s="224"/>
      <c r="K250" s="224"/>
      <c r="L250" s="229"/>
      <c r="M250" s="230"/>
      <c r="N250" s="231"/>
      <c r="O250" s="231"/>
      <c r="P250" s="231"/>
      <c r="Q250" s="231"/>
      <c r="R250" s="231"/>
      <c r="S250" s="231"/>
      <c r="T250" s="232"/>
      <c r="AT250" s="233" t="s">
        <v>212</v>
      </c>
      <c r="AU250" s="233" t="s">
        <v>93</v>
      </c>
      <c r="AV250" s="12" t="s">
        <v>25</v>
      </c>
      <c r="AW250" s="12" t="s">
        <v>48</v>
      </c>
      <c r="AX250" s="12" t="s">
        <v>85</v>
      </c>
      <c r="AY250" s="233" t="s">
        <v>199</v>
      </c>
    </row>
    <row r="251" spans="2:65" s="12" customFormat="1" ht="13.5">
      <c r="B251" s="223"/>
      <c r="C251" s="224"/>
      <c r="D251" s="219" t="s">
        <v>212</v>
      </c>
      <c r="E251" s="225" t="s">
        <v>50</v>
      </c>
      <c r="F251" s="226" t="s">
        <v>1989</v>
      </c>
      <c r="G251" s="224"/>
      <c r="H251" s="227" t="s">
        <v>50</v>
      </c>
      <c r="I251" s="228"/>
      <c r="J251" s="224"/>
      <c r="K251" s="224"/>
      <c r="L251" s="229"/>
      <c r="M251" s="230"/>
      <c r="N251" s="231"/>
      <c r="O251" s="231"/>
      <c r="P251" s="231"/>
      <c r="Q251" s="231"/>
      <c r="R251" s="231"/>
      <c r="S251" s="231"/>
      <c r="T251" s="232"/>
      <c r="AT251" s="233" t="s">
        <v>212</v>
      </c>
      <c r="AU251" s="233" t="s">
        <v>93</v>
      </c>
      <c r="AV251" s="12" t="s">
        <v>25</v>
      </c>
      <c r="AW251" s="12" t="s">
        <v>48</v>
      </c>
      <c r="AX251" s="12" t="s">
        <v>85</v>
      </c>
      <c r="AY251" s="233" t="s">
        <v>199</v>
      </c>
    </row>
    <row r="252" spans="2:65" s="13" customFormat="1" ht="13.5">
      <c r="B252" s="234"/>
      <c r="C252" s="235"/>
      <c r="D252" s="236" t="s">
        <v>212</v>
      </c>
      <c r="E252" s="237" t="s">
        <v>50</v>
      </c>
      <c r="F252" s="238" t="s">
        <v>1990</v>
      </c>
      <c r="G252" s="235"/>
      <c r="H252" s="239">
        <v>4</v>
      </c>
      <c r="I252" s="240"/>
      <c r="J252" s="235"/>
      <c r="K252" s="235"/>
      <c r="L252" s="241"/>
      <c r="M252" s="242"/>
      <c r="N252" s="243"/>
      <c r="O252" s="243"/>
      <c r="P252" s="243"/>
      <c r="Q252" s="243"/>
      <c r="R252" s="243"/>
      <c r="S252" s="243"/>
      <c r="T252" s="244"/>
      <c r="AT252" s="245" t="s">
        <v>212</v>
      </c>
      <c r="AU252" s="245" t="s">
        <v>93</v>
      </c>
      <c r="AV252" s="13" t="s">
        <v>93</v>
      </c>
      <c r="AW252" s="13" t="s">
        <v>48</v>
      </c>
      <c r="AX252" s="13" t="s">
        <v>85</v>
      </c>
      <c r="AY252" s="245" t="s">
        <v>199</v>
      </c>
    </row>
    <row r="253" spans="2:65" s="1" customFormat="1" ht="22.5" customHeight="1">
      <c r="B253" s="43"/>
      <c r="C253" s="207" t="s">
        <v>422</v>
      </c>
      <c r="D253" s="207" t="s">
        <v>202</v>
      </c>
      <c r="E253" s="208" t="s">
        <v>1991</v>
      </c>
      <c r="F253" s="209" t="s">
        <v>1992</v>
      </c>
      <c r="G253" s="210" t="s">
        <v>418</v>
      </c>
      <c r="H253" s="211">
        <v>184</v>
      </c>
      <c r="I253" s="212"/>
      <c r="J253" s="213">
        <f>ROUND(I253*H253,2)</f>
        <v>0</v>
      </c>
      <c r="K253" s="209" t="s">
        <v>206</v>
      </c>
      <c r="L253" s="63"/>
      <c r="M253" s="214" t="s">
        <v>50</v>
      </c>
      <c r="N253" s="215" t="s">
        <v>56</v>
      </c>
      <c r="O253" s="44"/>
      <c r="P253" s="216">
        <f>O253*H253</f>
        <v>0</v>
      </c>
      <c r="Q253" s="216">
        <v>0</v>
      </c>
      <c r="R253" s="216">
        <f>Q253*H253</f>
        <v>0</v>
      </c>
      <c r="S253" s="216">
        <v>0</v>
      </c>
      <c r="T253" s="217">
        <f>S253*H253</f>
        <v>0</v>
      </c>
      <c r="AR253" s="25" t="s">
        <v>105</v>
      </c>
      <c r="AT253" s="25" t="s">
        <v>202</v>
      </c>
      <c r="AU253" s="25" t="s">
        <v>93</v>
      </c>
      <c r="AY253" s="25" t="s">
        <v>199</v>
      </c>
      <c r="BE253" s="218">
        <f>IF(N253="základní",J253,0)</f>
        <v>0</v>
      </c>
      <c r="BF253" s="218">
        <f>IF(N253="snížená",J253,0)</f>
        <v>0</v>
      </c>
      <c r="BG253" s="218">
        <f>IF(N253="zákl. přenesená",J253,0)</f>
        <v>0</v>
      </c>
      <c r="BH253" s="218">
        <f>IF(N253="sníž. přenesená",J253,0)</f>
        <v>0</v>
      </c>
      <c r="BI253" s="218">
        <f>IF(N253="nulová",J253,0)</f>
        <v>0</v>
      </c>
      <c r="BJ253" s="25" t="s">
        <v>25</v>
      </c>
      <c r="BK253" s="218">
        <f>ROUND(I253*H253,2)</f>
        <v>0</v>
      </c>
      <c r="BL253" s="25" t="s">
        <v>105</v>
      </c>
      <c r="BM253" s="25" t="s">
        <v>1993</v>
      </c>
    </row>
    <row r="254" spans="2:65" s="1" customFormat="1" ht="27">
      <c r="B254" s="43"/>
      <c r="C254" s="65"/>
      <c r="D254" s="219" t="s">
        <v>208</v>
      </c>
      <c r="E254" s="65"/>
      <c r="F254" s="220" t="s">
        <v>1994</v>
      </c>
      <c r="G254" s="65"/>
      <c r="H254" s="65"/>
      <c r="I254" s="175"/>
      <c r="J254" s="65"/>
      <c r="K254" s="65"/>
      <c r="L254" s="63"/>
      <c r="M254" s="221"/>
      <c r="N254" s="44"/>
      <c r="O254" s="44"/>
      <c r="P254" s="44"/>
      <c r="Q254" s="44"/>
      <c r="R254" s="44"/>
      <c r="S254" s="44"/>
      <c r="T254" s="80"/>
      <c r="AT254" s="25" t="s">
        <v>208</v>
      </c>
      <c r="AU254" s="25" t="s">
        <v>93</v>
      </c>
    </row>
    <row r="255" spans="2:65" s="1" customFormat="1" ht="27">
      <c r="B255" s="43"/>
      <c r="C255" s="65"/>
      <c r="D255" s="219" t="s">
        <v>210</v>
      </c>
      <c r="E255" s="65"/>
      <c r="F255" s="222" t="s">
        <v>1988</v>
      </c>
      <c r="G255" s="65"/>
      <c r="H255" s="65"/>
      <c r="I255" s="175"/>
      <c r="J255" s="65"/>
      <c r="K255" s="65"/>
      <c r="L255" s="63"/>
      <c r="M255" s="221"/>
      <c r="N255" s="44"/>
      <c r="O255" s="44"/>
      <c r="P255" s="44"/>
      <c r="Q255" s="44"/>
      <c r="R255" s="44"/>
      <c r="S255" s="44"/>
      <c r="T255" s="80"/>
      <c r="AT255" s="25" t="s">
        <v>210</v>
      </c>
      <c r="AU255" s="25" t="s">
        <v>93</v>
      </c>
    </row>
    <row r="256" spans="2:65" s="12" customFormat="1" ht="13.5">
      <c r="B256" s="223"/>
      <c r="C256" s="224"/>
      <c r="D256" s="219" t="s">
        <v>212</v>
      </c>
      <c r="E256" s="225" t="s">
        <v>50</v>
      </c>
      <c r="F256" s="226" t="s">
        <v>1942</v>
      </c>
      <c r="G256" s="224"/>
      <c r="H256" s="227" t="s">
        <v>50</v>
      </c>
      <c r="I256" s="228"/>
      <c r="J256" s="224"/>
      <c r="K256" s="224"/>
      <c r="L256" s="229"/>
      <c r="M256" s="230"/>
      <c r="N256" s="231"/>
      <c r="O256" s="231"/>
      <c r="P256" s="231"/>
      <c r="Q256" s="231"/>
      <c r="R256" s="231"/>
      <c r="S256" s="231"/>
      <c r="T256" s="232"/>
      <c r="AT256" s="233" t="s">
        <v>212</v>
      </c>
      <c r="AU256" s="233" t="s">
        <v>93</v>
      </c>
      <c r="AV256" s="12" t="s">
        <v>25</v>
      </c>
      <c r="AW256" s="12" t="s">
        <v>48</v>
      </c>
      <c r="AX256" s="12" t="s">
        <v>85</v>
      </c>
      <c r="AY256" s="233" t="s">
        <v>199</v>
      </c>
    </row>
    <row r="257" spans="2:65" s="12" customFormat="1" ht="13.5">
      <c r="B257" s="223"/>
      <c r="C257" s="224"/>
      <c r="D257" s="219" t="s">
        <v>212</v>
      </c>
      <c r="E257" s="225" t="s">
        <v>50</v>
      </c>
      <c r="F257" s="226" t="s">
        <v>1960</v>
      </c>
      <c r="G257" s="224"/>
      <c r="H257" s="227" t="s">
        <v>50</v>
      </c>
      <c r="I257" s="228"/>
      <c r="J257" s="224"/>
      <c r="K257" s="224"/>
      <c r="L257" s="229"/>
      <c r="M257" s="230"/>
      <c r="N257" s="231"/>
      <c r="O257" s="231"/>
      <c r="P257" s="231"/>
      <c r="Q257" s="231"/>
      <c r="R257" s="231"/>
      <c r="S257" s="231"/>
      <c r="T257" s="232"/>
      <c r="AT257" s="233" t="s">
        <v>212</v>
      </c>
      <c r="AU257" s="233" t="s">
        <v>93</v>
      </c>
      <c r="AV257" s="12" t="s">
        <v>25</v>
      </c>
      <c r="AW257" s="12" t="s">
        <v>48</v>
      </c>
      <c r="AX257" s="12" t="s">
        <v>85</v>
      </c>
      <c r="AY257" s="233" t="s">
        <v>199</v>
      </c>
    </row>
    <row r="258" spans="2:65" s="12" customFormat="1" ht="13.5">
      <c r="B258" s="223"/>
      <c r="C258" s="224"/>
      <c r="D258" s="219" t="s">
        <v>212</v>
      </c>
      <c r="E258" s="225" t="s">
        <v>50</v>
      </c>
      <c r="F258" s="226" t="s">
        <v>1989</v>
      </c>
      <c r="G258" s="224"/>
      <c r="H258" s="227" t="s">
        <v>50</v>
      </c>
      <c r="I258" s="228"/>
      <c r="J258" s="224"/>
      <c r="K258" s="224"/>
      <c r="L258" s="229"/>
      <c r="M258" s="230"/>
      <c r="N258" s="231"/>
      <c r="O258" s="231"/>
      <c r="P258" s="231"/>
      <c r="Q258" s="231"/>
      <c r="R258" s="231"/>
      <c r="S258" s="231"/>
      <c r="T258" s="232"/>
      <c r="AT258" s="233" t="s">
        <v>212</v>
      </c>
      <c r="AU258" s="233" t="s">
        <v>93</v>
      </c>
      <c r="AV258" s="12" t="s">
        <v>25</v>
      </c>
      <c r="AW258" s="12" t="s">
        <v>48</v>
      </c>
      <c r="AX258" s="12" t="s">
        <v>85</v>
      </c>
      <c r="AY258" s="233" t="s">
        <v>199</v>
      </c>
    </row>
    <row r="259" spans="2:65" s="13" customFormat="1" ht="13.5">
      <c r="B259" s="234"/>
      <c r="C259" s="235"/>
      <c r="D259" s="236" t="s">
        <v>212</v>
      </c>
      <c r="E259" s="237" t="s">
        <v>50</v>
      </c>
      <c r="F259" s="238" t="s">
        <v>1995</v>
      </c>
      <c r="G259" s="235"/>
      <c r="H259" s="239">
        <v>184</v>
      </c>
      <c r="I259" s="240"/>
      <c r="J259" s="235"/>
      <c r="K259" s="235"/>
      <c r="L259" s="241"/>
      <c r="M259" s="242"/>
      <c r="N259" s="243"/>
      <c r="O259" s="243"/>
      <c r="P259" s="243"/>
      <c r="Q259" s="243"/>
      <c r="R259" s="243"/>
      <c r="S259" s="243"/>
      <c r="T259" s="244"/>
      <c r="AT259" s="245" t="s">
        <v>212</v>
      </c>
      <c r="AU259" s="245" t="s">
        <v>93</v>
      </c>
      <c r="AV259" s="13" t="s">
        <v>93</v>
      </c>
      <c r="AW259" s="13" t="s">
        <v>48</v>
      </c>
      <c r="AX259" s="13" t="s">
        <v>85</v>
      </c>
      <c r="AY259" s="245" t="s">
        <v>199</v>
      </c>
    </row>
    <row r="260" spans="2:65" s="1" customFormat="1" ht="22.5" customHeight="1">
      <c r="B260" s="43"/>
      <c r="C260" s="207" t="s">
        <v>428</v>
      </c>
      <c r="D260" s="207" t="s">
        <v>202</v>
      </c>
      <c r="E260" s="208" t="s">
        <v>1996</v>
      </c>
      <c r="F260" s="209" t="s">
        <v>1997</v>
      </c>
      <c r="G260" s="210" t="s">
        <v>256</v>
      </c>
      <c r="H260" s="211">
        <v>38.880000000000003</v>
      </c>
      <c r="I260" s="212"/>
      <c r="J260" s="213">
        <f>ROUND(I260*H260,2)</f>
        <v>0</v>
      </c>
      <c r="K260" s="209" t="s">
        <v>206</v>
      </c>
      <c r="L260" s="63"/>
      <c r="M260" s="214" t="s">
        <v>50</v>
      </c>
      <c r="N260" s="215" t="s">
        <v>56</v>
      </c>
      <c r="O260" s="44"/>
      <c r="P260" s="216">
        <f>O260*H260</f>
        <v>0</v>
      </c>
      <c r="Q260" s="216">
        <v>0</v>
      </c>
      <c r="R260" s="216">
        <f>Q260*H260</f>
        <v>0</v>
      </c>
      <c r="S260" s="216">
        <v>0</v>
      </c>
      <c r="T260" s="217">
        <f>S260*H260</f>
        <v>0</v>
      </c>
      <c r="AR260" s="25" t="s">
        <v>105</v>
      </c>
      <c r="AT260" s="25" t="s">
        <v>202</v>
      </c>
      <c r="AU260" s="25" t="s">
        <v>93</v>
      </c>
      <c r="AY260" s="25" t="s">
        <v>199</v>
      </c>
      <c r="BE260" s="218">
        <f>IF(N260="základní",J260,0)</f>
        <v>0</v>
      </c>
      <c r="BF260" s="218">
        <f>IF(N260="snížená",J260,0)</f>
        <v>0</v>
      </c>
      <c r="BG260" s="218">
        <f>IF(N260="zákl. přenesená",J260,0)</f>
        <v>0</v>
      </c>
      <c r="BH260" s="218">
        <f>IF(N260="sníž. přenesená",J260,0)</f>
        <v>0</v>
      </c>
      <c r="BI260" s="218">
        <f>IF(N260="nulová",J260,0)</f>
        <v>0</v>
      </c>
      <c r="BJ260" s="25" t="s">
        <v>25</v>
      </c>
      <c r="BK260" s="218">
        <f>ROUND(I260*H260,2)</f>
        <v>0</v>
      </c>
      <c r="BL260" s="25" t="s">
        <v>105</v>
      </c>
      <c r="BM260" s="25" t="s">
        <v>1998</v>
      </c>
    </row>
    <row r="261" spans="2:65" s="1" customFormat="1" ht="13.5">
      <c r="B261" s="43"/>
      <c r="C261" s="65"/>
      <c r="D261" s="219" t="s">
        <v>208</v>
      </c>
      <c r="E261" s="65"/>
      <c r="F261" s="220" t="s">
        <v>1999</v>
      </c>
      <c r="G261" s="65"/>
      <c r="H261" s="65"/>
      <c r="I261" s="175"/>
      <c r="J261" s="65"/>
      <c r="K261" s="65"/>
      <c r="L261" s="63"/>
      <c r="M261" s="221"/>
      <c r="N261" s="44"/>
      <c r="O261" s="44"/>
      <c r="P261" s="44"/>
      <c r="Q261" s="44"/>
      <c r="R261" s="44"/>
      <c r="S261" s="44"/>
      <c r="T261" s="80"/>
      <c r="AT261" s="25" t="s">
        <v>208</v>
      </c>
      <c r="AU261" s="25" t="s">
        <v>93</v>
      </c>
    </row>
    <row r="262" spans="2:65" s="1" customFormat="1" ht="40.5">
      <c r="B262" s="43"/>
      <c r="C262" s="65"/>
      <c r="D262" s="219" t="s">
        <v>210</v>
      </c>
      <c r="E262" s="65"/>
      <c r="F262" s="222" t="s">
        <v>801</v>
      </c>
      <c r="G262" s="65"/>
      <c r="H262" s="65"/>
      <c r="I262" s="175"/>
      <c r="J262" s="65"/>
      <c r="K262" s="65"/>
      <c r="L262" s="63"/>
      <c r="M262" s="221"/>
      <c r="N262" s="44"/>
      <c r="O262" s="44"/>
      <c r="P262" s="44"/>
      <c r="Q262" s="44"/>
      <c r="R262" s="44"/>
      <c r="S262" s="44"/>
      <c r="T262" s="80"/>
      <c r="AT262" s="25" t="s">
        <v>210</v>
      </c>
      <c r="AU262" s="25" t="s">
        <v>93</v>
      </c>
    </row>
    <row r="263" spans="2:65" s="12" customFormat="1" ht="13.5">
      <c r="B263" s="223"/>
      <c r="C263" s="224"/>
      <c r="D263" s="219" t="s">
        <v>212</v>
      </c>
      <c r="E263" s="225" t="s">
        <v>50</v>
      </c>
      <c r="F263" s="226" t="s">
        <v>1942</v>
      </c>
      <c r="G263" s="224"/>
      <c r="H263" s="227" t="s">
        <v>50</v>
      </c>
      <c r="I263" s="228"/>
      <c r="J263" s="224"/>
      <c r="K263" s="224"/>
      <c r="L263" s="229"/>
      <c r="M263" s="230"/>
      <c r="N263" s="231"/>
      <c r="O263" s="231"/>
      <c r="P263" s="231"/>
      <c r="Q263" s="231"/>
      <c r="R263" s="231"/>
      <c r="S263" s="231"/>
      <c r="T263" s="232"/>
      <c r="AT263" s="233" t="s">
        <v>212</v>
      </c>
      <c r="AU263" s="233" t="s">
        <v>93</v>
      </c>
      <c r="AV263" s="12" t="s">
        <v>25</v>
      </c>
      <c r="AW263" s="12" t="s">
        <v>48</v>
      </c>
      <c r="AX263" s="12" t="s">
        <v>85</v>
      </c>
      <c r="AY263" s="233" t="s">
        <v>199</v>
      </c>
    </row>
    <row r="264" spans="2:65" s="12" customFormat="1" ht="13.5">
      <c r="B264" s="223"/>
      <c r="C264" s="224"/>
      <c r="D264" s="219" t="s">
        <v>212</v>
      </c>
      <c r="E264" s="225" t="s">
        <v>50</v>
      </c>
      <c r="F264" s="226" t="s">
        <v>1960</v>
      </c>
      <c r="G264" s="224"/>
      <c r="H264" s="227" t="s">
        <v>50</v>
      </c>
      <c r="I264" s="228"/>
      <c r="J264" s="224"/>
      <c r="K264" s="224"/>
      <c r="L264" s="229"/>
      <c r="M264" s="230"/>
      <c r="N264" s="231"/>
      <c r="O264" s="231"/>
      <c r="P264" s="231"/>
      <c r="Q264" s="231"/>
      <c r="R264" s="231"/>
      <c r="S264" s="231"/>
      <c r="T264" s="232"/>
      <c r="AT264" s="233" t="s">
        <v>212</v>
      </c>
      <c r="AU264" s="233" t="s">
        <v>93</v>
      </c>
      <c r="AV264" s="12" t="s">
        <v>25</v>
      </c>
      <c r="AW264" s="12" t="s">
        <v>48</v>
      </c>
      <c r="AX264" s="12" t="s">
        <v>85</v>
      </c>
      <c r="AY264" s="233" t="s">
        <v>199</v>
      </c>
    </row>
    <row r="265" spans="2:65" s="12" customFormat="1" ht="13.5">
      <c r="B265" s="223"/>
      <c r="C265" s="224"/>
      <c r="D265" s="219" t="s">
        <v>212</v>
      </c>
      <c r="E265" s="225" t="s">
        <v>50</v>
      </c>
      <c r="F265" s="226" t="s">
        <v>2000</v>
      </c>
      <c r="G265" s="224"/>
      <c r="H265" s="227" t="s">
        <v>50</v>
      </c>
      <c r="I265" s="228"/>
      <c r="J265" s="224"/>
      <c r="K265" s="224"/>
      <c r="L265" s="229"/>
      <c r="M265" s="230"/>
      <c r="N265" s="231"/>
      <c r="O265" s="231"/>
      <c r="P265" s="231"/>
      <c r="Q265" s="231"/>
      <c r="R265" s="231"/>
      <c r="S265" s="231"/>
      <c r="T265" s="232"/>
      <c r="AT265" s="233" t="s">
        <v>212</v>
      </c>
      <c r="AU265" s="233" t="s">
        <v>93</v>
      </c>
      <c r="AV265" s="12" t="s">
        <v>25</v>
      </c>
      <c r="AW265" s="12" t="s">
        <v>48</v>
      </c>
      <c r="AX265" s="12" t="s">
        <v>85</v>
      </c>
      <c r="AY265" s="233" t="s">
        <v>199</v>
      </c>
    </row>
    <row r="266" spans="2:65" s="13" customFormat="1" ht="13.5">
      <c r="B266" s="234"/>
      <c r="C266" s="235"/>
      <c r="D266" s="219" t="s">
        <v>212</v>
      </c>
      <c r="E266" s="246" t="s">
        <v>50</v>
      </c>
      <c r="F266" s="247" t="s">
        <v>2001</v>
      </c>
      <c r="G266" s="235"/>
      <c r="H266" s="248">
        <v>19.440000000000001</v>
      </c>
      <c r="I266" s="240"/>
      <c r="J266" s="235"/>
      <c r="K266" s="235"/>
      <c r="L266" s="241"/>
      <c r="M266" s="242"/>
      <c r="N266" s="243"/>
      <c r="O266" s="243"/>
      <c r="P266" s="243"/>
      <c r="Q266" s="243"/>
      <c r="R266" s="243"/>
      <c r="S266" s="243"/>
      <c r="T266" s="244"/>
      <c r="AT266" s="245" t="s">
        <v>212</v>
      </c>
      <c r="AU266" s="245" t="s">
        <v>93</v>
      </c>
      <c r="AV266" s="13" t="s">
        <v>93</v>
      </c>
      <c r="AW266" s="13" t="s">
        <v>48</v>
      </c>
      <c r="AX266" s="13" t="s">
        <v>85</v>
      </c>
      <c r="AY266" s="245" t="s">
        <v>199</v>
      </c>
    </row>
    <row r="267" spans="2:65" s="12" customFormat="1" ht="13.5">
      <c r="B267" s="223"/>
      <c r="C267" s="224"/>
      <c r="D267" s="219" t="s">
        <v>212</v>
      </c>
      <c r="E267" s="225" t="s">
        <v>50</v>
      </c>
      <c r="F267" s="226" t="s">
        <v>2002</v>
      </c>
      <c r="G267" s="224"/>
      <c r="H267" s="227" t="s">
        <v>50</v>
      </c>
      <c r="I267" s="228"/>
      <c r="J267" s="224"/>
      <c r="K267" s="224"/>
      <c r="L267" s="229"/>
      <c r="M267" s="230"/>
      <c r="N267" s="231"/>
      <c r="O267" s="231"/>
      <c r="P267" s="231"/>
      <c r="Q267" s="231"/>
      <c r="R267" s="231"/>
      <c r="S267" s="231"/>
      <c r="T267" s="232"/>
      <c r="AT267" s="233" t="s">
        <v>212</v>
      </c>
      <c r="AU267" s="233" t="s">
        <v>93</v>
      </c>
      <c r="AV267" s="12" t="s">
        <v>25</v>
      </c>
      <c r="AW267" s="12" t="s">
        <v>48</v>
      </c>
      <c r="AX267" s="12" t="s">
        <v>85</v>
      </c>
      <c r="AY267" s="233" t="s">
        <v>199</v>
      </c>
    </row>
    <row r="268" spans="2:65" s="13" customFormat="1" ht="13.5">
      <c r="B268" s="234"/>
      <c r="C268" s="235"/>
      <c r="D268" s="236" t="s">
        <v>212</v>
      </c>
      <c r="E268" s="237" t="s">
        <v>50</v>
      </c>
      <c r="F268" s="238" t="s">
        <v>2001</v>
      </c>
      <c r="G268" s="235"/>
      <c r="H268" s="239">
        <v>19.440000000000001</v>
      </c>
      <c r="I268" s="240"/>
      <c r="J268" s="235"/>
      <c r="K268" s="235"/>
      <c r="L268" s="241"/>
      <c r="M268" s="242"/>
      <c r="N268" s="243"/>
      <c r="O268" s="243"/>
      <c r="P268" s="243"/>
      <c r="Q268" s="243"/>
      <c r="R268" s="243"/>
      <c r="S268" s="243"/>
      <c r="T268" s="244"/>
      <c r="AT268" s="245" t="s">
        <v>212</v>
      </c>
      <c r="AU268" s="245" t="s">
        <v>93</v>
      </c>
      <c r="AV268" s="13" t="s">
        <v>93</v>
      </c>
      <c r="AW268" s="13" t="s">
        <v>48</v>
      </c>
      <c r="AX268" s="13" t="s">
        <v>85</v>
      </c>
      <c r="AY268" s="245" t="s">
        <v>199</v>
      </c>
    </row>
    <row r="269" spans="2:65" s="1" customFormat="1" ht="22.5" customHeight="1">
      <c r="B269" s="43"/>
      <c r="C269" s="207" t="s">
        <v>434</v>
      </c>
      <c r="D269" s="207" t="s">
        <v>202</v>
      </c>
      <c r="E269" s="208" t="s">
        <v>626</v>
      </c>
      <c r="F269" s="209" t="s">
        <v>627</v>
      </c>
      <c r="G269" s="210" t="s">
        <v>256</v>
      </c>
      <c r="H269" s="211">
        <v>38.880000000000003</v>
      </c>
      <c r="I269" s="212"/>
      <c r="J269" s="213">
        <f>ROUND(I269*H269,2)</f>
        <v>0</v>
      </c>
      <c r="K269" s="209" t="s">
        <v>206</v>
      </c>
      <c r="L269" s="63"/>
      <c r="M269" s="214" t="s">
        <v>50</v>
      </c>
      <c r="N269" s="215" t="s">
        <v>56</v>
      </c>
      <c r="O269" s="44"/>
      <c r="P269" s="216">
        <f>O269*H269</f>
        <v>0</v>
      </c>
      <c r="Q269" s="216">
        <v>0</v>
      </c>
      <c r="R269" s="216">
        <f>Q269*H269</f>
        <v>0</v>
      </c>
      <c r="S269" s="216">
        <v>0</v>
      </c>
      <c r="T269" s="217">
        <f>S269*H269</f>
        <v>0</v>
      </c>
      <c r="AR269" s="25" t="s">
        <v>105</v>
      </c>
      <c r="AT269" s="25" t="s">
        <v>202</v>
      </c>
      <c r="AU269" s="25" t="s">
        <v>93</v>
      </c>
      <c r="AY269" s="25" t="s">
        <v>199</v>
      </c>
      <c r="BE269" s="218">
        <f>IF(N269="základní",J269,0)</f>
        <v>0</v>
      </c>
      <c r="BF269" s="218">
        <f>IF(N269="snížená",J269,0)</f>
        <v>0</v>
      </c>
      <c r="BG269" s="218">
        <f>IF(N269="zákl. přenesená",J269,0)</f>
        <v>0</v>
      </c>
      <c r="BH269" s="218">
        <f>IF(N269="sníž. přenesená",J269,0)</f>
        <v>0</v>
      </c>
      <c r="BI269" s="218">
        <f>IF(N269="nulová",J269,0)</f>
        <v>0</v>
      </c>
      <c r="BJ269" s="25" t="s">
        <v>25</v>
      </c>
      <c r="BK269" s="218">
        <f>ROUND(I269*H269,2)</f>
        <v>0</v>
      </c>
      <c r="BL269" s="25" t="s">
        <v>105</v>
      </c>
      <c r="BM269" s="25" t="s">
        <v>2003</v>
      </c>
    </row>
    <row r="270" spans="2:65" s="1" customFormat="1" ht="27">
      <c r="B270" s="43"/>
      <c r="C270" s="65"/>
      <c r="D270" s="219" t="s">
        <v>208</v>
      </c>
      <c r="E270" s="65"/>
      <c r="F270" s="220" t="s">
        <v>629</v>
      </c>
      <c r="G270" s="65"/>
      <c r="H270" s="65"/>
      <c r="I270" s="175"/>
      <c r="J270" s="65"/>
      <c r="K270" s="65"/>
      <c r="L270" s="63"/>
      <c r="M270" s="221"/>
      <c r="N270" s="44"/>
      <c r="O270" s="44"/>
      <c r="P270" s="44"/>
      <c r="Q270" s="44"/>
      <c r="R270" s="44"/>
      <c r="S270" s="44"/>
      <c r="T270" s="80"/>
      <c r="AT270" s="25" t="s">
        <v>208</v>
      </c>
      <c r="AU270" s="25" t="s">
        <v>93</v>
      </c>
    </row>
    <row r="271" spans="2:65" s="1" customFormat="1" ht="67.5">
      <c r="B271" s="43"/>
      <c r="C271" s="65"/>
      <c r="D271" s="219" t="s">
        <v>210</v>
      </c>
      <c r="E271" s="65"/>
      <c r="F271" s="222" t="s">
        <v>630</v>
      </c>
      <c r="G271" s="65"/>
      <c r="H271" s="65"/>
      <c r="I271" s="175"/>
      <c r="J271" s="65"/>
      <c r="K271" s="65"/>
      <c r="L271" s="63"/>
      <c r="M271" s="221"/>
      <c r="N271" s="44"/>
      <c r="O271" s="44"/>
      <c r="P271" s="44"/>
      <c r="Q271" s="44"/>
      <c r="R271" s="44"/>
      <c r="S271" s="44"/>
      <c r="T271" s="80"/>
      <c r="AT271" s="25" t="s">
        <v>210</v>
      </c>
      <c r="AU271" s="25" t="s">
        <v>93</v>
      </c>
    </row>
    <row r="272" spans="2:65" s="12" customFormat="1" ht="13.5">
      <c r="B272" s="223"/>
      <c r="C272" s="224"/>
      <c r="D272" s="219" t="s">
        <v>212</v>
      </c>
      <c r="E272" s="225" t="s">
        <v>50</v>
      </c>
      <c r="F272" s="226" t="s">
        <v>1942</v>
      </c>
      <c r="G272" s="224"/>
      <c r="H272" s="227" t="s">
        <v>50</v>
      </c>
      <c r="I272" s="228"/>
      <c r="J272" s="224"/>
      <c r="K272" s="224"/>
      <c r="L272" s="229"/>
      <c r="M272" s="230"/>
      <c r="N272" s="231"/>
      <c r="O272" s="231"/>
      <c r="P272" s="231"/>
      <c r="Q272" s="231"/>
      <c r="R272" s="231"/>
      <c r="S272" s="231"/>
      <c r="T272" s="232"/>
      <c r="AT272" s="233" t="s">
        <v>212</v>
      </c>
      <c r="AU272" s="233" t="s">
        <v>93</v>
      </c>
      <c r="AV272" s="12" t="s">
        <v>25</v>
      </c>
      <c r="AW272" s="12" t="s">
        <v>48</v>
      </c>
      <c r="AX272" s="12" t="s">
        <v>85</v>
      </c>
      <c r="AY272" s="233" t="s">
        <v>199</v>
      </c>
    </row>
    <row r="273" spans="2:65" s="12" customFormat="1" ht="13.5">
      <c r="B273" s="223"/>
      <c r="C273" s="224"/>
      <c r="D273" s="219" t="s">
        <v>212</v>
      </c>
      <c r="E273" s="225" t="s">
        <v>50</v>
      </c>
      <c r="F273" s="226" t="s">
        <v>1960</v>
      </c>
      <c r="G273" s="224"/>
      <c r="H273" s="227" t="s">
        <v>50</v>
      </c>
      <c r="I273" s="228"/>
      <c r="J273" s="224"/>
      <c r="K273" s="224"/>
      <c r="L273" s="229"/>
      <c r="M273" s="230"/>
      <c r="N273" s="231"/>
      <c r="O273" s="231"/>
      <c r="P273" s="231"/>
      <c r="Q273" s="231"/>
      <c r="R273" s="231"/>
      <c r="S273" s="231"/>
      <c r="T273" s="232"/>
      <c r="AT273" s="233" t="s">
        <v>212</v>
      </c>
      <c r="AU273" s="233" t="s">
        <v>93</v>
      </c>
      <c r="AV273" s="12" t="s">
        <v>25</v>
      </c>
      <c r="AW273" s="12" t="s">
        <v>48</v>
      </c>
      <c r="AX273" s="12" t="s">
        <v>85</v>
      </c>
      <c r="AY273" s="233" t="s">
        <v>199</v>
      </c>
    </row>
    <row r="274" spans="2:65" s="12" customFormat="1" ht="13.5">
      <c r="B274" s="223"/>
      <c r="C274" s="224"/>
      <c r="D274" s="219" t="s">
        <v>212</v>
      </c>
      <c r="E274" s="225" t="s">
        <v>50</v>
      </c>
      <c r="F274" s="226" t="s">
        <v>2004</v>
      </c>
      <c r="G274" s="224"/>
      <c r="H274" s="227" t="s">
        <v>50</v>
      </c>
      <c r="I274" s="228"/>
      <c r="J274" s="224"/>
      <c r="K274" s="224"/>
      <c r="L274" s="229"/>
      <c r="M274" s="230"/>
      <c r="N274" s="231"/>
      <c r="O274" s="231"/>
      <c r="P274" s="231"/>
      <c r="Q274" s="231"/>
      <c r="R274" s="231"/>
      <c r="S274" s="231"/>
      <c r="T274" s="232"/>
      <c r="AT274" s="233" t="s">
        <v>212</v>
      </c>
      <c r="AU274" s="233" t="s">
        <v>93</v>
      </c>
      <c r="AV274" s="12" t="s">
        <v>25</v>
      </c>
      <c r="AW274" s="12" t="s">
        <v>48</v>
      </c>
      <c r="AX274" s="12" t="s">
        <v>85</v>
      </c>
      <c r="AY274" s="233" t="s">
        <v>199</v>
      </c>
    </row>
    <row r="275" spans="2:65" s="13" customFormat="1" ht="13.5">
      <c r="B275" s="234"/>
      <c r="C275" s="235"/>
      <c r="D275" s="219" t="s">
        <v>212</v>
      </c>
      <c r="E275" s="246" t="s">
        <v>50</v>
      </c>
      <c r="F275" s="247" t="s">
        <v>2001</v>
      </c>
      <c r="G275" s="235"/>
      <c r="H275" s="248">
        <v>19.440000000000001</v>
      </c>
      <c r="I275" s="240"/>
      <c r="J275" s="235"/>
      <c r="K275" s="235"/>
      <c r="L275" s="241"/>
      <c r="M275" s="242"/>
      <c r="N275" s="243"/>
      <c r="O275" s="243"/>
      <c r="P275" s="243"/>
      <c r="Q275" s="243"/>
      <c r="R275" s="243"/>
      <c r="S275" s="243"/>
      <c r="T275" s="244"/>
      <c r="AT275" s="245" t="s">
        <v>212</v>
      </c>
      <c r="AU275" s="245" t="s">
        <v>93</v>
      </c>
      <c r="AV275" s="13" t="s">
        <v>93</v>
      </c>
      <c r="AW275" s="13" t="s">
        <v>48</v>
      </c>
      <c r="AX275" s="13" t="s">
        <v>85</v>
      </c>
      <c r="AY275" s="245" t="s">
        <v>199</v>
      </c>
    </row>
    <row r="276" spans="2:65" s="12" customFormat="1" ht="13.5">
      <c r="B276" s="223"/>
      <c r="C276" s="224"/>
      <c r="D276" s="219" t="s">
        <v>212</v>
      </c>
      <c r="E276" s="225" t="s">
        <v>50</v>
      </c>
      <c r="F276" s="226" t="s">
        <v>2005</v>
      </c>
      <c r="G276" s="224"/>
      <c r="H276" s="227" t="s">
        <v>50</v>
      </c>
      <c r="I276" s="228"/>
      <c r="J276" s="224"/>
      <c r="K276" s="224"/>
      <c r="L276" s="229"/>
      <c r="M276" s="230"/>
      <c r="N276" s="231"/>
      <c r="O276" s="231"/>
      <c r="P276" s="231"/>
      <c r="Q276" s="231"/>
      <c r="R276" s="231"/>
      <c r="S276" s="231"/>
      <c r="T276" s="232"/>
      <c r="AT276" s="233" t="s">
        <v>212</v>
      </c>
      <c r="AU276" s="233" t="s">
        <v>93</v>
      </c>
      <c r="AV276" s="12" t="s">
        <v>25</v>
      </c>
      <c r="AW276" s="12" t="s">
        <v>48</v>
      </c>
      <c r="AX276" s="12" t="s">
        <v>85</v>
      </c>
      <c r="AY276" s="233" t="s">
        <v>199</v>
      </c>
    </row>
    <row r="277" spans="2:65" s="13" customFormat="1" ht="13.5">
      <c r="B277" s="234"/>
      <c r="C277" s="235"/>
      <c r="D277" s="236" t="s">
        <v>212</v>
      </c>
      <c r="E277" s="237" t="s">
        <v>50</v>
      </c>
      <c r="F277" s="238" t="s">
        <v>2001</v>
      </c>
      <c r="G277" s="235"/>
      <c r="H277" s="239">
        <v>19.440000000000001</v>
      </c>
      <c r="I277" s="240"/>
      <c r="J277" s="235"/>
      <c r="K277" s="235"/>
      <c r="L277" s="241"/>
      <c r="M277" s="242"/>
      <c r="N277" s="243"/>
      <c r="O277" s="243"/>
      <c r="P277" s="243"/>
      <c r="Q277" s="243"/>
      <c r="R277" s="243"/>
      <c r="S277" s="243"/>
      <c r="T277" s="244"/>
      <c r="AT277" s="245" t="s">
        <v>212</v>
      </c>
      <c r="AU277" s="245" t="s">
        <v>93</v>
      </c>
      <c r="AV277" s="13" t="s">
        <v>93</v>
      </c>
      <c r="AW277" s="13" t="s">
        <v>48</v>
      </c>
      <c r="AX277" s="13" t="s">
        <v>85</v>
      </c>
      <c r="AY277" s="245" t="s">
        <v>199</v>
      </c>
    </row>
    <row r="278" spans="2:65" s="1" customFormat="1" ht="22.5" customHeight="1">
      <c r="B278" s="43"/>
      <c r="C278" s="207" t="s">
        <v>440</v>
      </c>
      <c r="D278" s="207" t="s">
        <v>202</v>
      </c>
      <c r="E278" s="208" t="s">
        <v>1779</v>
      </c>
      <c r="F278" s="209" t="s">
        <v>1780</v>
      </c>
      <c r="G278" s="210" t="s">
        <v>256</v>
      </c>
      <c r="H278" s="211">
        <v>77.760000000000005</v>
      </c>
      <c r="I278" s="212"/>
      <c r="J278" s="213">
        <f>ROUND(I278*H278,2)</f>
        <v>0</v>
      </c>
      <c r="K278" s="209" t="s">
        <v>206</v>
      </c>
      <c r="L278" s="63"/>
      <c r="M278" s="214" t="s">
        <v>50</v>
      </c>
      <c r="N278" s="215" t="s">
        <v>56</v>
      </c>
      <c r="O278" s="44"/>
      <c r="P278" s="216">
        <f>O278*H278</f>
        <v>0</v>
      </c>
      <c r="Q278" s="216">
        <v>0</v>
      </c>
      <c r="R278" s="216">
        <f>Q278*H278</f>
        <v>0</v>
      </c>
      <c r="S278" s="216">
        <v>0</v>
      </c>
      <c r="T278" s="217">
        <f>S278*H278</f>
        <v>0</v>
      </c>
      <c r="AR278" s="25" t="s">
        <v>105</v>
      </c>
      <c r="AT278" s="25" t="s">
        <v>202</v>
      </c>
      <c r="AU278" s="25" t="s">
        <v>93</v>
      </c>
      <c r="AY278" s="25" t="s">
        <v>199</v>
      </c>
      <c r="BE278" s="218">
        <f>IF(N278="základní",J278,0)</f>
        <v>0</v>
      </c>
      <c r="BF278" s="218">
        <f>IF(N278="snížená",J278,0)</f>
        <v>0</v>
      </c>
      <c r="BG278" s="218">
        <f>IF(N278="zákl. přenesená",J278,0)</f>
        <v>0</v>
      </c>
      <c r="BH278" s="218">
        <f>IF(N278="sníž. přenesená",J278,0)</f>
        <v>0</v>
      </c>
      <c r="BI278" s="218">
        <f>IF(N278="nulová",J278,0)</f>
        <v>0</v>
      </c>
      <c r="BJ278" s="25" t="s">
        <v>25</v>
      </c>
      <c r="BK278" s="218">
        <f>ROUND(I278*H278,2)</f>
        <v>0</v>
      </c>
      <c r="BL278" s="25" t="s">
        <v>105</v>
      </c>
      <c r="BM278" s="25" t="s">
        <v>2006</v>
      </c>
    </row>
    <row r="279" spans="2:65" s="1" customFormat="1" ht="27">
      <c r="B279" s="43"/>
      <c r="C279" s="65"/>
      <c r="D279" s="219" t="s">
        <v>208</v>
      </c>
      <c r="E279" s="65"/>
      <c r="F279" s="220" t="s">
        <v>1782</v>
      </c>
      <c r="G279" s="65"/>
      <c r="H279" s="65"/>
      <c r="I279" s="175"/>
      <c r="J279" s="65"/>
      <c r="K279" s="65"/>
      <c r="L279" s="63"/>
      <c r="M279" s="221"/>
      <c r="N279" s="44"/>
      <c r="O279" s="44"/>
      <c r="P279" s="44"/>
      <c r="Q279" s="44"/>
      <c r="R279" s="44"/>
      <c r="S279" s="44"/>
      <c r="T279" s="80"/>
      <c r="AT279" s="25" t="s">
        <v>208</v>
      </c>
      <c r="AU279" s="25" t="s">
        <v>93</v>
      </c>
    </row>
    <row r="280" spans="2:65" s="1" customFormat="1" ht="67.5">
      <c r="B280" s="43"/>
      <c r="C280" s="65"/>
      <c r="D280" s="219" t="s">
        <v>210</v>
      </c>
      <c r="E280" s="65"/>
      <c r="F280" s="222" t="s">
        <v>630</v>
      </c>
      <c r="G280" s="65"/>
      <c r="H280" s="65"/>
      <c r="I280" s="175"/>
      <c r="J280" s="65"/>
      <c r="K280" s="65"/>
      <c r="L280" s="63"/>
      <c r="M280" s="221"/>
      <c r="N280" s="44"/>
      <c r="O280" s="44"/>
      <c r="P280" s="44"/>
      <c r="Q280" s="44"/>
      <c r="R280" s="44"/>
      <c r="S280" s="44"/>
      <c r="T280" s="80"/>
      <c r="AT280" s="25" t="s">
        <v>210</v>
      </c>
      <c r="AU280" s="25" t="s">
        <v>93</v>
      </c>
    </row>
    <row r="281" spans="2:65" s="12" customFormat="1" ht="13.5">
      <c r="B281" s="223"/>
      <c r="C281" s="224"/>
      <c r="D281" s="219" t="s">
        <v>212</v>
      </c>
      <c r="E281" s="225" t="s">
        <v>50</v>
      </c>
      <c r="F281" s="226" t="s">
        <v>1942</v>
      </c>
      <c r="G281" s="224"/>
      <c r="H281" s="227" t="s">
        <v>50</v>
      </c>
      <c r="I281" s="228"/>
      <c r="J281" s="224"/>
      <c r="K281" s="224"/>
      <c r="L281" s="229"/>
      <c r="M281" s="230"/>
      <c r="N281" s="231"/>
      <c r="O281" s="231"/>
      <c r="P281" s="231"/>
      <c r="Q281" s="231"/>
      <c r="R281" s="231"/>
      <c r="S281" s="231"/>
      <c r="T281" s="232"/>
      <c r="AT281" s="233" t="s">
        <v>212</v>
      </c>
      <c r="AU281" s="233" t="s">
        <v>93</v>
      </c>
      <c r="AV281" s="12" t="s">
        <v>25</v>
      </c>
      <c r="AW281" s="12" t="s">
        <v>48</v>
      </c>
      <c r="AX281" s="12" t="s">
        <v>85</v>
      </c>
      <c r="AY281" s="233" t="s">
        <v>199</v>
      </c>
    </row>
    <row r="282" spans="2:65" s="12" customFormat="1" ht="13.5">
      <c r="B282" s="223"/>
      <c r="C282" s="224"/>
      <c r="D282" s="219" t="s">
        <v>212</v>
      </c>
      <c r="E282" s="225" t="s">
        <v>50</v>
      </c>
      <c r="F282" s="226" t="s">
        <v>1960</v>
      </c>
      <c r="G282" s="224"/>
      <c r="H282" s="227" t="s">
        <v>50</v>
      </c>
      <c r="I282" s="228"/>
      <c r="J282" s="224"/>
      <c r="K282" s="224"/>
      <c r="L282" s="229"/>
      <c r="M282" s="230"/>
      <c r="N282" s="231"/>
      <c r="O282" s="231"/>
      <c r="P282" s="231"/>
      <c r="Q282" s="231"/>
      <c r="R282" s="231"/>
      <c r="S282" s="231"/>
      <c r="T282" s="232"/>
      <c r="AT282" s="233" t="s">
        <v>212</v>
      </c>
      <c r="AU282" s="233" t="s">
        <v>93</v>
      </c>
      <c r="AV282" s="12" t="s">
        <v>25</v>
      </c>
      <c r="AW282" s="12" t="s">
        <v>48</v>
      </c>
      <c r="AX282" s="12" t="s">
        <v>85</v>
      </c>
      <c r="AY282" s="233" t="s">
        <v>199</v>
      </c>
    </row>
    <row r="283" spans="2:65" s="12" customFormat="1" ht="13.5">
      <c r="B283" s="223"/>
      <c r="C283" s="224"/>
      <c r="D283" s="219" t="s">
        <v>212</v>
      </c>
      <c r="E283" s="225" t="s">
        <v>50</v>
      </c>
      <c r="F283" s="226" t="s">
        <v>2005</v>
      </c>
      <c r="G283" s="224"/>
      <c r="H283" s="227" t="s">
        <v>50</v>
      </c>
      <c r="I283" s="228"/>
      <c r="J283" s="224"/>
      <c r="K283" s="224"/>
      <c r="L283" s="229"/>
      <c r="M283" s="230"/>
      <c r="N283" s="231"/>
      <c r="O283" s="231"/>
      <c r="P283" s="231"/>
      <c r="Q283" s="231"/>
      <c r="R283" s="231"/>
      <c r="S283" s="231"/>
      <c r="T283" s="232"/>
      <c r="AT283" s="233" t="s">
        <v>212</v>
      </c>
      <c r="AU283" s="233" t="s">
        <v>93</v>
      </c>
      <c r="AV283" s="12" t="s">
        <v>25</v>
      </c>
      <c r="AW283" s="12" t="s">
        <v>48</v>
      </c>
      <c r="AX283" s="12" t="s">
        <v>85</v>
      </c>
      <c r="AY283" s="233" t="s">
        <v>199</v>
      </c>
    </row>
    <row r="284" spans="2:65" s="13" customFormat="1" ht="13.5">
      <c r="B284" s="234"/>
      <c r="C284" s="235"/>
      <c r="D284" s="236" t="s">
        <v>212</v>
      </c>
      <c r="E284" s="237" t="s">
        <v>50</v>
      </c>
      <c r="F284" s="238" t="s">
        <v>2007</v>
      </c>
      <c r="G284" s="235"/>
      <c r="H284" s="239">
        <v>77.760000000000005</v>
      </c>
      <c r="I284" s="240"/>
      <c r="J284" s="235"/>
      <c r="K284" s="235"/>
      <c r="L284" s="241"/>
      <c r="M284" s="242"/>
      <c r="N284" s="243"/>
      <c r="O284" s="243"/>
      <c r="P284" s="243"/>
      <c r="Q284" s="243"/>
      <c r="R284" s="243"/>
      <c r="S284" s="243"/>
      <c r="T284" s="244"/>
      <c r="AT284" s="245" t="s">
        <v>212</v>
      </c>
      <c r="AU284" s="245" t="s">
        <v>93</v>
      </c>
      <c r="AV284" s="13" t="s">
        <v>93</v>
      </c>
      <c r="AW284" s="13" t="s">
        <v>48</v>
      </c>
      <c r="AX284" s="13" t="s">
        <v>85</v>
      </c>
      <c r="AY284" s="245" t="s">
        <v>199</v>
      </c>
    </row>
    <row r="285" spans="2:65" s="1" customFormat="1" ht="22.5" customHeight="1">
      <c r="B285" s="43"/>
      <c r="C285" s="207" t="s">
        <v>446</v>
      </c>
      <c r="D285" s="207" t="s">
        <v>202</v>
      </c>
      <c r="E285" s="208" t="s">
        <v>2008</v>
      </c>
      <c r="F285" s="209" t="s">
        <v>2009</v>
      </c>
      <c r="G285" s="210" t="s">
        <v>263</v>
      </c>
      <c r="H285" s="211">
        <v>72</v>
      </c>
      <c r="I285" s="212"/>
      <c r="J285" s="213">
        <f>ROUND(I285*H285,2)</f>
        <v>0</v>
      </c>
      <c r="K285" s="209" t="s">
        <v>206</v>
      </c>
      <c r="L285" s="63"/>
      <c r="M285" s="214" t="s">
        <v>50</v>
      </c>
      <c r="N285" s="215" t="s">
        <v>56</v>
      </c>
      <c r="O285" s="44"/>
      <c r="P285" s="216">
        <f>O285*H285</f>
        <v>0</v>
      </c>
      <c r="Q285" s="216">
        <v>0</v>
      </c>
      <c r="R285" s="216">
        <f>Q285*H285</f>
        <v>0</v>
      </c>
      <c r="S285" s="216">
        <v>0.16</v>
      </c>
      <c r="T285" s="217">
        <f>S285*H285</f>
        <v>11.52</v>
      </c>
      <c r="AR285" s="25" t="s">
        <v>105</v>
      </c>
      <c r="AT285" s="25" t="s">
        <v>202</v>
      </c>
      <c r="AU285" s="25" t="s">
        <v>93</v>
      </c>
      <c r="AY285" s="25" t="s">
        <v>199</v>
      </c>
      <c r="BE285" s="218">
        <f>IF(N285="základní",J285,0)</f>
        <v>0</v>
      </c>
      <c r="BF285" s="218">
        <f>IF(N285="snížená",J285,0)</f>
        <v>0</v>
      </c>
      <c r="BG285" s="218">
        <f>IF(N285="zákl. přenesená",J285,0)</f>
        <v>0</v>
      </c>
      <c r="BH285" s="218">
        <f>IF(N285="sníž. přenesená",J285,0)</f>
        <v>0</v>
      </c>
      <c r="BI285" s="218">
        <f>IF(N285="nulová",J285,0)</f>
        <v>0</v>
      </c>
      <c r="BJ285" s="25" t="s">
        <v>25</v>
      </c>
      <c r="BK285" s="218">
        <f>ROUND(I285*H285,2)</f>
        <v>0</v>
      </c>
      <c r="BL285" s="25" t="s">
        <v>105</v>
      </c>
      <c r="BM285" s="25" t="s">
        <v>2010</v>
      </c>
    </row>
    <row r="286" spans="2:65" s="1" customFormat="1" ht="40.5">
      <c r="B286" s="43"/>
      <c r="C286" s="65"/>
      <c r="D286" s="219" t="s">
        <v>208</v>
      </c>
      <c r="E286" s="65"/>
      <c r="F286" s="220" t="s">
        <v>2011</v>
      </c>
      <c r="G286" s="65"/>
      <c r="H286" s="65"/>
      <c r="I286" s="175"/>
      <c r="J286" s="65"/>
      <c r="K286" s="65"/>
      <c r="L286" s="63"/>
      <c r="M286" s="221"/>
      <c r="N286" s="44"/>
      <c r="O286" s="44"/>
      <c r="P286" s="44"/>
      <c r="Q286" s="44"/>
      <c r="R286" s="44"/>
      <c r="S286" s="44"/>
      <c r="T286" s="80"/>
      <c r="AT286" s="25" t="s">
        <v>208</v>
      </c>
      <c r="AU286" s="25" t="s">
        <v>93</v>
      </c>
    </row>
    <row r="287" spans="2:65" s="1" customFormat="1" ht="256.5">
      <c r="B287" s="43"/>
      <c r="C287" s="65"/>
      <c r="D287" s="219" t="s">
        <v>210</v>
      </c>
      <c r="E287" s="65"/>
      <c r="F287" s="222" t="s">
        <v>652</v>
      </c>
      <c r="G287" s="65"/>
      <c r="H287" s="65"/>
      <c r="I287" s="175"/>
      <c r="J287" s="65"/>
      <c r="K287" s="65"/>
      <c r="L287" s="63"/>
      <c r="M287" s="221"/>
      <c r="N287" s="44"/>
      <c r="O287" s="44"/>
      <c r="P287" s="44"/>
      <c r="Q287" s="44"/>
      <c r="R287" s="44"/>
      <c r="S287" s="44"/>
      <c r="T287" s="80"/>
      <c r="AT287" s="25" t="s">
        <v>210</v>
      </c>
      <c r="AU287" s="25" t="s">
        <v>93</v>
      </c>
    </row>
    <row r="288" spans="2:65" s="12" customFormat="1" ht="13.5">
      <c r="B288" s="223"/>
      <c r="C288" s="224"/>
      <c r="D288" s="219" t="s">
        <v>212</v>
      </c>
      <c r="E288" s="225" t="s">
        <v>50</v>
      </c>
      <c r="F288" s="226" t="s">
        <v>1942</v>
      </c>
      <c r="G288" s="224"/>
      <c r="H288" s="227" t="s">
        <v>50</v>
      </c>
      <c r="I288" s="228"/>
      <c r="J288" s="224"/>
      <c r="K288" s="224"/>
      <c r="L288" s="229"/>
      <c r="M288" s="230"/>
      <c r="N288" s="231"/>
      <c r="O288" s="231"/>
      <c r="P288" s="231"/>
      <c r="Q288" s="231"/>
      <c r="R288" s="231"/>
      <c r="S288" s="231"/>
      <c r="T288" s="232"/>
      <c r="AT288" s="233" t="s">
        <v>212</v>
      </c>
      <c r="AU288" s="233" t="s">
        <v>93</v>
      </c>
      <c r="AV288" s="12" t="s">
        <v>25</v>
      </c>
      <c r="AW288" s="12" t="s">
        <v>48</v>
      </c>
      <c r="AX288" s="12" t="s">
        <v>85</v>
      </c>
      <c r="AY288" s="233" t="s">
        <v>199</v>
      </c>
    </row>
    <row r="289" spans="2:65" s="12" customFormat="1" ht="13.5">
      <c r="B289" s="223"/>
      <c r="C289" s="224"/>
      <c r="D289" s="219" t="s">
        <v>212</v>
      </c>
      <c r="E289" s="225" t="s">
        <v>50</v>
      </c>
      <c r="F289" s="226" t="s">
        <v>1960</v>
      </c>
      <c r="G289" s="224"/>
      <c r="H289" s="227" t="s">
        <v>50</v>
      </c>
      <c r="I289" s="228"/>
      <c r="J289" s="224"/>
      <c r="K289" s="224"/>
      <c r="L289" s="229"/>
      <c r="M289" s="230"/>
      <c r="N289" s="231"/>
      <c r="O289" s="231"/>
      <c r="P289" s="231"/>
      <c r="Q289" s="231"/>
      <c r="R289" s="231"/>
      <c r="S289" s="231"/>
      <c r="T289" s="232"/>
      <c r="AT289" s="233" t="s">
        <v>212</v>
      </c>
      <c r="AU289" s="233" t="s">
        <v>93</v>
      </c>
      <c r="AV289" s="12" t="s">
        <v>25</v>
      </c>
      <c r="AW289" s="12" t="s">
        <v>48</v>
      </c>
      <c r="AX289" s="12" t="s">
        <v>85</v>
      </c>
      <c r="AY289" s="233" t="s">
        <v>199</v>
      </c>
    </row>
    <row r="290" spans="2:65" s="13" customFormat="1" ht="13.5">
      <c r="B290" s="234"/>
      <c r="C290" s="235"/>
      <c r="D290" s="236" t="s">
        <v>212</v>
      </c>
      <c r="E290" s="237" t="s">
        <v>50</v>
      </c>
      <c r="F290" s="238" t="s">
        <v>2012</v>
      </c>
      <c r="G290" s="235"/>
      <c r="H290" s="239">
        <v>72</v>
      </c>
      <c r="I290" s="240"/>
      <c r="J290" s="235"/>
      <c r="K290" s="235"/>
      <c r="L290" s="241"/>
      <c r="M290" s="242"/>
      <c r="N290" s="243"/>
      <c r="O290" s="243"/>
      <c r="P290" s="243"/>
      <c r="Q290" s="243"/>
      <c r="R290" s="243"/>
      <c r="S290" s="243"/>
      <c r="T290" s="244"/>
      <c r="AT290" s="245" t="s">
        <v>212</v>
      </c>
      <c r="AU290" s="245" t="s">
        <v>93</v>
      </c>
      <c r="AV290" s="13" t="s">
        <v>93</v>
      </c>
      <c r="AW290" s="13" t="s">
        <v>48</v>
      </c>
      <c r="AX290" s="13" t="s">
        <v>25</v>
      </c>
      <c r="AY290" s="245" t="s">
        <v>199</v>
      </c>
    </row>
    <row r="291" spans="2:65" s="1" customFormat="1" ht="22.5" customHeight="1">
      <c r="B291" s="43"/>
      <c r="C291" s="207" t="s">
        <v>456</v>
      </c>
      <c r="D291" s="207" t="s">
        <v>202</v>
      </c>
      <c r="E291" s="208" t="s">
        <v>2013</v>
      </c>
      <c r="F291" s="209" t="s">
        <v>2014</v>
      </c>
      <c r="G291" s="210" t="s">
        <v>263</v>
      </c>
      <c r="H291" s="211">
        <v>72</v>
      </c>
      <c r="I291" s="212"/>
      <c r="J291" s="213">
        <f>ROUND(I291*H291,2)</f>
        <v>0</v>
      </c>
      <c r="K291" s="209" t="s">
        <v>206</v>
      </c>
      <c r="L291" s="63"/>
      <c r="M291" s="214" t="s">
        <v>50</v>
      </c>
      <c r="N291" s="215" t="s">
        <v>56</v>
      </c>
      <c r="O291" s="44"/>
      <c r="P291" s="216">
        <f>O291*H291</f>
        <v>0</v>
      </c>
      <c r="Q291" s="216">
        <v>0</v>
      </c>
      <c r="R291" s="216">
        <f>Q291*H291</f>
        <v>0</v>
      </c>
      <c r="S291" s="216">
        <v>0</v>
      </c>
      <c r="T291" s="217">
        <f>S291*H291</f>
        <v>0</v>
      </c>
      <c r="AR291" s="25" t="s">
        <v>105</v>
      </c>
      <c r="AT291" s="25" t="s">
        <v>202</v>
      </c>
      <c r="AU291" s="25" t="s">
        <v>93</v>
      </c>
      <c r="AY291" s="25" t="s">
        <v>199</v>
      </c>
      <c r="BE291" s="218">
        <f>IF(N291="základní",J291,0)</f>
        <v>0</v>
      </c>
      <c r="BF291" s="218">
        <f>IF(N291="snížená",J291,0)</f>
        <v>0</v>
      </c>
      <c r="BG291" s="218">
        <f>IF(N291="zákl. přenesená",J291,0)</f>
        <v>0</v>
      </c>
      <c r="BH291" s="218">
        <f>IF(N291="sníž. přenesená",J291,0)</f>
        <v>0</v>
      </c>
      <c r="BI291" s="218">
        <f>IF(N291="nulová",J291,0)</f>
        <v>0</v>
      </c>
      <c r="BJ291" s="25" t="s">
        <v>25</v>
      </c>
      <c r="BK291" s="218">
        <f>ROUND(I291*H291,2)</f>
        <v>0</v>
      </c>
      <c r="BL291" s="25" t="s">
        <v>105</v>
      </c>
      <c r="BM291" s="25" t="s">
        <v>2015</v>
      </c>
    </row>
    <row r="292" spans="2:65" s="1" customFormat="1" ht="40.5">
      <c r="B292" s="43"/>
      <c r="C292" s="65"/>
      <c r="D292" s="219" t="s">
        <v>208</v>
      </c>
      <c r="E292" s="65"/>
      <c r="F292" s="220" t="s">
        <v>2016</v>
      </c>
      <c r="G292" s="65"/>
      <c r="H292" s="65"/>
      <c r="I292" s="175"/>
      <c r="J292" s="65"/>
      <c r="K292" s="65"/>
      <c r="L292" s="63"/>
      <c r="M292" s="221"/>
      <c r="N292" s="44"/>
      <c r="O292" s="44"/>
      <c r="P292" s="44"/>
      <c r="Q292" s="44"/>
      <c r="R292" s="44"/>
      <c r="S292" s="44"/>
      <c r="T292" s="80"/>
      <c r="AT292" s="25" t="s">
        <v>208</v>
      </c>
      <c r="AU292" s="25" t="s">
        <v>93</v>
      </c>
    </row>
    <row r="293" spans="2:65" s="1" customFormat="1" ht="67.5">
      <c r="B293" s="43"/>
      <c r="C293" s="65"/>
      <c r="D293" s="219" t="s">
        <v>210</v>
      </c>
      <c r="E293" s="65"/>
      <c r="F293" s="222" t="s">
        <v>776</v>
      </c>
      <c r="G293" s="65"/>
      <c r="H293" s="65"/>
      <c r="I293" s="175"/>
      <c r="J293" s="65"/>
      <c r="K293" s="65"/>
      <c r="L293" s="63"/>
      <c r="M293" s="221"/>
      <c r="N293" s="44"/>
      <c r="O293" s="44"/>
      <c r="P293" s="44"/>
      <c r="Q293" s="44"/>
      <c r="R293" s="44"/>
      <c r="S293" s="44"/>
      <c r="T293" s="80"/>
      <c r="AT293" s="25" t="s">
        <v>210</v>
      </c>
      <c r="AU293" s="25" t="s">
        <v>93</v>
      </c>
    </row>
    <row r="294" spans="2:65" s="12" customFormat="1" ht="13.5">
      <c r="B294" s="223"/>
      <c r="C294" s="224"/>
      <c r="D294" s="219" t="s">
        <v>212</v>
      </c>
      <c r="E294" s="225" t="s">
        <v>50</v>
      </c>
      <c r="F294" s="226" t="s">
        <v>1942</v>
      </c>
      <c r="G294" s="224"/>
      <c r="H294" s="227" t="s">
        <v>50</v>
      </c>
      <c r="I294" s="228"/>
      <c r="J294" s="224"/>
      <c r="K294" s="224"/>
      <c r="L294" s="229"/>
      <c r="M294" s="230"/>
      <c r="N294" s="231"/>
      <c r="O294" s="231"/>
      <c r="P294" s="231"/>
      <c r="Q294" s="231"/>
      <c r="R294" s="231"/>
      <c r="S294" s="231"/>
      <c r="T294" s="232"/>
      <c r="AT294" s="233" t="s">
        <v>212</v>
      </c>
      <c r="AU294" s="233" t="s">
        <v>93</v>
      </c>
      <c r="AV294" s="12" t="s">
        <v>25</v>
      </c>
      <c r="AW294" s="12" t="s">
        <v>48</v>
      </c>
      <c r="AX294" s="12" t="s">
        <v>85</v>
      </c>
      <c r="AY294" s="233" t="s">
        <v>199</v>
      </c>
    </row>
    <row r="295" spans="2:65" s="12" customFormat="1" ht="13.5">
      <c r="B295" s="223"/>
      <c r="C295" s="224"/>
      <c r="D295" s="219" t="s">
        <v>212</v>
      </c>
      <c r="E295" s="225" t="s">
        <v>50</v>
      </c>
      <c r="F295" s="226" t="s">
        <v>1960</v>
      </c>
      <c r="G295" s="224"/>
      <c r="H295" s="227" t="s">
        <v>50</v>
      </c>
      <c r="I295" s="228"/>
      <c r="J295" s="224"/>
      <c r="K295" s="224"/>
      <c r="L295" s="229"/>
      <c r="M295" s="230"/>
      <c r="N295" s="231"/>
      <c r="O295" s="231"/>
      <c r="P295" s="231"/>
      <c r="Q295" s="231"/>
      <c r="R295" s="231"/>
      <c r="S295" s="231"/>
      <c r="T295" s="232"/>
      <c r="AT295" s="233" t="s">
        <v>212</v>
      </c>
      <c r="AU295" s="233" t="s">
        <v>93</v>
      </c>
      <c r="AV295" s="12" t="s">
        <v>25</v>
      </c>
      <c r="AW295" s="12" t="s">
        <v>48</v>
      </c>
      <c r="AX295" s="12" t="s">
        <v>85</v>
      </c>
      <c r="AY295" s="233" t="s">
        <v>199</v>
      </c>
    </row>
    <row r="296" spans="2:65" s="13" customFormat="1" ht="13.5">
      <c r="B296" s="234"/>
      <c r="C296" s="235"/>
      <c r="D296" s="236" t="s">
        <v>212</v>
      </c>
      <c r="E296" s="237" t="s">
        <v>50</v>
      </c>
      <c r="F296" s="238" t="s">
        <v>2012</v>
      </c>
      <c r="G296" s="235"/>
      <c r="H296" s="239">
        <v>72</v>
      </c>
      <c r="I296" s="240"/>
      <c r="J296" s="235"/>
      <c r="K296" s="235"/>
      <c r="L296" s="241"/>
      <c r="M296" s="242"/>
      <c r="N296" s="243"/>
      <c r="O296" s="243"/>
      <c r="P296" s="243"/>
      <c r="Q296" s="243"/>
      <c r="R296" s="243"/>
      <c r="S296" s="243"/>
      <c r="T296" s="244"/>
      <c r="AT296" s="245" t="s">
        <v>212</v>
      </c>
      <c r="AU296" s="245" t="s">
        <v>93</v>
      </c>
      <c r="AV296" s="13" t="s">
        <v>93</v>
      </c>
      <c r="AW296" s="13" t="s">
        <v>48</v>
      </c>
      <c r="AX296" s="13" t="s">
        <v>25</v>
      </c>
      <c r="AY296" s="245" t="s">
        <v>199</v>
      </c>
    </row>
    <row r="297" spans="2:65" s="1" customFormat="1" ht="22.5" customHeight="1">
      <c r="B297" s="43"/>
      <c r="C297" s="207" t="s">
        <v>462</v>
      </c>
      <c r="D297" s="207" t="s">
        <v>202</v>
      </c>
      <c r="E297" s="208" t="s">
        <v>797</v>
      </c>
      <c r="F297" s="209" t="s">
        <v>798</v>
      </c>
      <c r="G297" s="210" t="s">
        <v>256</v>
      </c>
      <c r="H297" s="211">
        <v>11.52</v>
      </c>
      <c r="I297" s="212"/>
      <c r="J297" s="213">
        <f>ROUND(I297*H297,2)</f>
        <v>0</v>
      </c>
      <c r="K297" s="209" t="s">
        <v>206</v>
      </c>
      <c r="L297" s="63"/>
      <c r="M297" s="214" t="s">
        <v>50</v>
      </c>
      <c r="N297" s="215" t="s">
        <v>56</v>
      </c>
      <c r="O297" s="44"/>
      <c r="P297" s="216">
        <f>O297*H297</f>
        <v>0</v>
      </c>
      <c r="Q297" s="216">
        <v>0</v>
      </c>
      <c r="R297" s="216">
        <f>Q297*H297</f>
        <v>0</v>
      </c>
      <c r="S297" s="216">
        <v>0</v>
      </c>
      <c r="T297" s="217">
        <f>S297*H297</f>
        <v>0</v>
      </c>
      <c r="AR297" s="25" t="s">
        <v>105</v>
      </c>
      <c r="AT297" s="25" t="s">
        <v>202</v>
      </c>
      <c r="AU297" s="25" t="s">
        <v>93</v>
      </c>
      <c r="AY297" s="25" t="s">
        <v>199</v>
      </c>
      <c r="BE297" s="218">
        <f>IF(N297="základní",J297,0)</f>
        <v>0</v>
      </c>
      <c r="BF297" s="218">
        <f>IF(N297="snížená",J297,0)</f>
        <v>0</v>
      </c>
      <c r="BG297" s="218">
        <f>IF(N297="zákl. přenesená",J297,0)</f>
        <v>0</v>
      </c>
      <c r="BH297" s="218">
        <f>IF(N297="sníž. přenesená",J297,0)</f>
        <v>0</v>
      </c>
      <c r="BI297" s="218">
        <f>IF(N297="nulová",J297,0)</f>
        <v>0</v>
      </c>
      <c r="BJ297" s="25" t="s">
        <v>25</v>
      </c>
      <c r="BK297" s="218">
        <f>ROUND(I297*H297,2)</f>
        <v>0</v>
      </c>
      <c r="BL297" s="25" t="s">
        <v>105</v>
      </c>
      <c r="BM297" s="25" t="s">
        <v>2017</v>
      </c>
    </row>
    <row r="298" spans="2:65" s="1" customFormat="1" ht="13.5">
      <c r="B298" s="43"/>
      <c r="C298" s="65"/>
      <c r="D298" s="219" t="s">
        <v>208</v>
      </c>
      <c r="E298" s="65"/>
      <c r="F298" s="220" t="s">
        <v>800</v>
      </c>
      <c r="G298" s="65"/>
      <c r="H298" s="65"/>
      <c r="I298" s="175"/>
      <c r="J298" s="65"/>
      <c r="K298" s="65"/>
      <c r="L298" s="63"/>
      <c r="M298" s="221"/>
      <c r="N298" s="44"/>
      <c r="O298" s="44"/>
      <c r="P298" s="44"/>
      <c r="Q298" s="44"/>
      <c r="R298" s="44"/>
      <c r="S298" s="44"/>
      <c r="T298" s="80"/>
      <c r="AT298" s="25" t="s">
        <v>208</v>
      </c>
      <c r="AU298" s="25" t="s">
        <v>93</v>
      </c>
    </row>
    <row r="299" spans="2:65" s="1" customFormat="1" ht="40.5">
      <c r="B299" s="43"/>
      <c r="C299" s="65"/>
      <c r="D299" s="219" t="s">
        <v>210</v>
      </c>
      <c r="E299" s="65"/>
      <c r="F299" s="222" t="s">
        <v>801</v>
      </c>
      <c r="G299" s="65"/>
      <c r="H299" s="65"/>
      <c r="I299" s="175"/>
      <c r="J299" s="65"/>
      <c r="K299" s="65"/>
      <c r="L299" s="63"/>
      <c r="M299" s="221"/>
      <c r="N299" s="44"/>
      <c r="O299" s="44"/>
      <c r="P299" s="44"/>
      <c r="Q299" s="44"/>
      <c r="R299" s="44"/>
      <c r="S299" s="44"/>
      <c r="T299" s="80"/>
      <c r="AT299" s="25" t="s">
        <v>210</v>
      </c>
      <c r="AU299" s="25" t="s">
        <v>93</v>
      </c>
    </row>
    <row r="300" spans="2:65" s="12" customFormat="1" ht="13.5">
      <c r="B300" s="223"/>
      <c r="C300" s="224"/>
      <c r="D300" s="219" t="s">
        <v>212</v>
      </c>
      <c r="E300" s="225" t="s">
        <v>50</v>
      </c>
      <c r="F300" s="226" t="s">
        <v>1942</v>
      </c>
      <c r="G300" s="224"/>
      <c r="H300" s="227" t="s">
        <v>50</v>
      </c>
      <c r="I300" s="228"/>
      <c r="J300" s="224"/>
      <c r="K300" s="224"/>
      <c r="L300" s="229"/>
      <c r="M300" s="230"/>
      <c r="N300" s="231"/>
      <c r="O300" s="231"/>
      <c r="P300" s="231"/>
      <c r="Q300" s="231"/>
      <c r="R300" s="231"/>
      <c r="S300" s="231"/>
      <c r="T300" s="232"/>
      <c r="AT300" s="233" t="s">
        <v>212</v>
      </c>
      <c r="AU300" s="233" t="s">
        <v>93</v>
      </c>
      <c r="AV300" s="12" t="s">
        <v>25</v>
      </c>
      <c r="AW300" s="12" t="s">
        <v>48</v>
      </c>
      <c r="AX300" s="12" t="s">
        <v>85</v>
      </c>
      <c r="AY300" s="233" t="s">
        <v>199</v>
      </c>
    </row>
    <row r="301" spans="2:65" s="12" customFormat="1" ht="13.5">
      <c r="B301" s="223"/>
      <c r="C301" s="224"/>
      <c r="D301" s="219" t="s">
        <v>212</v>
      </c>
      <c r="E301" s="225" t="s">
        <v>50</v>
      </c>
      <c r="F301" s="226" t="s">
        <v>1960</v>
      </c>
      <c r="G301" s="224"/>
      <c r="H301" s="227" t="s">
        <v>50</v>
      </c>
      <c r="I301" s="228"/>
      <c r="J301" s="224"/>
      <c r="K301" s="224"/>
      <c r="L301" s="229"/>
      <c r="M301" s="230"/>
      <c r="N301" s="231"/>
      <c r="O301" s="231"/>
      <c r="P301" s="231"/>
      <c r="Q301" s="231"/>
      <c r="R301" s="231"/>
      <c r="S301" s="231"/>
      <c r="T301" s="232"/>
      <c r="AT301" s="233" t="s">
        <v>212</v>
      </c>
      <c r="AU301" s="233" t="s">
        <v>93</v>
      </c>
      <c r="AV301" s="12" t="s">
        <v>25</v>
      </c>
      <c r="AW301" s="12" t="s">
        <v>48</v>
      </c>
      <c r="AX301" s="12" t="s">
        <v>85</v>
      </c>
      <c r="AY301" s="233" t="s">
        <v>199</v>
      </c>
    </row>
    <row r="302" spans="2:65" s="12" customFormat="1" ht="13.5">
      <c r="B302" s="223"/>
      <c r="C302" s="224"/>
      <c r="D302" s="219" t="s">
        <v>212</v>
      </c>
      <c r="E302" s="225" t="s">
        <v>50</v>
      </c>
      <c r="F302" s="226" t="s">
        <v>2004</v>
      </c>
      <c r="G302" s="224"/>
      <c r="H302" s="227" t="s">
        <v>50</v>
      </c>
      <c r="I302" s="228"/>
      <c r="J302" s="224"/>
      <c r="K302" s="224"/>
      <c r="L302" s="229"/>
      <c r="M302" s="230"/>
      <c r="N302" s="231"/>
      <c r="O302" s="231"/>
      <c r="P302" s="231"/>
      <c r="Q302" s="231"/>
      <c r="R302" s="231"/>
      <c r="S302" s="231"/>
      <c r="T302" s="232"/>
      <c r="AT302" s="233" t="s">
        <v>212</v>
      </c>
      <c r="AU302" s="233" t="s">
        <v>93</v>
      </c>
      <c r="AV302" s="12" t="s">
        <v>25</v>
      </c>
      <c r="AW302" s="12" t="s">
        <v>48</v>
      </c>
      <c r="AX302" s="12" t="s">
        <v>85</v>
      </c>
      <c r="AY302" s="233" t="s">
        <v>199</v>
      </c>
    </row>
    <row r="303" spans="2:65" s="13" customFormat="1" ht="13.5">
      <c r="B303" s="234"/>
      <c r="C303" s="235"/>
      <c r="D303" s="236" t="s">
        <v>212</v>
      </c>
      <c r="E303" s="237" t="s">
        <v>50</v>
      </c>
      <c r="F303" s="238" t="s">
        <v>2018</v>
      </c>
      <c r="G303" s="235"/>
      <c r="H303" s="239">
        <v>11.52</v>
      </c>
      <c r="I303" s="240"/>
      <c r="J303" s="235"/>
      <c r="K303" s="235"/>
      <c r="L303" s="241"/>
      <c r="M303" s="242"/>
      <c r="N303" s="243"/>
      <c r="O303" s="243"/>
      <c r="P303" s="243"/>
      <c r="Q303" s="243"/>
      <c r="R303" s="243"/>
      <c r="S303" s="243"/>
      <c r="T303" s="244"/>
      <c r="AT303" s="245" t="s">
        <v>212</v>
      </c>
      <c r="AU303" s="245" t="s">
        <v>93</v>
      </c>
      <c r="AV303" s="13" t="s">
        <v>93</v>
      </c>
      <c r="AW303" s="13" t="s">
        <v>48</v>
      </c>
      <c r="AX303" s="13" t="s">
        <v>85</v>
      </c>
      <c r="AY303" s="245" t="s">
        <v>199</v>
      </c>
    </row>
    <row r="304" spans="2:65" s="1" customFormat="1" ht="22.5" customHeight="1">
      <c r="B304" s="43"/>
      <c r="C304" s="207" t="s">
        <v>468</v>
      </c>
      <c r="D304" s="207" t="s">
        <v>202</v>
      </c>
      <c r="E304" s="208" t="s">
        <v>682</v>
      </c>
      <c r="F304" s="209" t="s">
        <v>683</v>
      </c>
      <c r="G304" s="210" t="s">
        <v>256</v>
      </c>
      <c r="H304" s="211">
        <v>11.52</v>
      </c>
      <c r="I304" s="212"/>
      <c r="J304" s="213">
        <f>ROUND(I304*H304,2)</f>
        <v>0</v>
      </c>
      <c r="K304" s="209" t="s">
        <v>206</v>
      </c>
      <c r="L304" s="63"/>
      <c r="M304" s="214" t="s">
        <v>50</v>
      </c>
      <c r="N304" s="215" t="s">
        <v>56</v>
      </c>
      <c r="O304" s="44"/>
      <c r="P304" s="216">
        <f>O304*H304</f>
        <v>0</v>
      </c>
      <c r="Q304" s="216">
        <v>0</v>
      </c>
      <c r="R304" s="216">
        <f>Q304*H304</f>
        <v>0</v>
      </c>
      <c r="S304" s="216">
        <v>0</v>
      </c>
      <c r="T304" s="217">
        <f>S304*H304</f>
        <v>0</v>
      </c>
      <c r="AR304" s="25" t="s">
        <v>105</v>
      </c>
      <c r="AT304" s="25" t="s">
        <v>202</v>
      </c>
      <c r="AU304" s="25" t="s">
        <v>93</v>
      </c>
      <c r="AY304" s="25" t="s">
        <v>199</v>
      </c>
      <c r="BE304" s="218">
        <f>IF(N304="základní",J304,0)</f>
        <v>0</v>
      </c>
      <c r="BF304" s="218">
        <f>IF(N304="snížená",J304,0)</f>
        <v>0</v>
      </c>
      <c r="BG304" s="218">
        <f>IF(N304="zákl. přenesená",J304,0)</f>
        <v>0</v>
      </c>
      <c r="BH304" s="218">
        <f>IF(N304="sníž. přenesená",J304,0)</f>
        <v>0</v>
      </c>
      <c r="BI304" s="218">
        <f>IF(N304="nulová",J304,0)</f>
        <v>0</v>
      </c>
      <c r="BJ304" s="25" t="s">
        <v>25</v>
      </c>
      <c r="BK304" s="218">
        <f>ROUND(I304*H304,2)</f>
        <v>0</v>
      </c>
      <c r="BL304" s="25" t="s">
        <v>105</v>
      </c>
      <c r="BM304" s="25" t="s">
        <v>2019</v>
      </c>
    </row>
    <row r="305" spans="2:65" s="1" customFormat="1" ht="27">
      <c r="B305" s="43"/>
      <c r="C305" s="65"/>
      <c r="D305" s="219" t="s">
        <v>208</v>
      </c>
      <c r="E305" s="65"/>
      <c r="F305" s="220" t="s">
        <v>685</v>
      </c>
      <c r="G305" s="65"/>
      <c r="H305" s="65"/>
      <c r="I305" s="175"/>
      <c r="J305" s="65"/>
      <c r="K305" s="65"/>
      <c r="L305" s="63"/>
      <c r="M305" s="221"/>
      <c r="N305" s="44"/>
      <c r="O305" s="44"/>
      <c r="P305" s="44"/>
      <c r="Q305" s="44"/>
      <c r="R305" s="44"/>
      <c r="S305" s="44"/>
      <c r="T305" s="80"/>
      <c r="AT305" s="25" t="s">
        <v>208</v>
      </c>
      <c r="AU305" s="25" t="s">
        <v>93</v>
      </c>
    </row>
    <row r="306" spans="2:65" s="1" customFormat="1" ht="94.5">
      <c r="B306" s="43"/>
      <c r="C306" s="65"/>
      <c r="D306" s="219" t="s">
        <v>210</v>
      </c>
      <c r="E306" s="65"/>
      <c r="F306" s="222" t="s">
        <v>686</v>
      </c>
      <c r="G306" s="65"/>
      <c r="H306" s="65"/>
      <c r="I306" s="175"/>
      <c r="J306" s="65"/>
      <c r="K306" s="65"/>
      <c r="L306" s="63"/>
      <c r="M306" s="221"/>
      <c r="N306" s="44"/>
      <c r="O306" s="44"/>
      <c r="P306" s="44"/>
      <c r="Q306" s="44"/>
      <c r="R306" s="44"/>
      <c r="S306" s="44"/>
      <c r="T306" s="80"/>
      <c r="AT306" s="25" t="s">
        <v>210</v>
      </c>
      <c r="AU306" s="25" t="s">
        <v>93</v>
      </c>
    </row>
    <row r="307" spans="2:65" s="12" customFormat="1" ht="13.5">
      <c r="B307" s="223"/>
      <c r="C307" s="224"/>
      <c r="D307" s="219" t="s">
        <v>212</v>
      </c>
      <c r="E307" s="225" t="s">
        <v>50</v>
      </c>
      <c r="F307" s="226" t="s">
        <v>1942</v>
      </c>
      <c r="G307" s="224"/>
      <c r="H307" s="227" t="s">
        <v>50</v>
      </c>
      <c r="I307" s="228"/>
      <c r="J307" s="224"/>
      <c r="K307" s="224"/>
      <c r="L307" s="229"/>
      <c r="M307" s="230"/>
      <c r="N307" s="231"/>
      <c r="O307" s="231"/>
      <c r="P307" s="231"/>
      <c r="Q307" s="231"/>
      <c r="R307" s="231"/>
      <c r="S307" s="231"/>
      <c r="T307" s="232"/>
      <c r="AT307" s="233" t="s">
        <v>212</v>
      </c>
      <c r="AU307" s="233" t="s">
        <v>93</v>
      </c>
      <c r="AV307" s="12" t="s">
        <v>25</v>
      </c>
      <c r="AW307" s="12" t="s">
        <v>48</v>
      </c>
      <c r="AX307" s="12" t="s">
        <v>85</v>
      </c>
      <c r="AY307" s="233" t="s">
        <v>199</v>
      </c>
    </row>
    <row r="308" spans="2:65" s="12" customFormat="1" ht="13.5">
      <c r="B308" s="223"/>
      <c r="C308" s="224"/>
      <c r="D308" s="219" t="s">
        <v>212</v>
      </c>
      <c r="E308" s="225" t="s">
        <v>50</v>
      </c>
      <c r="F308" s="226" t="s">
        <v>1960</v>
      </c>
      <c r="G308" s="224"/>
      <c r="H308" s="227" t="s">
        <v>50</v>
      </c>
      <c r="I308" s="228"/>
      <c r="J308" s="224"/>
      <c r="K308" s="224"/>
      <c r="L308" s="229"/>
      <c r="M308" s="230"/>
      <c r="N308" s="231"/>
      <c r="O308" s="231"/>
      <c r="P308" s="231"/>
      <c r="Q308" s="231"/>
      <c r="R308" s="231"/>
      <c r="S308" s="231"/>
      <c r="T308" s="232"/>
      <c r="AT308" s="233" t="s">
        <v>212</v>
      </c>
      <c r="AU308" s="233" t="s">
        <v>93</v>
      </c>
      <c r="AV308" s="12" t="s">
        <v>25</v>
      </c>
      <c r="AW308" s="12" t="s">
        <v>48</v>
      </c>
      <c r="AX308" s="12" t="s">
        <v>85</v>
      </c>
      <c r="AY308" s="233" t="s">
        <v>199</v>
      </c>
    </row>
    <row r="309" spans="2:65" s="12" customFormat="1" ht="13.5">
      <c r="B309" s="223"/>
      <c r="C309" s="224"/>
      <c r="D309" s="219" t="s">
        <v>212</v>
      </c>
      <c r="E309" s="225" t="s">
        <v>50</v>
      </c>
      <c r="F309" s="226" t="s">
        <v>2004</v>
      </c>
      <c r="G309" s="224"/>
      <c r="H309" s="227" t="s">
        <v>50</v>
      </c>
      <c r="I309" s="228"/>
      <c r="J309" s="224"/>
      <c r="K309" s="224"/>
      <c r="L309" s="229"/>
      <c r="M309" s="230"/>
      <c r="N309" s="231"/>
      <c r="O309" s="231"/>
      <c r="P309" s="231"/>
      <c r="Q309" s="231"/>
      <c r="R309" s="231"/>
      <c r="S309" s="231"/>
      <c r="T309" s="232"/>
      <c r="AT309" s="233" t="s">
        <v>212</v>
      </c>
      <c r="AU309" s="233" t="s">
        <v>93</v>
      </c>
      <c r="AV309" s="12" t="s">
        <v>25</v>
      </c>
      <c r="AW309" s="12" t="s">
        <v>48</v>
      </c>
      <c r="AX309" s="12" t="s">
        <v>85</v>
      </c>
      <c r="AY309" s="233" t="s">
        <v>199</v>
      </c>
    </row>
    <row r="310" spans="2:65" s="13" customFormat="1" ht="13.5">
      <c r="B310" s="234"/>
      <c r="C310" s="235"/>
      <c r="D310" s="219" t="s">
        <v>212</v>
      </c>
      <c r="E310" s="246" t="s">
        <v>50</v>
      </c>
      <c r="F310" s="247" t="s">
        <v>2020</v>
      </c>
      <c r="G310" s="235"/>
      <c r="H310" s="248">
        <v>5.76</v>
      </c>
      <c r="I310" s="240"/>
      <c r="J310" s="235"/>
      <c r="K310" s="235"/>
      <c r="L310" s="241"/>
      <c r="M310" s="242"/>
      <c r="N310" s="243"/>
      <c r="O310" s="243"/>
      <c r="P310" s="243"/>
      <c r="Q310" s="243"/>
      <c r="R310" s="243"/>
      <c r="S310" s="243"/>
      <c r="T310" s="244"/>
      <c r="AT310" s="245" t="s">
        <v>212</v>
      </c>
      <c r="AU310" s="245" t="s">
        <v>93</v>
      </c>
      <c r="AV310" s="13" t="s">
        <v>93</v>
      </c>
      <c r="AW310" s="13" t="s">
        <v>48</v>
      </c>
      <c r="AX310" s="13" t="s">
        <v>85</v>
      </c>
      <c r="AY310" s="245" t="s">
        <v>199</v>
      </c>
    </row>
    <row r="311" spans="2:65" s="12" customFormat="1" ht="13.5">
      <c r="B311" s="223"/>
      <c r="C311" s="224"/>
      <c r="D311" s="219" t="s">
        <v>212</v>
      </c>
      <c r="E311" s="225" t="s">
        <v>50</v>
      </c>
      <c r="F311" s="226" t="s">
        <v>2021</v>
      </c>
      <c r="G311" s="224"/>
      <c r="H311" s="227" t="s">
        <v>50</v>
      </c>
      <c r="I311" s="228"/>
      <c r="J311" s="224"/>
      <c r="K311" s="224"/>
      <c r="L311" s="229"/>
      <c r="M311" s="230"/>
      <c r="N311" s="231"/>
      <c r="O311" s="231"/>
      <c r="P311" s="231"/>
      <c r="Q311" s="231"/>
      <c r="R311" s="231"/>
      <c r="S311" s="231"/>
      <c r="T311" s="232"/>
      <c r="AT311" s="233" t="s">
        <v>212</v>
      </c>
      <c r="AU311" s="233" t="s">
        <v>93</v>
      </c>
      <c r="AV311" s="12" t="s">
        <v>25</v>
      </c>
      <c r="AW311" s="12" t="s">
        <v>48</v>
      </c>
      <c r="AX311" s="12" t="s">
        <v>85</v>
      </c>
      <c r="AY311" s="233" t="s">
        <v>199</v>
      </c>
    </row>
    <row r="312" spans="2:65" s="13" customFormat="1" ht="13.5">
      <c r="B312" s="234"/>
      <c r="C312" s="235"/>
      <c r="D312" s="236" t="s">
        <v>212</v>
      </c>
      <c r="E312" s="237" t="s">
        <v>50</v>
      </c>
      <c r="F312" s="238" t="s">
        <v>2020</v>
      </c>
      <c r="G312" s="235"/>
      <c r="H312" s="239">
        <v>5.76</v>
      </c>
      <c r="I312" s="240"/>
      <c r="J312" s="235"/>
      <c r="K312" s="235"/>
      <c r="L312" s="241"/>
      <c r="M312" s="242"/>
      <c r="N312" s="243"/>
      <c r="O312" s="243"/>
      <c r="P312" s="243"/>
      <c r="Q312" s="243"/>
      <c r="R312" s="243"/>
      <c r="S312" s="243"/>
      <c r="T312" s="244"/>
      <c r="AT312" s="245" t="s">
        <v>212</v>
      </c>
      <c r="AU312" s="245" t="s">
        <v>93</v>
      </c>
      <c r="AV312" s="13" t="s">
        <v>93</v>
      </c>
      <c r="AW312" s="13" t="s">
        <v>48</v>
      </c>
      <c r="AX312" s="13" t="s">
        <v>85</v>
      </c>
      <c r="AY312" s="245" t="s">
        <v>199</v>
      </c>
    </row>
    <row r="313" spans="2:65" s="1" customFormat="1" ht="22.5" customHeight="1">
      <c r="B313" s="43"/>
      <c r="C313" s="207" t="s">
        <v>474</v>
      </c>
      <c r="D313" s="207" t="s">
        <v>202</v>
      </c>
      <c r="E313" s="208" t="s">
        <v>696</v>
      </c>
      <c r="F313" s="209" t="s">
        <v>697</v>
      </c>
      <c r="G313" s="210" t="s">
        <v>256</v>
      </c>
      <c r="H313" s="211">
        <v>5.76</v>
      </c>
      <c r="I313" s="212"/>
      <c r="J313" s="213">
        <f>ROUND(I313*H313,2)</f>
        <v>0</v>
      </c>
      <c r="K313" s="209" t="s">
        <v>206</v>
      </c>
      <c r="L313" s="63"/>
      <c r="M313" s="214" t="s">
        <v>50</v>
      </c>
      <c r="N313" s="215" t="s">
        <v>56</v>
      </c>
      <c r="O313" s="44"/>
      <c r="P313" s="216">
        <f>O313*H313</f>
        <v>0</v>
      </c>
      <c r="Q313" s="216">
        <v>0</v>
      </c>
      <c r="R313" s="216">
        <f>Q313*H313</f>
        <v>0</v>
      </c>
      <c r="S313" s="216">
        <v>0</v>
      </c>
      <c r="T313" s="217">
        <f>S313*H313</f>
        <v>0</v>
      </c>
      <c r="AR313" s="25" t="s">
        <v>105</v>
      </c>
      <c r="AT313" s="25" t="s">
        <v>202</v>
      </c>
      <c r="AU313" s="25" t="s">
        <v>93</v>
      </c>
      <c r="AY313" s="25" t="s">
        <v>199</v>
      </c>
      <c r="BE313" s="218">
        <f>IF(N313="základní",J313,0)</f>
        <v>0</v>
      </c>
      <c r="BF313" s="218">
        <f>IF(N313="snížená",J313,0)</f>
        <v>0</v>
      </c>
      <c r="BG313" s="218">
        <f>IF(N313="zákl. přenesená",J313,0)</f>
        <v>0</v>
      </c>
      <c r="BH313" s="218">
        <f>IF(N313="sníž. přenesená",J313,0)</f>
        <v>0</v>
      </c>
      <c r="BI313" s="218">
        <f>IF(N313="nulová",J313,0)</f>
        <v>0</v>
      </c>
      <c r="BJ313" s="25" t="s">
        <v>25</v>
      </c>
      <c r="BK313" s="218">
        <f>ROUND(I313*H313,2)</f>
        <v>0</v>
      </c>
      <c r="BL313" s="25" t="s">
        <v>105</v>
      </c>
      <c r="BM313" s="25" t="s">
        <v>2022</v>
      </c>
    </row>
    <row r="314" spans="2:65" s="1" customFormat="1" ht="27">
      <c r="B314" s="43"/>
      <c r="C314" s="65"/>
      <c r="D314" s="219" t="s">
        <v>208</v>
      </c>
      <c r="E314" s="65"/>
      <c r="F314" s="220" t="s">
        <v>699</v>
      </c>
      <c r="G314" s="65"/>
      <c r="H314" s="65"/>
      <c r="I314" s="175"/>
      <c r="J314" s="65"/>
      <c r="K314" s="65"/>
      <c r="L314" s="63"/>
      <c r="M314" s="221"/>
      <c r="N314" s="44"/>
      <c r="O314" s="44"/>
      <c r="P314" s="44"/>
      <c r="Q314" s="44"/>
      <c r="R314" s="44"/>
      <c r="S314" s="44"/>
      <c r="T314" s="80"/>
      <c r="AT314" s="25" t="s">
        <v>208</v>
      </c>
      <c r="AU314" s="25" t="s">
        <v>93</v>
      </c>
    </row>
    <row r="315" spans="2:65" s="1" customFormat="1" ht="94.5">
      <c r="B315" s="43"/>
      <c r="C315" s="65"/>
      <c r="D315" s="219" t="s">
        <v>210</v>
      </c>
      <c r="E315" s="65"/>
      <c r="F315" s="222" t="s">
        <v>686</v>
      </c>
      <c r="G315" s="65"/>
      <c r="H315" s="65"/>
      <c r="I315" s="175"/>
      <c r="J315" s="65"/>
      <c r="K315" s="65"/>
      <c r="L315" s="63"/>
      <c r="M315" s="221"/>
      <c r="N315" s="44"/>
      <c r="O315" s="44"/>
      <c r="P315" s="44"/>
      <c r="Q315" s="44"/>
      <c r="R315" s="44"/>
      <c r="S315" s="44"/>
      <c r="T315" s="80"/>
      <c r="AT315" s="25" t="s">
        <v>210</v>
      </c>
      <c r="AU315" s="25" t="s">
        <v>93</v>
      </c>
    </row>
    <row r="316" spans="2:65" s="12" customFormat="1" ht="13.5">
      <c r="B316" s="223"/>
      <c r="C316" s="224"/>
      <c r="D316" s="219" t="s">
        <v>212</v>
      </c>
      <c r="E316" s="225" t="s">
        <v>50</v>
      </c>
      <c r="F316" s="226" t="s">
        <v>1942</v>
      </c>
      <c r="G316" s="224"/>
      <c r="H316" s="227" t="s">
        <v>50</v>
      </c>
      <c r="I316" s="228"/>
      <c r="J316" s="224"/>
      <c r="K316" s="224"/>
      <c r="L316" s="229"/>
      <c r="M316" s="230"/>
      <c r="N316" s="231"/>
      <c r="O316" s="231"/>
      <c r="P316" s="231"/>
      <c r="Q316" s="231"/>
      <c r="R316" s="231"/>
      <c r="S316" s="231"/>
      <c r="T316" s="232"/>
      <c r="AT316" s="233" t="s">
        <v>212</v>
      </c>
      <c r="AU316" s="233" t="s">
        <v>93</v>
      </c>
      <c r="AV316" s="12" t="s">
        <v>25</v>
      </c>
      <c r="AW316" s="12" t="s">
        <v>48</v>
      </c>
      <c r="AX316" s="12" t="s">
        <v>85</v>
      </c>
      <c r="AY316" s="233" t="s">
        <v>199</v>
      </c>
    </row>
    <row r="317" spans="2:65" s="12" customFormat="1" ht="13.5">
      <c r="B317" s="223"/>
      <c r="C317" s="224"/>
      <c r="D317" s="219" t="s">
        <v>212</v>
      </c>
      <c r="E317" s="225" t="s">
        <v>50</v>
      </c>
      <c r="F317" s="226" t="s">
        <v>1960</v>
      </c>
      <c r="G317" s="224"/>
      <c r="H317" s="227" t="s">
        <v>50</v>
      </c>
      <c r="I317" s="228"/>
      <c r="J317" s="224"/>
      <c r="K317" s="224"/>
      <c r="L317" s="229"/>
      <c r="M317" s="230"/>
      <c r="N317" s="231"/>
      <c r="O317" s="231"/>
      <c r="P317" s="231"/>
      <c r="Q317" s="231"/>
      <c r="R317" s="231"/>
      <c r="S317" s="231"/>
      <c r="T317" s="232"/>
      <c r="AT317" s="233" t="s">
        <v>212</v>
      </c>
      <c r="AU317" s="233" t="s">
        <v>93</v>
      </c>
      <c r="AV317" s="12" t="s">
        <v>25</v>
      </c>
      <c r="AW317" s="12" t="s">
        <v>48</v>
      </c>
      <c r="AX317" s="12" t="s">
        <v>85</v>
      </c>
      <c r="AY317" s="233" t="s">
        <v>199</v>
      </c>
    </row>
    <row r="318" spans="2:65" s="12" customFormat="1" ht="13.5">
      <c r="B318" s="223"/>
      <c r="C318" s="224"/>
      <c r="D318" s="219" t="s">
        <v>212</v>
      </c>
      <c r="E318" s="225" t="s">
        <v>50</v>
      </c>
      <c r="F318" s="226" t="s">
        <v>2021</v>
      </c>
      <c r="G318" s="224"/>
      <c r="H318" s="227" t="s">
        <v>50</v>
      </c>
      <c r="I318" s="228"/>
      <c r="J318" s="224"/>
      <c r="K318" s="224"/>
      <c r="L318" s="229"/>
      <c r="M318" s="230"/>
      <c r="N318" s="231"/>
      <c r="O318" s="231"/>
      <c r="P318" s="231"/>
      <c r="Q318" s="231"/>
      <c r="R318" s="231"/>
      <c r="S318" s="231"/>
      <c r="T318" s="232"/>
      <c r="AT318" s="233" t="s">
        <v>212</v>
      </c>
      <c r="AU318" s="233" t="s">
        <v>93</v>
      </c>
      <c r="AV318" s="12" t="s">
        <v>25</v>
      </c>
      <c r="AW318" s="12" t="s">
        <v>48</v>
      </c>
      <c r="AX318" s="12" t="s">
        <v>85</v>
      </c>
      <c r="AY318" s="233" t="s">
        <v>199</v>
      </c>
    </row>
    <row r="319" spans="2:65" s="13" customFormat="1" ht="13.5">
      <c r="B319" s="234"/>
      <c r="C319" s="235"/>
      <c r="D319" s="236" t="s">
        <v>212</v>
      </c>
      <c r="E319" s="237" t="s">
        <v>50</v>
      </c>
      <c r="F319" s="238" t="s">
        <v>2020</v>
      </c>
      <c r="G319" s="235"/>
      <c r="H319" s="239">
        <v>5.76</v>
      </c>
      <c r="I319" s="240"/>
      <c r="J319" s="235"/>
      <c r="K319" s="235"/>
      <c r="L319" s="241"/>
      <c r="M319" s="242"/>
      <c r="N319" s="243"/>
      <c r="O319" s="243"/>
      <c r="P319" s="243"/>
      <c r="Q319" s="243"/>
      <c r="R319" s="243"/>
      <c r="S319" s="243"/>
      <c r="T319" s="244"/>
      <c r="AT319" s="245" t="s">
        <v>212</v>
      </c>
      <c r="AU319" s="245" t="s">
        <v>93</v>
      </c>
      <c r="AV319" s="13" t="s">
        <v>93</v>
      </c>
      <c r="AW319" s="13" t="s">
        <v>48</v>
      </c>
      <c r="AX319" s="13" t="s">
        <v>85</v>
      </c>
      <c r="AY319" s="245" t="s">
        <v>199</v>
      </c>
    </row>
    <row r="320" spans="2:65" s="1" customFormat="1" ht="22.5" customHeight="1">
      <c r="B320" s="43"/>
      <c r="C320" s="207" t="s">
        <v>488</v>
      </c>
      <c r="D320" s="207" t="s">
        <v>202</v>
      </c>
      <c r="E320" s="208" t="s">
        <v>495</v>
      </c>
      <c r="F320" s="209" t="s">
        <v>496</v>
      </c>
      <c r="G320" s="210" t="s">
        <v>256</v>
      </c>
      <c r="H320" s="211">
        <v>32.069000000000003</v>
      </c>
      <c r="I320" s="212"/>
      <c r="J320" s="213">
        <f>ROUND(I320*H320,2)</f>
        <v>0</v>
      </c>
      <c r="K320" s="209" t="s">
        <v>206</v>
      </c>
      <c r="L320" s="63"/>
      <c r="M320" s="214" t="s">
        <v>50</v>
      </c>
      <c r="N320" s="215" t="s">
        <v>56</v>
      </c>
      <c r="O320" s="44"/>
      <c r="P320" s="216">
        <f>O320*H320</f>
        <v>0</v>
      </c>
      <c r="Q320" s="216">
        <v>0</v>
      </c>
      <c r="R320" s="216">
        <f>Q320*H320</f>
        <v>0</v>
      </c>
      <c r="S320" s="216">
        <v>0</v>
      </c>
      <c r="T320" s="217">
        <f>S320*H320</f>
        <v>0</v>
      </c>
      <c r="AR320" s="25" t="s">
        <v>105</v>
      </c>
      <c r="AT320" s="25" t="s">
        <v>202</v>
      </c>
      <c r="AU320" s="25" t="s">
        <v>93</v>
      </c>
      <c r="AY320" s="25" t="s">
        <v>199</v>
      </c>
      <c r="BE320" s="218">
        <f>IF(N320="základní",J320,0)</f>
        <v>0</v>
      </c>
      <c r="BF320" s="218">
        <f>IF(N320="snížená",J320,0)</f>
        <v>0</v>
      </c>
      <c r="BG320" s="218">
        <f>IF(N320="zákl. přenesená",J320,0)</f>
        <v>0</v>
      </c>
      <c r="BH320" s="218">
        <f>IF(N320="sníž. přenesená",J320,0)</f>
        <v>0</v>
      </c>
      <c r="BI320" s="218">
        <f>IF(N320="nulová",J320,0)</f>
        <v>0</v>
      </c>
      <c r="BJ320" s="25" t="s">
        <v>25</v>
      </c>
      <c r="BK320" s="218">
        <f>ROUND(I320*H320,2)</f>
        <v>0</v>
      </c>
      <c r="BL320" s="25" t="s">
        <v>105</v>
      </c>
      <c r="BM320" s="25" t="s">
        <v>2023</v>
      </c>
    </row>
    <row r="321" spans="2:47" s="1" customFormat="1" ht="27">
      <c r="B321" s="43"/>
      <c r="C321" s="65"/>
      <c r="D321" s="219" t="s">
        <v>208</v>
      </c>
      <c r="E321" s="65"/>
      <c r="F321" s="220" t="s">
        <v>498</v>
      </c>
      <c r="G321" s="65"/>
      <c r="H321" s="65"/>
      <c r="I321" s="175"/>
      <c r="J321" s="65"/>
      <c r="K321" s="65"/>
      <c r="L321" s="63"/>
      <c r="M321" s="289"/>
      <c r="N321" s="290"/>
      <c r="O321" s="290"/>
      <c r="P321" s="290"/>
      <c r="Q321" s="290"/>
      <c r="R321" s="290"/>
      <c r="S321" s="290"/>
      <c r="T321" s="291"/>
      <c r="AT321" s="25" t="s">
        <v>208</v>
      </c>
      <c r="AU321" s="25" t="s">
        <v>93</v>
      </c>
    </row>
    <row r="322" spans="2:47" s="1" customFormat="1" ht="6.95" customHeight="1">
      <c r="B322" s="58"/>
      <c r="C322" s="59"/>
      <c r="D322" s="59"/>
      <c r="E322" s="59"/>
      <c r="F322" s="59"/>
      <c r="G322" s="59"/>
      <c r="H322" s="59"/>
      <c r="I322" s="151"/>
      <c r="J322" s="59"/>
      <c r="K322" s="59"/>
      <c r="L322" s="63"/>
    </row>
  </sheetData>
  <sheetProtection password="CC35" sheet="1" objects="1" scenarios="1" formatCells="0" formatColumns="0" formatRows="0" sort="0" autoFilter="0"/>
  <autoFilter ref="C91:K321"/>
  <mergeCells count="15">
    <mergeCell ref="E82:H82"/>
    <mergeCell ref="E80:H80"/>
    <mergeCell ref="E84:H84"/>
    <mergeCell ref="G1:H1"/>
    <mergeCell ref="L2:V2"/>
    <mergeCell ref="E49:H49"/>
    <mergeCell ref="E53:H53"/>
    <mergeCell ref="E51:H51"/>
    <mergeCell ref="E55:H55"/>
    <mergeCell ref="E78:H78"/>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92" customWidth="1"/>
    <col min="2" max="2" width="1.6640625" style="292" customWidth="1"/>
    <col min="3" max="4" width="5" style="292" customWidth="1"/>
    <col min="5" max="5" width="11.6640625" style="292" customWidth="1"/>
    <col min="6" max="6" width="9.1640625" style="292" customWidth="1"/>
    <col min="7" max="7" width="5" style="292" customWidth="1"/>
    <col min="8" max="8" width="77.83203125" style="292" customWidth="1"/>
    <col min="9" max="10" width="20" style="292" customWidth="1"/>
    <col min="11" max="11" width="1.6640625" style="292" customWidth="1"/>
  </cols>
  <sheetData>
    <row r="1" spans="2:11" ht="37.5" customHeight="1"/>
    <row r="2" spans="2:11" ht="7.5" customHeight="1">
      <c r="B2" s="293"/>
      <c r="C2" s="294"/>
      <c r="D2" s="294"/>
      <c r="E2" s="294"/>
      <c r="F2" s="294"/>
      <c r="G2" s="294"/>
      <c r="H2" s="294"/>
      <c r="I2" s="294"/>
      <c r="J2" s="294"/>
      <c r="K2" s="295"/>
    </row>
    <row r="3" spans="2:11" s="16" customFormat="1" ht="45" customHeight="1">
      <c r="B3" s="296"/>
      <c r="C3" s="426" t="s">
        <v>2024</v>
      </c>
      <c r="D3" s="426"/>
      <c r="E3" s="426"/>
      <c r="F3" s="426"/>
      <c r="G3" s="426"/>
      <c r="H3" s="426"/>
      <c r="I3" s="426"/>
      <c r="J3" s="426"/>
      <c r="K3" s="297"/>
    </row>
    <row r="4" spans="2:11" ht="25.5" customHeight="1">
      <c r="B4" s="298"/>
      <c r="C4" s="430" t="s">
        <v>2025</v>
      </c>
      <c r="D4" s="430"/>
      <c r="E4" s="430"/>
      <c r="F4" s="430"/>
      <c r="G4" s="430"/>
      <c r="H4" s="430"/>
      <c r="I4" s="430"/>
      <c r="J4" s="430"/>
      <c r="K4" s="299"/>
    </row>
    <row r="5" spans="2:11" ht="5.25" customHeight="1">
      <c r="B5" s="298"/>
      <c r="C5" s="300"/>
      <c r="D5" s="300"/>
      <c r="E5" s="300"/>
      <c r="F5" s="300"/>
      <c r="G5" s="300"/>
      <c r="H5" s="300"/>
      <c r="I5" s="300"/>
      <c r="J5" s="300"/>
      <c r="K5" s="299"/>
    </row>
    <row r="6" spans="2:11" ht="15" customHeight="1">
      <c r="B6" s="298"/>
      <c r="C6" s="429" t="s">
        <v>2026</v>
      </c>
      <c r="D6" s="429"/>
      <c r="E6" s="429"/>
      <c r="F6" s="429"/>
      <c r="G6" s="429"/>
      <c r="H6" s="429"/>
      <c r="I6" s="429"/>
      <c r="J6" s="429"/>
      <c r="K6" s="299"/>
    </row>
    <row r="7" spans="2:11" ht="15" customHeight="1">
      <c r="B7" s="302"/>
      <c r="C7" s="429" t="s">
        <v>2027</v>
      </c>
      <c r="D7" s="429"/>
      <c r="E7" s="429"/>
      <c r="F7" s="429"/>
      <c r="G7" s="429"/>
      <c r="H7" s="429"/>
      <c r="I7" s="429"/>
      <c r="J7" s="429"/>
      <c r="K7" s="299"/>
    </row>
    <row r="8" spans="2:11" ht="12.75" customHeight="1">
      <c r="B8" s="302"/>
      <c r="C8" s="301"/>
      <c r="D8" s="301"/>
      <c r="E8" s="301"/>
      <c r="F8" s="301"/>
      <c r="G8" s="301"/>
      <c r="H8" s="301"/>
      <c r="I8" s="301"/>
      <c r="J8" s="301"/>
      <c r="K8" s="299"/>
    </row>
    <row r="9" spans="2:11" ht="15" customHeight="1">
      <c r="B9" s="302"/>
      <c r="C9" s="429" t="s">
        <v>2028</v>
      </c>
      <c r="D9" s="429"/>
      <c r="E9" s="429"/>
      <c r="F9" s="429"/>
      <c r="G9" s="429"/>
      <c r="H9" s="429"/>
      <c r="I9" s="429"/>
      <c r="J9" s="429"/>
      <c r="K9" s="299"/>
    </row>
    <row r="10" spans="2:11" ht="15" customHeight="1">
      <c r="B10" s="302"/>
      <c r="C10" s="301"/>
      <c r="D10" s="429" t="s">
        <v>2029</v>
      </c>
      <c r="E10" s="429"/>
      <c r="F10" s="429"/>
      <c r="G10" s="429"/>
      <c r="H10" s="429"/>
      <c r="I10" s="429"/>
      <c r="J10" s="429"/>
      <c r="K10" s="299"/>
    </row>
    <row r="11" spans="2:11" ht="15" customHeight="1">
      <c r="B11" s="302"/>
      <c r="C11" s="303"/>
      <c r="D11" s="429" t="s">
        <v>2030</v>
      </c>
      <c r="E11" s="429"/>
      <c r="F11" s="429"/>
      <c r="G11" s="429"/>
      <c r="H11" s="429"/>
      <c r="I11" s="429"/>
      <c r="J11" s="429"/>
      <c r="K11" s="299"/>
    </row>
    <row r="12" spans="2:11" ht="12.75" customHeight="1">
      <c r="B12" s="302"/>
      <c r="C12" s="303"/>
      <c r="D12" s="303"/>
      <c r="E12" s="303"/>
      <c r="F12" s="303"/>
      <c r="G12" s="303"/>
      <c r="H12" s="303"/>
      <c r="I12" s="303"/>
      <c r="J12" s="303"/>
      <c r="K12" s="299"/>
    </row>
    <row r="13" spans="2:11" ht="15" customHeight="1">
      <c r="B13" s="302"/>
      <c r="C13" s="303"/>
      <c r="D13" s="429" t="s">
        <v>2031</v>
      </c>
      <c r="E13" s="429"/>
      <c r="F13" s="429"/>
      <c r="G13" s="429"/>
      <c r="H13" s="429"/>
      <c r="I13" s="429"/>
      <c r="J13" s="429"/>
      <c r="K13" s="299"/>
    </row>
    <row r="14" spans="2:11" ht="15" customHeight="1">
      <c r="B14" s="302"/>
      <c r="C14" s="303"/>
      <c r="D14" s="429" t="s">
        <v>2032</v>
      </c>
      <c r="E14" s="429"/>
      <c r="F14" s="429"/>
      <c r="G14" s="429"/>
      <c r="H14" s="429"/>
      <c r="I14" s="429"/>
      <c r="J14" s="429"/>
      <c r="K14" s="299"/>
    </row>
    <row r="15" spans="2:11" ht="15" customHeight="1">
      <c r="B15" s="302"/>
      <c r="C15" s="303"/>
      <c r="D15" s="429" t="s">
        <v>2033</v>
      </c>
      <c r="E15" s="429"/>
      <c r="F15" s="429"/>
      <c r="G15" s="429"/>
      <c r="H15" s="429"/>
      <c r="I15" s="429"/>
      <c r="J15" s="429"/>
      <c r="K15" s="299"/>
    </row>
    <row r="16" spans="2:11" ht="15" customHeight="1">
      <c r="B16" s="302"/>
      <c r="C16" s="303"/>
      <c r="D16" s="303"/>
      <c r="E16" s="304" t="s">
        <v>91</v>
      </c>
      <c r="F16" s="429" t="s">
        <v>2034</v>
      </c>
      <c r="G16" s="429"/>
      <c r="H16" s="429"/>
      <c r="I16" s="429"/>
      <c r="J16" s="429"/>
      <c r="K16" s="299"/>
    </row>
    <row r="17" spans="2:11" ht="15" customHeight="1">
      <c r="B17" s="302"/>
      <c r="C17" s="303"/>
      <c r="D17" s="303"/>
      <c r="E17" s="304" t="s">
        <v>2035</v>
      </c>
      <c r="F17" s="429" t="s">
        <v>2036</v>
      </c>
      <c r="G17" s="429"/>
      <c r="H17" s="429"/>
      <c r="I17" s="429"/>
      <c r="J17" s="429"/>
      <c r="K17" s="299"/>
    </row>
    <row r="18" spans="2:11" ht="15" customHeight="1">
      <c r="B18" s="302"/>
      <c r="C18" s="303"/>
      <c r="D18" s="303"/>
      <c r="E18" s="304" t="s">
        <v>2037</v>
      </c>
      <c r="F18" s="429" t="s">
        <v>2038</v>
      </c>
      <c r="G18" s="429"/>
      <c r="H18" s="429"/>
      <c r="I18" s="429"/>
      <c r="J18" s="429"/>
      <c r="K18" s="299"/>
    </row>
    <row r="19" spans="2:11" ht="15" customHeight="1">
      <c r="B19" s="302"/>
      <c r="C19" s="303"/>
      <c r="D19" s="303"/>
      <c r="E19" s="304" t="s">
        <v>2039</v>
      </c>
      <c r="F19" s="429" t="s">
        <v>2040</v>
      </c>
      <c r="G19" s="429"/>
      <c r="H19" s="429"/>
      <c r="I19" s="429"/>
      <c r="J19" s="429"/>
      <c r="K19" s="299"/>
    </row>
    <row r="20" spans="2:11" ht="15" customHeight="1">
      <c r="B20" s="302"/>
      <c r="C20" s="303"/>
      <c r="D20" s="303"/>
      <c r="E20" s="304" t="s">
        <v>1855</v>
      </c>
      <c r="F20" s="429" t="s">
        <v>1856</v>
      </c>
      <c r="G20" s="429"/>
      <c r="H20" s="429"/>
      <c r="I20" s="429"/>
      <c r="J20" s="429"/>
      <c r="K20" s="299"/>
    </row>
    <row r="21" spans="2:11" ht="15" customHeight="1">
      <c r="B21" s="302"/>
      <c r="C21" s="303"/>
      <c r="D21" s="303"/>
      <c r="E21" s="304" t="s">
        <v>96</v>
      </c>
      <c r="F21" s="429" t="s">
        <v>2041</v>
      </c>
      <c r="G21" s="429"/>
      <c r="H21" s="429"/>
      <c r="I21" s="429"/>
      <c r="J21" s="429"/>
      <c r="K21" s="299"/>
    </row>
    <row r="22" spans="2:11" ht="12.75" customHeight="1">
      <c r="B22" s="302"/>
      <c r="C22" s="303"/>
      <c r="D22" s="303"/>
      <c r="E22" s="303"/>
      <c r="F22" s="303"/>
      <c r="G22" s="303"/>
      <c r="H22" s="303"/>
      <c r="I22" s="303"/>
      <c r="J22" s="303"/>
      <c r="K22" s="299"/>
    </row>
    <row r="23" spans="2:11" ht="15" customHeight="1">
      <c r="B23" s="302"/>
      <c r="C23" s="429" t="s">
        <v>2042</v>
      </c>
      <c r="D23" s="429"/>
      <c r="E23" s="429"/>
      <c r="F23" s="429"/>
      <c r="G23" s="429"/>
      <c r="H23" s="429"/>
      <c r="I23" s="429"/>
      <c r="J23" s="429"/>
      <c r="K23" s="299"/>
    </row>
    <row r="24" spans="2:11" ht="15" customHeight="1">
      <c r="B24" s="302"/>
      <c r="C24" s="429" t="s">
        <v>2043</v>
      </c>
      <c r="D24" s="429"/>
      <c r="E24" s="429"/>
      <c r="F24" s="429"/>
      <c r="G24" s="429"/>
      <c r="H24" s="429"/>
      <c r="I24" s="429"/>
      <c r="J24" s="429"/>
      <c r="K24" s="299"/>
    </row>
    <row r="25" spans="2:11" ht="15" customHeight="1">
      <c r="B25" s="302"/>
      <c r="C25" s="301"/>
      <c r="D25" s="429" t="s">
        <v>2044</v>
      </c>
      <c r="E25" s="429"/>
      <c r="F25" s="429"/>
      <c r="G25" s="429"/>
      <c r="H25" s="429"/>
      <c r="I25" s="429"/>
      <c r="J25" s="429"/>
      <c r="K25" s="299"/>
    </row>
    <row r="26" spans="2:11" ht="15" customHeight="1">
      <c r="B26" s="302"/>
      <c r="C26" s="303"/>
      <c r="D26" s="429" t="s">
        <v>2045</v>
      </c>
      <c r="E26" s="429"/>
      <c r="F26" s="429"/>
      <c r="G26" s="429"/>
      <c r="H26" s="429"/>
      <c r="I26" s="429"/>
      <c r="J26" s="429"/>
      <c r="K26" s="299"/>
    </row>
    <row r="27" spans="2:11" ht="12.75" customHeight="1">
      <c r="B27" s="302"/>
      <c r="C27" s="303"/>
      <c r="D27" s="303"/>
      <c r="E27" s="303"/>
      <c r="F27" s="303"/>
      <c r="G27" s="303"/>
      <c r="H27" s="303"/>
      <c r="I27" s="303"/>
      <c r="J27" s="303"/>
      <c r="K27" s="299"/>
    </row>
    <row r="28" spans="2:11" ht="15" customHeight="1">
      <c r="B28" s="302"/>
      <c r="C28" s="303"/>
      <c r="D28" s="429" t="s">
        <v>2046</v>
      </c>
      <c r="E28" s="429"/>
      <c r="F28" s="429"/>
      <c r="G28" s="429"/>
      <c r="H28" s="429"/>
      <c r="I28" s="429"/>
      <c r="J28" s="429"/>
      <c r="K28" s="299"/>
    </row>
    <row r="29" spans="2:11" ht="15" customHeight="1">
      <c r="B29" s="302"/>
      <c r="C29" s="303"/>
      <c r="D29" s="429" t="s">
        <v>2047</v>
      </c>
      <c r="E29" s="429"/>
      <c r="F29" s="429"/>
      <c r="G29" s="429"/>
      <c r="H29" s="429"/>
      <c r="I29" s="429"/>
      <c r="J29" s="429"/>
      <c r="K29" s="299"/>
    </row>
    <row r="30" spans="2:11" ht="12.75" customHeight="1">
      <c r="B30" s="302"/>
      <c r="C30" s="303"/>
      <c r="D30" s="303"/>
      <c r="E30" s="303"/>
      <c r="F30" s="303"/>
      <c r="G30" s="303"/>
      <c r="H30" s="303"/>
      <c r="I30" s="303"/>
      <c r="J30" s="303"/>
      <c r="K30" s="299"/>
    </row>
    <row r="31" spans="2:11" ht="15" customHeight="1">
      <c r="B31" s="302"/>
      <c r="C31" s="303"/>
      <c r="D31" s="429" t="s">
        <v>2048</v>
      </c>
      <c r="E31" s="429"/>
      <c r="F31" s="429"/>
      <c r="G31" s="429"/>
      <c r="H31" s="429"/>
      <c r="I31" s="429"/>
      <c r="J31" s="429"/>
      <c r="K31" s="299"/>
    </row>
    <row r="32" spans="2:11" ht="15" customHeight="1">
      <c r="B32" s="302"/>
      <c r="C32" s="303"/>
      <c r="D32" s="429" t="s">
        <v>2049</v>
      </c>
      <c r="E32" s="429"/>
      <c r="F32" s="429"/>
      <c r="G32" s="429"/>
      <c r="H32" s="429"/>
      <c r="I32" s="429"/>
      <c r="J32" s="429"/>
      <c r="K32" s="299"/>
    </row>
    <row r="33" spans="2:11" ht="15" customHeight="1">
      <c r="B33" s="302"/>
      <c r="C33" s="303"/>
      <c r="D33" s="429" t="s">
        <v>2050</v>
      </c>
      <c r="E33" s="429"/>
      <c r="F33" s="429"/>
      <c r="G33" s="429"/>
      <c r="H33" s="429"/>
      <c r="I33" s="429"/>
      <c r="J33" s="429"/>
      <c r="K33" s="299"/>
    </row>
    <row r="34" spans="2:11" ht="15" customHeight="1">
      <c r="B34" s="302"/>
      <c r="C34" s="303"/>
      <c r="D34" s="301"/>
      <c r="E34" s="305" t="s">
        <v>184</v>
      </c>
      <c r="F34" s="301"/>
      <c r="G34" s="429" t="s">
        <v>2051</v>
      </c>
      <c r="H34" s="429"/>
      <c r="I34" s="429"/>
      <c r="J34" s="429"/>
      <c r="K34" s="299"/>
    </row>
    <row r="35" spans="2:11" ht="30.75" customHeight="1">
      <c r="B35" s="302"/>
      <c r="C35" s="303"/>
      <c r="D35" s="301"/>
      <c r="E35" s="305" t="s">
        <v>2052</v>
      </c>
      <c r="F35" s="301"/>
      <c r="G35" s="429" t="s">
        <v>2053</v>
      </c>
      <c r="H35" s="429"/>
      <c r="I35" s="429"/>
      <c r="J35" s="429"/>
      <c r="K35" s="299"/>
    </row>
    <row r="36" spans="2:11" ht="15" customHeight="1">
      <c r="B36" s="302"/>
      <c r="C36" s="303"/>
      <c r="D36" s="301"/>
      <c r="E36" s="305" t="s">
        <v>66</v>
      </c>
      <c r="F36" s="301"/>
      <c r="G36" s="429" t="s">
        <v>2054</v>
      </c>
      <c r="H36" s="429"/>
      <c r="I36" s="429"/>
      <c r="J36" s="429"/>
      <c r="K36" s="299"/>
    </row>
    <row r="37" spans="2:11" ht="15" customHeight="1">
      <c r="B37" s="302"/>
      <c r="C37" s="303"/>
      <c r="D37" s="301"/>
      <c r="E37" s="305" t="s">
        <v>185</v>
      </c>
      <c r="F37" s="301"/>
      <c r="G37" s="429" t="s">
        <v>2055</v>
      </c>
      <c r="H37" s="429"/>
      <c r="I37" s="429"/>
      <c r="J37" s="429"/>
      <c r="K37" s="299"/>
    </row>
    <row r="38" spans="2:11" ht="15" customHeight="1">
      <c r="B38" s="302"/>
      <c r="C38" s="303"/>
      <c r="D38" s="301"/>
      <c r="E38" s="305" t="s">
        <v>186</v>
      </c>
      <c r="F38" s="301"/>
      <c r="G38" s="429" t="s">
        <v>2056</v>
      </c>
      <c r="H38" s="429"/>
      <c r="I38" s="429"/>
      <c r="J38" s="429"/>
      <c r="K38" s="299"/>
    </row>
    <row r="39" spans="2:11" ht="15" customHeight="1">
      <c r="B39" s="302"/>
      <c r="C39" s="303"/>
      <c r="D39" s="301"/>
      <c r="E39" s="305" t="s">
        <v>187</v>
      </c>
      <c r="F39" s="301"/>
      <c r="G39" s="429" t="s">
        <v>2057</v>
      </c>
      <c r="H39" s="429"/>
      <c r="I39" s="429"/>
      <c r="J39" s="429"/>
      <c r="K39" s="299"/>
    </row>
    <row r="40" spans="2:11" ht="15" customHeight="1">
      <c r="B40" s="302"/>
      <c r="C40" s="303"/>
      <c r="D40" s="301"/>
      <c r="E40" s="305" t="s">
        <v>2058</v>
      </c>
      <c r="F40" s="301"/>
      <c r="G40" s="429" t="s">
        <v>2059</v>
      </c>
      <c r="H40" s="429"/>
      <c r="I40" s="429"/>
      <c r="J40" s="429"/>
      <c r="K40" s="299"/>
    </row>
    <row r="41" spans="2:11" ht="15" customHeight="1">
      <c r="B41" s="302"/>
      <c r="C41" s="303"/>
      <c r="D41" s="301"/>
      <c r="E41" s="305"/>
      <c r="F41" s="301"/>
      <c r="G41" s="429" t="s">
        <v>2060</v>
      </c>
      <c r="H41" s="429"/>
      <c r="I41" s="429"/>
      <c r="J41" s="429"/>
      <c r="K41" s="299"/>
    </row>
    <row r="42" spans="2:11" ht="15" customHeight="1">
      <c r="B42" s="302"/>
      <c r="C42" s="303"/>
      <c r="D42" s="301"/>
      <c r="E42" s="305" t="s">
        <v>2061</v>
      </c>
      <c r="F42" s="301"/>
      <c r="G42" s="429" t="s">
        <v>2062</v>
      </c>
      <c r="H42" s="429"/>
      <c r="I42" s="429"/>
      <c r="J42" s="429"/>
      <c r="K42" s="299"/>
    </row>
    <row r="43" spans="2:11" ht="15" customHeight="1">
      <c r="B43" s="302"/>
      <c r="C43" s="303"/>
      <c r="D43" s="301"/>
      <c r="E43" s="305" t="s">
        <v>189</v>
      </c>
      <c r="F43" s="301"/>
      <c r="G43" s="429" t="s">
        <v>2063</v>
      </c>
      <c r="H43" s="429"/>
      <c r="I43" s="429"/>
      <c r="J43" s="429"/>
      <c r="K43" s="299"/>
    </row>
    <row r="44" spans="2:11" ht="12.75" customHeight="1">
      <c r="B44" s="302"/>
      <c r="C44" s="303"/>
      <c r="D44" s="301"/>
      <c r="E44" s="301"/>
      <c r="F44" s="301"/>
      <c r="G44" s="301"/>
      <c r="H44" s="301"/>
      <c r="I44" s="301"/>
      <c r="J44" s="301"/>
      <c r="K44" s="299"/>
    </row>
    <row r="45" spans="2:11" ht="15" customHeight="1">
      <c r="B45" s="302"/>
      <c r="C45" s="303"/>
      <c r="D45" s="429" t="s">
        <v>2064</v>
      </c>
      <c r="E45" s="429"/>
      <c r="F45" s="429"/>
      <c r="G45" s="429"/>
      <c r="H45" s="429"/>
      <c r="I45" s="429"/>
      <c r="J45" s="429"/>
      <c r="K45" s="299"/>
    </row>
    <row r="46" spans="2:11" ht="15" customHeight="1">
      <c r="B46" s="302"/>
      <c r="C46" s="303"/>
      <c r="D46" s="303"/>
      <c r="E46" s="429" t="s">
        <v>2065</v>
      </c>
      <c r="F46" s="429"/>
      <c r="G46" s="429"/>
      <c r="H46" s="429"/>
      <c r="I46" s="429"/>
      <c r="J46" s="429"/>
      <c r="K46" s="299"/>
    </row>
    <row r="47" spans="2:11" ht="15" customHeight="1">
      <c r="B47" s="302"/>
      <c r="C47" s="303"/>
      <c r="D47" s="303"/>
      <c r="E47" s="429" t="s">
        <v>2066</v>
      </c>
      <c r="F47" s="429"/>
      <c r="G47" s="429"/>
      <c r="H47" s="429"/>
      <c r="I47" s="429"/>
      <c r="J47" s="429"/>
      <c r="K47" s="299"/>
    </row>
    <row r="48" spans="2:11" ht="15" customHeight="1">
      <c r="B48" s="302"/>
      <c r="C48" s="303"/>
      <c r="D48" s="303"/>
      <c r="E48" s="429" t="s">
        <v>2067</v>
      </c>
      <c r="F48" s="429"/>
      <c r="G48" s="429"/>
      <c r="H48" s="429"/>
      <c r="I48" s="429"/>
      <c r="J48" s="429"/>
      <c r="K48" s="299"/>
    </row>
    <row r="49" spans="2:11" ht="15" customHeight="1">
      <c r="B49" s="302"/>
      <c r="C49" s="303"/>
      <c r="D49" s="429" t="s">
        <v>2068</v>
      </c>
      <c r="E49" s="429"/>
      <c r="F49" s="429"/>
      <c r="G49" s="429"/>
      <c r="H49" s="429"/>
      <c r="I49" s="429"/>
      <c r="J49" s="429"/>
      <c r="K49" s="299"/>
    </row>
    <row r="50" spans="2:11" ht="25.5" customHeight="1">
      <c r="B50" s="298"/>
      <c r="C50" s="430" t="s">
        <v>2069</v>
      </c>
      <c r="D50" s="430"/>
      <c r="E50" s="430"/>
      <c r="F50" s="430"/>
      <c r="G50" s="430"/>
      <c r="H50" s="430"/>
      <c r="I50" s="430"/>
      <c r="J50" s="430"/>
      <c r="K50" s="299"/>
    </row>
    <row r="51" spans="2:11" ht="5.25" customHeight="1">
      <c r="B51" s="298"/>
      <c r="C51" s="300"/>
      <c r="D51" s="300"/>
      <c r="E51" s="300"/>
      <c r="F51" s="300"/>
      <c r="G51" s="300"/>
      <c r="H51" s="300"/>
      <c r="I51" s="300"/>
      <c r="J51" s="300"/>
      <c r="K51" s="299"/>
    </row>
    <row r="52" spans="2:11" ht="15" customHeight="1">
      <c r="B52" s="298"/>
      <c r="C52" s="429" t="s">
        <v>2070</v>
      </c>
      <c r="D52" s="429"/>
      <c r="E52" s="429"/>
      <c r="F52" s="429"/>
      <c r="G52" s="429"/>
      <c r="H52" s="429"/>
      <c r="I52" s="429"/>
      <c r="J52" s="429"/>
      <c r="K52" s="299"/>
    </row>
    <row r="53" spans="2:11" ht="15" customHeight="1">
      <c r="B53" s="298"/>
      <c r="C53" s="429" t="s">
        <v>2071</v>
      </c>
      <c r="D53" s="429"/>
      <c r="E53" s="429"/>
      <c r="F53" s="429"/>
      <c r="G53" s="429"/>
      <c r="H53" s="429"/>
      <c r="I53" s="429"/>
      <c r="J53" s="429"/>
      <c r="K53" s="299"/>
    </row>
    <row r="54" spans="2:11" ht="12.75" customHeight="1">
      <c r="B54" s="298"/>
      <c r="C54" s="301"/>
      <c r="D54" s="301"/>
      <c r="E54" s="301"/>
      <c r="F54" s="301"/>
      <c r="G54" s="301"/>
      <c r="H54" s="301"/>
      <c r="I54" s="301"/>
      <c r="J54" s="301"/>
      <c r="K54" s="299"/>
    </row>
    <row r="55" spans="2:11" ht="15" customHeight="1">
      <c r="B55" s="298"/>
      <c r="C55" s="429" t="s">
        <v>2072</v>
      </c>
      <c r="D55" s="429"/>
      <c r="E55" s="429"/>
      <c r="F55" s="429"/>
      <c r="G55" s="429"/>
      <c r="H55" s="429"/>
      <c r="I55" s="429"/>
      <c r="J55" s="429"/>
      <c r="K55" s="299"/>
    </row>
    <row r="56" spans="2:11" ht="15" customHeight="1">
      <c r="B56" s="298"/>
      <c r="C56" s="303"/>
      <c r="D56" s="429" t="s">
        <v>2073</v>
      </c>
      <c r="E56" s="429"/>
      <c r="F56" s="429"/>
      <c r="G56" s="429"/>
      <c r="H56" s="429"/>
      <c r="I56" s="429"/>
      <c r="J56" s="429"/>
      <c r="K56" s="299"/>
    </row>
    <row r="57" spans="2:11" ht="15" customHeight="1">
      <c r="B57" s="298"/>
      <c r="C57" s="303"/>
      <c r="D57" s="429" t="s">
        <v>2074</v>
      </c>
      <c r="E57" s="429"/>
      <c r="F57" s="429"/>
      <c r="G57" s="429"/>
      <c r="H57" s="429"/>
      <c r="I57" s="429"/>
      <c r="J57" s="429"/>
      <c r="K57" s="299"/>
    </row>
    <row r="58" spans="2:11" ht="15" customHeight="1">
      <c r="B58" s="298"/>
      <c r="C58" s="303"/>
      <c r="D58" s="429" t="s">
        <v>2075</v>
      </c>
      <c r="E58" s="429"/>
      <c r="F58" s="429"/>
      <c r="G58" s="429"/>
      <c r="H58" s="429"/>
      <c r="I58" s="429"/>
      <c r="J58" s="429"/>
      <c r="K58" s="299"/>
    </row>
    <row r="59" spans="2:11" ht="15" customHeight="1">
      <c r="B59" s="298"/>
      <c r="C59" s="303"/>
      <c r="D59" s="429" t="s">
        <v>2076</v>
      </c>
      <c r="E59" s="429"/>
      <c r="F59" s="429"/>
      <c r="G59" s="429"/>
      <c r="H59" s="429"/>
      <c r="I59" s="429"/>
      <c r="J59" s="429"/>
      <c r="K59" s="299"/>
    </row>
    <row r="60" spans="2:11" ht="15" customHeight="1">
      <c r="B60" s="298"/>
      <c r="C60" s="303"/>
      <c r="D60" s="428" t="s">
        <v>2077</v>
      </c>
      <c r="E60" s="428"/>
      <c r="F60" s="428"/>
      <c r="G60" s="428"/>
      <c r="H60" s="428"/>
      <c r="I60" s="428"/>
      <c r="J60" s="428"/>
      <c r="K60" s="299"/>
    </row>
    <row r="61" spans="2:11" ht="15" customHeight="1">
      <c r="B61" s="298"/>
      <c r="C61" s="303"/>
      <c r="D61" s="429" t="s">
        <v>2078</v>
      </c>
      <c r="E61" s="429"/>
      <c r="F61" s="429"/>
      <c r="G61" s="429"/>
      <c r="H61" s="429"/>
      <c r="I61" s="429"/>
      <c r="J61" s="429"/>
      <c r="K61" s="299"/>
    </row>
    <row r="62" spans="2:11" ht="12.75" customHeight="1">
      <c r="B62" s="298"/>
      <c r="C62" s="303"/>
      <c r="D62" s="303"/>
      <c r="E62" s="306"/>
      <c r="F62" s="303"/>
      <c r="G62" s="303"/>
      <c r="H62" s="303"/>
      <c r="I62" s="303"/>
      <c r="J62" s="303"/>
      <c r="K62" s="299"/>
    </row>
    <row r="63" spans="2:11" ht="15" customHeight="1">
      <c r="B63" s="298"/>
      <c r="C63" s="303"/>
      <c r="D63" s="429" t="s">
        <v>2079</v>
      </c>
      <c r="E63" s="429"/>
      <c r="F63" s="429"/>
      <c r="G63" s="429"/>
      <c r="H63" s="429"/>
      <c r="I63" s="429"/>
      <c r="J63" s="429"/>
      <c r="K63" s="299"/>
    </row>
    <row r="64" spans="2:11" ht="15" customHeight="1">
      <c r="B64" s="298"/>
      <c r="C64" s="303"/>
      <c r="D64" s="428" t="s">
        <v>2080</v>
      </c>
      <c r="E64" s="428"/>
      <c r="F64" s="428"/>
      <c r="G64" s="428"/>
      <c r="H64" s="428"/>
      <c r="I64" s="428"/>
      <c r="J64" s="428"/>
      <c r="K64" s="299"/>
    </row>
    <row r="65" spans="2:11" ht="15" customHeight="1">
      <c r="B65" s="298"/>
      <c r="C65" s="303"/>
      <c r="D65" s="429" t="s">
        <v>2081</v>
      </c>
      <c r="E65" s="429"/>
      <c r="F65" s="429"/>
      <c r="G65" s="429"/>
      <c r="H65" s="429"/>
      <c r="I65" s="429"/>
      <c r="J65" s="429"/>
      <c r="K65" s="299"/>
    </row>
    <row r="66" spans="2:11" ht="15" customHeight="1">
      <c r="B66" s="298"/>
      <c r="C66" s="303"/>
      <c r="D66" s="429" t="s">
        <v>2082</v>
      </c>
      <c r="E66" s="429"/>
      <c r="F66" s="429"/>
      <c r="G66" s="429"/>
      <c r="H66" s="429"/>
      <c r="I66" s="429"/>
      <c r="J66" s="429"/>
      <c r="K66" s="299"/>
    </row>
    <row r="67" spans="2:11" ht="15" customHeight="1">
      <c r="B67" s="298"/>
      <c r="C67" s="303"/>
      <c r="D67" s="429" t="s">
        <v>2083</v>
      </c>
      <c r="E67" s="429"/>
      <c r="F67" s="429"/>
      <c r="G67" s="429"/>
      <c r="H67" s="429"/>
      <c r="I67" s="429"/>
      <c r="J67" s="429"/>
      <c r="K67" s="299"/>
    </row>
    <row r="68" spans="2:11" ht="15" customHeight="1">
      <c r="B68" s="298"/>
      <c r="C68" s="303"/>
      <c r="D68" s="429" t="s">
        <v>2084</v>
      </c>
      <c r="E68" s="429"/>
      <c r="F68" s="429"/>
      <c r="G68" s="429"/>
      <c r="H68" s="429"/>
      <c r="I68" s="429"/>
      <c r="J68" s="429"/>
      <c r="K68" s="299"/>
    </row>
    <row r="69" spans="2:11" ht="12.75" customHeight="1">
      <c r="B69" s="307"/>
      <c r="C69" s="308"/>
      <c r="D69" s="308"/>
      <c r="E69" s="308"/>
      <c r="F69" s="308"/>
      <c r="G69" s="308"/>
      <c r="H69" s="308"/>
      <c r="I69" s="308"/>
      <c r="J69" s="308"/>
      <c r="K69" s="309"/>
    </row>
    <row r="70" spans="2:11" ht="18.75" customHeight="1">
      <c r="B70" s="310"/>
      <c r="C70" s="310"/>
      <c r="D70" s="310"/>
      <c r="E70" s="310"/>
      <c r="F70" s="310"/>
      <c r="G70" s="310"/>
      <c r="H70" s="310"/>
      <c r="I70" s="310"/>
      <c r="J70" s="310"/>
      <c r="K70" s="311"/>
    </row>
    <row r="71" spans="2:11" ht="18.75" customHeight="1">
      <c r="B71" s="311"/>
      <c r="C71" s="311"/>
      <c r="D71" s="311"/>
      <c r="E71" s="311"/>
      <c r="F71" s="311"/>
      <c r="G71" s="311"/>
      <c r="H71" s="311"/>
      <c r="I71" s="311"/>
      <c r="J71" s="311"/>
      <c r="K71" s="311"/>
    </row>
    <row r="72" spans="2:11" ht="7.5" customHeight="1">
      <c r="B72" s="312"/>
      <c r="C72" s="313"/>
      <c r="D72" s="313"/>
      <c r="E72" s="313"/>
      <c r="F72" s="313"/>
      <c r="G72" s="313"/>
      <c r="H72" s="313"/>
      <c r="I72" s="313"/>
      <c r="J72" s="313"/>
      <c r="K72" s="314"/>
    </row>
    <row r="73" spans="2:11" ht="45" customHeight="1">
      <c r="B73" s="315"/>
      <c r="C73" s="427" t="s">
        <v>163</v>
      </c>
      <c r="D73" s="427"/>
      <c r="E73" s="427"/>
      <c r="F73" s="427"/>
      <c r="G73" s="427"/>
      <c r="H73" s="427"/>
      <c r="I73" s="427"/>
      <c r="J73" s="427"/>
      <c r="K73" s="316"/>
    </row>
    <row r="74" spans="2:11" ht="17.25" customHeight="1">
      <c r="B74" s="315"/>
      <c r="C74" s="317" t="s">
        <v>2085</v>
      </c>
      <c r="D74" s="317"/>
      <c r="E74" s="317"/>
      <c r="F74" s="317" t="s">
        <v>2086</v>
      </c>
      <c r="G74" s="318"/>
      <c r="H74" s="317" t="s">
        <v>185</v>
      </c>
      <c r="I74" s="317" t="s">
        <v>70</v>
      </c>
      <c r="J74" s="317" t="s">
        <v>2087</v>
      </c>
      <c r="K74" s="316"/>
    </row>
    <row r="75" spans="2:11" ht="17.25" customHeight="1">
      <c r="B75" s="315"/>
      <c r="C75" s="319" t="s">
        <v>2088</v>
      </c>
      <c r="D75" s="319"/>
      <c r="E75" s="319"/>
      <c r="F75" s="320" t="s">
        <v>2089</v>
      </c>
      <c r="G75" s="321"/>
      <c r="H75" s="319"/>
      <c r="I75" s="319"/>
      <c r="J75" s="319" t="s">
        <v>2090</v>
      </c>
      <c r="K75" s="316"/>
    </row>
    <row r="76" spans="2:11" ht="5.25" customHeight="1">
      <c r="B76" s="315"/>
      <c r="C76" s="322"/>
      <c r="D76" s="322"/>
      <c r="E76" s="322"/>
      <c r="F76" s="322"/>
      <c r="G76" s="323"/>
      <c r="H76" s="322"/>
      <c r="I76" s="322"/>
      <c r="J76" s="322"/>
      <c r="K76" s="316"/>
    </row>
    <row r="77" spans="2:11" ht="15" customHeight="1">
      <c r="B77" s="315"/>
      <c r="C77" s="305" t="s">
        <v>66</v>
      </c>
      <c r="D77" s="322"/>
      <c r="E77" s="322"/>
      <c r="F77" s="324" t="s">
        <v>89</v>
      </c>
      <c r="G77" s="323"/>
      <c r="H77" s="305" t="s">
        <v>2091</v>
      </c>
      <c r="I77" s="305" t="s">
        <v>2092</v>
      </c>
      <c r="J77" s="305">
        <v>20</v>
      </c>
      <c r="K77" s="316"/>
    </row>
    <row r="78" spans="2:11" ht="15" customHeight="1">
      <c r="B78" s="315"/>
      <c r="C78" s="305" t="s">
        <v>2093</v>
      </c>
      <c r="D78" s="305"/>
      <c r="E78" s="305"/>
      <c r="F78" s="324" t="s">
        <v>89</v>
      </c>
      <c r="G78" s="323"/>
      <c r="H78" s="305" t="s">
        <v>2094</v>
      </c>
      <c r="I78" s="305" t="s">
        <v>2092</v>
      </c>
      <c r="J78" s="305">
        <v>120</v>
      </c>
      <c r="K78" s="316"/>
    </row>
    <row r="79" spans="2:11" ht="15" customHeight="1">
      <c r="B79" s="325"/>
      <c r="C79" s="305" t="s">
        <v>2095</v>
      </c>
      <c r="D79" s="305"/>
      <c r="E79" s="305"/>
      <c r="F79" s="324" t="s">
        <v>2096</v>
      </c>
      <c r="G79" s="323"/>
      <c r="H79" s="305" t="s">
        <v>2097</v>
      </c>
      <c r="I79" s="305" t="s">
        <v>2092</v>
      </c>
      <c r="J79" s="305">
        <v>50</v>
      </c>
      <c r="K79" s="316"/>
    </row>
    <row r="80" spans="2:11" ht="15" customHeight="1">
      <c r="B80" s="325"/>
      <c r="C80" s="305" t="s">
        <v>2098</v>
      </c>
      <c r="D80" s="305"/>
      <c r="E80" s="305"/>
      <c r="F80" s="324" t="s">
        <v>89</v>
      </c>
      <c r="G80" s="323"/>
      <c r="H80" s="305" t="s">
        <v>2099</v>
      </c>
      <c r="I80" s="305" t="s">
        <v>2100</v>
      </c>
      <c r="J80" s="305"/>
      <c r="K80" s="316"/>
    </row>
    <row r="81" spans="2:11" ht="15" customHeight="1">
      <c r="B81" s="325"/>
      <c r="C81" s="326" t="s">
        <v>2101</v>
      </c>
      <c r="D81" s="326"/>
      <c r="E81" s="326"/>
      <c r="F81" s="327" t="s">
        <v>2096</v>
      </c>
      <c r="G81" s="326"/>
      <c r="H81" s="326" t="s">
        <v>2102</v>
      </c>
      <c r="I81" s="326" t="s">
        <v>2092</v>
      </c>
      <c r="J81" s="326">
        <v>15</v>
      </c>
      <c r="K81" s="316"/>
    </row>
    <row r="82" spans="2:11" ht="15" customHeight="1">
      <c r="B82" s="325"/>
      <c r="C82" s="326" t="s">
        <v>2103</v>
      </c>
      <c r="D82" s="326"/>
      <c r="E82" s="326"/>
      <c r="F82" s="327" t="s">
        <v>2096</v>
      </c>
      <c r="G82" s="326"/>
      <c r="H82" s="326" t="s">
        <v>2104</v>
      </c>
      <c r="I82" s="326" t="s">
        <v>2092</v>
      </c>
      <c r="J82" s="326">
        <v>15</v>
      </c>
      <c r="K82" s="316"/>
    </row>
    <row r="83" spans="2:11" ht="15" customHeight="1">
      <c r="B83" s="325"/>
      <c r="C83" s="326" t="s">
        <v>2105</v>
      </c>
      <c r="D83" s="326"/>
      <c r="E83" s="326"/>
      <c r="F83" s="327" t="s">
        <v>2096</v>
      </c>
      <c r="G83" s="326"/>
      <c r="H83" s="326" t="s">
        <v>2106</v>
      </c>
      <c r="I83" s="326" t="s">
        <v>2092</v>
      </c>
      <c r="J83" s="326">
        <v>20</v>
      </c>
      <c r="K83" s="316"/>
    </row>
    <row r="84" spans="2:11" ht="15" customHeight="1">
      <c r="B84" s="325"/>
      <c r="C84" s="326" t="s">
        <v>2107</v>
      </c>
      <c r="D84" s="326"/>
      <c r="E84" s="326"/>
      <c r="F84" s="327" t="s">
        <v>2096</v>
      </c>
      <c r="G84" s="326"/>
      <c r="H84" s="326" t="s">
        <v>2108</v>
      </c>
      <c r="I84" s="326" t="s">
        <v>2092</v>
      </c>
      <c r="J84" s="326">
        <v>20</v>
      </c>
      <c r="K84" s="316"/>
    </row>
    <row r="85" spans="2:11" ht="15" customHeight="1">
      <c r="B85" s="325"/>
      <c r="C85" s="305" t="s">
        <v>2109</v>
      </c>
      <c r="D85" s="305"/>
      <c r="E85" s="305"/>
      <c r="F85" s="324" t="s">
        <v>2096</v>
      </c>
      <c r="G85" s="323"/>
      <c r="H85" s="305" t="s">
        <v>2110</v>
      </c>
      <c r="I85" s="305" t="s">
        <v>2092</v>
      </c>
      <c r="J85" s="305">
        <v>50</v>
      </c>
      <c r="K85" s="316"/>
    </row>
    <row r="86" spans="2:11" ht="15" customHeight="1">
      <c r="B86" s="325"/>
      <c r="C86" s="305" t="s">
        <v>2111</v>
      </c>
      <c r="D86" s="305"/>
      <c r="E86" s="305"/>
      <c r="F86" s="324" t="s">
        <v>2096</v>
      </c>
      <c r="G86" s="323"/>
      <c r="H86" s="305" t="s">
        <v>2112</v>
      </c>
      <c r="I86" s="305" t="s">
        <v>2092</v>
      </c>
      <c r="J86" s="305">
        <v>20</v>
      </c>
      <c r="K86" s="316"/>
    </row>
    <row r="87" spans="2:11" ht="15" customHeight="1">
      <c r="B87" s="325"/>
      <c r="C87" s="305" t="s">
        <v>2113</v>
      </c>
      <c r="D87" s="305"/>
      <c r="E87" s="305"/>
      <c r="F87" s="324" t="s">
        <v>2096</v>
      </c>
      <c r="G87" s="323"/>
      <c r="H87" s="305" t="s">
        <v>2114</v>
      </c>
      <c r="I87" s="305" t="s">
        <v>2092</v>
      </c>
      <c r="J87" s="305">
        <v>20</v>
      </c>
      <c r="K87" s="316"/>
    </row>
    <row r="88" spans="2:11" ht="15" customHeight="1">
      <c r="B88" s="325"/>
      <c r="C88" s="305" t="s">
        <v>2115</v>
      </c>
      <c r="D88" s="305"/>
      <c r="E88" s="305"/>
      <c r="F88" s="324" t="s">
        <v>2096</v>
      </c>
      <c r="G88" s="323"/>
      <c r="H88" s="305" t="s">
        <v>2116</v>
      </c>
      <c r="I88" s="305" t="s">
        <v>2092</v>
      </c>
      <c r="J88" s="305">
        <v>50</v>
      </c>
      <c r="K88" s="316"/>
    </row>
    <row r="89" spans="2:11" ht="15" customHeight="1">
      <c r="B89" s="325"/>
      <c r="C89" s="305" t="s">
        <v>2117</v>
      </c>
      <c r="D89" s="305"/>
      <c r="E89" s="305"/>
      <c r="F89" s="324" t="s">
        <v>2096</v>
      </c>
      <c r="G89" s="323"/>
      <c r="H89" s="305" t="s">
        <v>2117</v>
      </c>
      <c r="I89" s="305" t="s">
        <v>2092</v>
      </c>
      <c r="J89" s="305">
        <v>50</v>
      </c>
      <c r="K89" s="316"/>
    </row>
    <row r="90" spans="2:11" ht="15" customHeight="1">
      <c r="B90" s="325"/>
      <c r="C90" s="305" t="s">
        <v>190</v>
      </c>
      <c r="D90" s="305"/>
      <c r="E90" s="305"/>
      <c r="F90" s="324" t="s">
        <v>2096</v>
      </c>
      <c r="G90" s="323"/>
      <c r="H90" s="305" t="s">
        <v>2118</v>
      </c>
      <c r="I90" s="305" t="s">
        <v>2092</v>
      </c>
      <c r="J90" s="305">
        <v>255</v>
      </c>
      <c r="K90" s="316"/>
    </row>
    <row r="91" spans="2:11" ht="15" customHeight="1">
      <c r="B91" s="325"/>
      <c r="C91" s="305" t="s">
        <v>2119</v>
      </c>
      <c r="D91" s="305"/>
      <c r="E91" s="305"/>
      <c r="F91" s="324" t="s">
        <v>89</v>
      </c>
      <c r="G91" s="323"/>
      <c r="H91" s="305" t="s">
        <v>2120</v>
      </c>
      <c r="I91" s="305" t="s">
        <v>2121</v>
      </c>
      <c r="J91" s="305"/>
      <c r="K91" s="316"/>
    </row>
    <row r="92" spans="2:11" ht="15" customHeight="1">
      <c r="B92" s="325"/>
      <c r="C92" s="305" t="s">
        <v>2122</v>
      </c>
      <c r="D92" s="305"/>
      <c r="E92" s="305"/>
      <c r="F92" s="324" t="s">
        <v>89</v>
      </c>
      <c r="G92" s="323"/>
      <c r="H92" s="305" t="s">
        <v>2123</v>
      </c>
      <c r="I92" s="305" t="s">
        <v>2124</v>
      </c>
      <c r="J92" s="305"/>
      <c r="K92" s="316"/>
    </row>
    <row r="93" spans="2:11" ht="15" customHeight="1">
      <c r="B93" s="325"/>
      <c r="C93" s="305" t="s">
        <v>2125</v>
      </c>
      <c r="D93" s="305"/>
      <c r="E93" s="305"/>
      <c r="F93" s="324" t="s">
        <v>89</v>
      </c>
      <c r="G93" s="323"/>
      <c r="H93" s="305" t="s">
        <v>2125</v>
      </c>
      <c r="I93" s="305" t="s">
        <v>2124</v>
      </c>
      <c r="J93" s="305"/>
      <c r="K93" s="316"/>
    </row>
    <row r="94" spans="2:11" ht="15" customHeight="1">
      <c r="B94" s="325"/>
      <c r="C94" s="305" t="s">
        <v>51</v>
      </c>
      <c r="D94" s="305"/>
      <c r="E94" s="305"/>
      <c r="F94" s="324" t="s">
        <v>89</v>
      </c>
      <c r="G94" s="323"/>
      <c r="H94" s="305" t="s">
        <v>2126</v>
      </c>
      <c r="I94" s="305" t="s">
        <v>2124</v>
      </c>
      <c r="J94" s="305"/>
      <c r="K94" s="316"/>
    </row>
    <row r="95" spans="2:11" ht="15" customHeight="1">
      <c r="B95" s="325"/>
      <c r="C95" s="305" t="s">
        <v>61</v>
      </c>
      <c r="D95" s="305"/>
      <c r="E95" s="305"/>
      <c r="F95" s="324" t="s">
        <v>89</v>
      </c>
      <c r="G95" s="323"/>
      <c r="H95" s="305" t="s">
        <v>2127</v>
      </c>
      <c r="I95" s="305" t="s">
        <v>2124</v>
      </c>
      <c r="J95" s="305"/>
      <c r="K95" s="316"/>
    </row>
    <row r="96" spans="2:11" ht="15" customHeight="1">
      <c r="B96" s="328"/>
      <c r="C96" s="329"/>
      <c r="D96" s="329"/>
      <c r="E96" s="329"/>
      <c r="F96" s="329"/>
      <c r="G96" s="329"/>
      <c r="H96" s="329"/>
      <c r="I96" s="329"/>
      <c r="J96" s="329"/>
      <c r="K96" s="330"/>
    </row>
    <row r="97" spans="2:11" ht="18.75" customHeight="1">
      <c r="B97" s="331"/>
      <c r="C97" s="332"/>
      <c r="D97" s="332"/>
      <c r="E97" s="332"/>
      <c r="F97" s="332"/>
      <c r="G97" s="332"/>
      <c r="H97" s="332"/>
      <c r="I97" s="332"/>
      <c r="J97" s="332"/>
      <c r="K97" s="331"/>
    </row>
    <row r="98" spans="2:11" ht="18.75" customHeight="1">
      <c r="B98" s="311"/>
      <c r="C98" s="311"/>
      <c r="D98" s="311"/>
      <c r="E98" s="311"/>
      <c r="F98" s="311"/>
      <c r="G98" s="311"/>
      <c r="H98" s="311"/>
      <c r="I98" s="311"/>
      <c r="J98" s="311"/>
      <c r="K98" s="311"/>
    </row>
    <row r="99" spans="2:11" ht="7.5" customHeight="1">
      <c r="B99" s="312"/>
      <c r="C99" s="313"/>
      <c r="D99" s="313"/>
      <c r="E99" s="313"/>
      <c r="F99" s="313"/>
      <c r="G99" s="313"/>
      <c r="H99" s="313"/>
      <c r="I99" s="313"/>
      <c r="J99" s="313"/>
      <c r="K99" s="314"/>
    </row>
    <row r="100" spans="2:11" ht="45" customHeight="1">
      <c r="B100" s="315"/>
      <c r="C100" s="427" t="s">
        <v>2128</v>
      </c>
      <c r="D100" s="427"/>
      <c r="E100" s="427"/>
      <c r="F100" s="427"/>
      <c r="G100" s="427"/>
      <c r="H100" s="427"/>
      <c r="I100" s="427"/>
      <c r="J100" s="427"/>
      <c r="K100" s="316"/>
    </row>
    <row r="101" spans="2:11" ht="17.25" customHeight="1">
      <c r="B101" s="315"/>
      <c r="C101" s="317" t="s">
        <v>2085</v>
      </c>
      <c r="D101" s="317"/>
      <c r="E101" s="317"/>
      <c r="F101" s="317" t="s">
        <v>2086</v>
      </c>
      <c r="G101" s="318"/>
      <c r="H101" s="317" t="s">
        <v>185</v>
      </c>
      <c r="I101" s="317" t="s">
        <v>70</v>
      </c>
      <c r="J101" s="317" t="s">
        <v>2087</v>
      </c>
      <c r="K101" s="316"/>
    </row>
    <row r="102" spans="2:11" ht="17.25" customHeight="1">
      <c r="B102" s="315"/>
      <c r="C102" s="319" t="s">
        <v>2088</v>
      </c>
      <c r="D102" s="319"/>
      <c r="E102" s="319"/>
      <c r="F102" s="320" t="s">
        <v>2089</v>
      </c>
      <c r="G102" s="321"/>
      <c r="H102" s="319"/>
      <c r="I102" s="319"/>
      <c r="J102" s="319" t="s">
        <v>2090</v>
      </c>
      <c r="K102" s="316"/>
    </row>
    <row r="103" spans="2:11" ht="5.25" customHeight="1">
      <c r="B103" s="315"/>
      <c r="C103" s="317"/>
      <c r="D103" s="317"/>
      <c r="E103" s="317"/>
      <c r="F103" s="317"/>
      <c r="G103" s="333"/>
      <c r="H103" s="317"/>
      <c r="I103" s="317"/>
      <c r="J103" s="317"/>
      <c r="K103" s="316"/>
    </row>
    <row r="104" spans="2:11" ht="15" customHeight="1">
      <c r="B104" s="315"/>
      <c r="C104" s="305" t="s">
        <v>66</v>
      </c>
      <c r="D104" s="322"/>
      <c r="E104" s="322"/>
      <c r="F104" s="324" t="s">
        <v>89</v>
      </c>
      <c r="G104" s="333"/>
      <c r="H104" s="305" t="s">
        <v>2129</v>
      </c>
      <c r="I104" s="305" t="s">
        <v>2092</v>
      </c>
      <c r="J104" s="305">
        <v>20</v>
      </c>
      <c r="K104" s="316"/>
    </row>
    <row r="105" spans="2:11" ht="15" customHeight="1">
      <c r="B105" s="315"/>
      <c r="C105" s="305" t="s">
        <v>2093</v>
      </c>
      <c r="D105" s="305"/>
      <c r="E105" s="305"/>
      <c r="F105" s="324" t="s">
        <v>89</v>
      </c>
      <c r="G105" s="305"/>
      <c r="H105" s="305" t="s">
        <v>2129</v>
      </c>
      <c r="I105" s="305" t="s">
        <v>2092</v>
      </c>
      <c r="J105" s="305">
        <v>120</v>
      </c>
      <c r="K105" s="316"/>
    </row>
    <row r="106" spans="2:11" ht="15" customHeight="1">
      <c r="B106" s="325"/>
      <c r="C106" s="305" t="s">
        <v>2095</v>
      </c>
      <c r="D106" s="305"/>
      <c r="E106" s="305"/>
      <c r="F106" s="324" t="s">
        <v>2096</v>
      </c>
      <c r="G106" s="305"/>
      <c r="H106" s="305" t="s">
        <v>2129</v>
      </c>
      <c r="I106" s="305" t="s">
        <v>2092</v>
      </c>
      <c r="J106" s="305">
        <v>50</v>
      </c>
      <c r="K106" s="316"/>
    </row>
    <row r="107" spans="2:11" ht="15" customHeight="1">
      <c r="B107" s="325"/>
      <c r="C107" s="305" t="s">
        <v>2098</v>
      </c>
      <c r="D107" s="305"/>
      <c r="E107" s="305"/>
      <c r="F107" s="324" t="s">
        <v>89</v>
      </c>
      <c r="G107" s="305"/>
      <c r="H107" s="305" t="s">
        <v>2129</v>
      </c>
      <c r="I107" s="305" t="s">
        <v>2100</v>
      </c>
      <c r="J107" s="305"/>
      <c r="K107" s="316"/>
    </row>
    <row r="108" spans="2:11" ht="15" customHeight="1">
      <c r="B108" s="325"/>
      <c r="C108" s="305" t="s">
        <v>2109</v>
      </c>
      <c r="D108" s="305"/>
      <c r="E108" s="305"/>
      <c r="F108" s="324" t="s">
        <v>2096</v>
      </c>
      <c r="G108" s="305"/>
      <c r="H108" s="305" t="s">
        <v>2129</v>
      </c>
      <c r="I108" s="305" t="s">
        <v>2092</v>
      </c>
      <c r="J108" s="305">
        <v>50</v>
      </c>
      <c r="K108" s="316"/>
    </row>
    <row r="109" spans="2:11" ht="15" customHeight="1">
      <c r="B109" s="325"/>
      <c r="C109" s="305" t="s">
        <v>2117</v>
      </c>
      <c r="D109" s="305"/>
      <c r="E109" s="305"/>
      <c r="F109" s="324" t="s">
        <v>2096</v>
      </c>
      <c r="G109" s="305"/>
      <c r="H109" s="305" t="s">
        <v>2129</v>
      </c>
      <c r="I109" s="305" t="s">
        <v>2092</v>
      </c>
      <c r="J109" s="305">
        <v>50</v>
      </c>
      <c r="K109" s="316"/>
    </row>
    <row r="110" spans="2:11" ht="15" customHeight="1">
      <c r="B110" s="325"/>
      <c r="C110" s="305" t="s">
        <v>2115</v>
      </c>
      <c r="D110" s="305"/>
      <c r="E110" s="305"/>
      <c r="F110" s="324" t="s">
        <v>2096</v>
      </c>
      <c r="G110" s="305"/>
      <c r="H110" s="305" t="s">
        <v>2129</v>
      </c>
      <c r="I110" s="305" t="s">
        <v>2092</v>
      </c>
      <c r="J110" s="305">
        <v>50</v>
      </c>
      <c r="K110" s="316"/>
    </row>
    <row r="111" spans="2:11" ht="15" customHeight="1">
      <c r="B111" s="325"/>
      <c r="C111" s="305" t="s">
        <v>66</v>
      </c>
      <c r="D111" s="305"/>
      <c r="E111" s="305"/>
      <c r="F111" s="324" t="s">
        <v>89</v>
      </c>
      <c r="G111" s="305"/>
      <c r="H111" s="305" t="s">
        <v>2130</v>
      </c>
      <c r="I111" s="305" t="s">
        <v>2092</v>
      </c>
      <c r="J111" s="305">
        <v>20</v>
      </c>
      <c r="K111" s="316"/>
    </row>
    <row r="112" spans="2:11" ht="15" customHeight="1">
      <c r="B112" s="325"/>
      <c r="C112" s="305" t="s">
        <v>2131</v>
      </c>
      <c r="D112" s="305"/>
      <c r="E112" s="305"/>
      <c r="F112" s="324" t="s">
        <v>89</v>
      </c>
      <c r="G112" s="305"/>
      <c r="H112" s="305" t="s">
        <v>2132</v>
      </c>
      <c r="I112" s="305" t="s">
        <v>2092</v>
      </c>
      <c r="J112" s="305">
        <v>120</v>
      </c>
      <c r="K112" s="316"/>
    </row>
    <row r="113" spans="2:11" ht="15" customHeight="1">
      <c r="B113" s="325"/>
      <c r="C113" s="305" t="s">
        <v>51</v>
      </c>
      <c r="D113" s="305"/>
      <c r="E113" s="305"/>
      <c r="F113" s="324" t="s">
        <v>89</v>
      </c>
      <c r="G113" s="305"/>
      <c r="H113" s="305" t="s">
        <v>2133</v>
      </c>
      <c r="I113" s="305" t="s">
        <v>2124</v>
      </c>
      <c r="J113" s="305"/>
      <c r="K113" s="316"/>
    </row>
    <row r="114" spans="2:11" ht="15" customHeight="1">
      <c r="B114" s="325"/>
      <c r="C114" s="305" t="s">
        <v>61</v>
      </c>
      <c r="D114" s="305"/>
      <c r="E114" s="305"/>
      <c r="F114" s="324" t="s">
        <v>89</v>
      </c>
      <c r="G114" s="305"/>
      <c r="H114" s="305" t="s">
        <v>2134</v>
      </c>
      <c r="I114" s="305" t="s">
        <v>2124</v>
      </c>
      <c r="J114" s="305"/>
      <c r="K114" s="316"/>
    </row>
    <row r="115" spans="2:11" ht="15" customHeight="1">
      <c r="B115" s="325"/>
      <c r="C115" s="305" t="s">
        <v>70</v>
      </c>
      <c r="D115" s="305"/>
      <c r="E115" s="305"/>
      <c r="F115" s="324" t="s">
        <v>89</v>
      </c>
      <c r="G115" s="305"/>
      <c r="H115" s="305" t="s">
        <v>2135</v>
      </c>
      <c r="I115" s="305" t="s">
        <v>2136</v>
      </c>
      <c r="J115" s="305"/>
      <c r="K115" s="316"/>
    </row>
    <row r="116" spans="2:11" ht="15" customHeight="1">
      <c r="B116" s="328"/>
      <c r="C116" s="334"/>
      <c r="D116" s="334"/>
      <c r="E116" s="334"/>
      <c r="F116" s="334"/>
      <c r="G116" s="334"/>
      <c r="H116" s="334"/>
      <c r="I116" s="334"/>
      <c r="J116" s="334"/>
      <c r="K116" s="330"/>
    </row>
    <row r="117" spans="2:11" ht="18.75" customHeight="1">
      <c r="B117" s="335"/>
      <c r="C117" s="301"/>
      <c r="D117" s="301"/>
      <c r="E117" s="301"/>
      <c r="F117" s="336"/>
      <c r="G117" s="301"/>
      <c r="H117" s="301"/>
      <c r="I117" s="301"/>
      <c r="J117" s="301"/>
      <c r="K117" s="335"/>
    </row>
    <row r="118" spans="2:11" ht="18.75" customHeight="1">
      <c r="B118" s="311"/>
      <c r="C118" s="311"/>
      <c r="D118" s="311"/>
      <c r="E118" s="311"/>
      <c r="F118" s="311"/>
      <c r="G118" s="311"/>
      <c r="H118" s="311"/>
      <c r="I118" s="311"/>
      <c r="J118" s="311"/>
      <c r="K118" s="311"/>
    </row>
    <row r="119" spans="2:11" ht="7.5" customHeight="1">
      <c r="B119" s="337"/>
      <c r="C119" s="338"/>
      <c r="D119" s="338"/>
      <c r="E119" s="338"/>
      <c r="F119" s="338"/>
      <c r="G119" s="338"/>
      <c r="H119" s="338"/>
      <c r="I119" s="338"/>
      <c r="J119" s="338"/>
      <c r="K119" s="339"/>
    </row>
    <row r="120" spans="2:11" ht="45" customHeight="1">
      <c r="B120" s="340"/>
      <c r="C120" s="426" t="s">
        <v>2137</v>
      </c>
      <c r="D120" s="426"/>
      <c r="E120" s="426"/>
      <c r="F120" s="426"/>
      <c r="G120" s="426"/>
      <c r="H120" s="426"/>
      <c r="I120" s="426"/>
      <c r="J120" s="426"/>
      <c r="K120" s="341"/>
    </row>
    <row r="121" spans="2:11" ht="17.25" customHeight="1">
      <c r="B121" s="342"/>
      <c r="C121" s="317" t="s">
        <v>2085</v>
      </c>
      <c r="D121" s="317"/>
      <c r="E121" s="317"/>
      <c r="F121" s="317" t="s">
        <v>2086</v>
      </c>
      <c r="G121" s="318"/>
      <c r="H121" s="317" t="s">
        <v>185</v>
      </c>
      <c r="I121" s="317" t="s">
        <v>70</v>
      </c>
      <c r="J121" s="317" t="s">
        <v>2087</v>
      </c>
      <c r="K121" s="343"/>
    </row>
    <row r="122" spans="2:11" ht="17.25" customHeight="1">
      <c r="B122" s="342"/>
      <c r="C122" s="319" t="s">
        <v>2088</v>
      </c>
      <c r="D122" s="319"/>
      <c r="E122" s="319"/>
      <c r="F122" s="320" t="s">
        <v>2089</v>
      </c>
      <c r="G122" s="321"/>
      <c r="H122" s="319"/>
      <c r="I122" s="319"/>
      <c r="J122" s="319" t="s">
        <v>2090</v>
      </c>
      <c r="K122" s="343"/>
    </row>
    <row r="123" spans="2:11" ht="5.25" customHeight="1">
      <c r="B123" s="344"/>
      <c r="C123" s="322"/>
      <c r="D123" s="322"/>
      <c r="E123" s="322"/>
      <c r="F123" s="322"/>
      <c r="G123" s="305"/>
      <c r="H123" s="322"/>
      <c r="I123" s="322"/>
      <c r="J123" s="322"/>
      <c r="K123" s="345"/>
    </row>
    <row r="124" spans="2:11" ht="15" customHeight="1">
      <c r="B124" s="344"/>
      <c r="C124" s="305" t="s">
        <v>2093</v>
      </c>
      <c r="D124" s="322"/>
      <c r="E124" s="322"/>
      <c r="F124" s="324" t="s">
        <v>89</v>
      </c>
      <c r="G124" s="305"/>
      <c r="H124" s="305" t="s">
        <v>2129</v>
      </c>
      <c r="I124" s="305" t="s">
        <v>2092</v>
      </c>
      <c r="J124" s="305">
        <v>120</v>
      </c>
      <c r="K124" s="346"/>
    </row>
    <row r="125" spans="2:11" ht="15" customHeight="1">
      <c r="B125" s="344"/>
      <c r="C125" s="305" t="s">
        <v>2138</v>
      </c>
      <c r="D125" s="305"/>
      <c r="E125" s="305"/>
      <c r="F125" s="324" t="s">
        <v>89</v>
      </c>
      <c r="G125" s="305"/>
      <c r="H125" s="305" t="s">
        <v>2139</v>
      </c>
      <c r="I125" s="305" t="s">
        <v>2092</v>
      </c>
      <c r="J125" s="305" t="s">
        <v>2140</v>
      </c>
      <c r="K125" s="346"/>
    </row>
    <row r="126" spans="2:11" ht="15" customHeight="1">
      <c r="B126" s="344"/>
      <c r="C126" s="305" t="s">
        <v>96</v>
      </c>
      <c r="D126" s="305"/>
      <c r="E126" s="305"/>
      <c r="F126" s="324" t="s">
        <v>89</v>
      </c>
      <c r="G126" s="305"/>
      <c r="H126" s="305" t="s">
        <v>2141</v>
      </c>
      <c r="I126" s="305" t="s">
        <v>2092</v>
      </c>
      <c r="J126" s="305" t="s">
        <v>2140</v>
      </c>
      <c r="K126" s="346"/>
    </row>
    <row r="127" spans="2:11" ht="15" customHeight="1">
      <c r="B127" s="344"/>
      <c r="C127" s="305" t="s">
        <v>2101</v>
      </c>
      <c r="D127" s="305"/>
      <c r="E127" s="305"/>
      <c r="F127" s="324" t="s">
        <v>2096</v>
      </c>
      <c r="G127" s="305"/>
      <c r="H127" s="305" t="s">
        <v>2102</v>
      </c>
      <c r="I127" s="305" t="s">
        <v>2092</v>
      </c>
      <c r="J127" s="305">
        <v>15</v>
      </c>
      <c r="K127" s="346"/>
    </row>
    <row r="128" spans="2:11" ht="15" customHeight="1">
      <c r="B128" s="344"/>
      <c r="C128" s="326" t="s">
        <v>2103</v>
      </c>
      <c r="D128" s="326"/>
      <c r="E128" s="326"/>
      <c r="F128" s="327" t="s">
        <v>2096</v>
      </c>
      <c r="G128" s="326"/>
      <c r="H128" s="326" t="s">
        <v>2104</v>
      </c>
      <c r="I128" s="326" t="s">
        <v>2092</v>
      </c>
      <c r="J128" s="326">
        <v>15</v>
      </c>
      <c r="K128" s="346"/>
    </row>
    <row r="129" spans="2:11" ht="15" customHeight="1">
      <c r="B129" s="344"/>
      <c r="C129" s="326" t="s">
        <v>2105</v>
      </c>
      <c r="D129" s="326"/>
      <c r="E129" s="326"/>
      <c r="F129" s="327" t="s">
        <v>2096</v>
      </c>
      <c r="G129" s="326"/>
      <c r="H129" s="326" t="s">
        <v>2106</v>
      </c>
      <c r="I129" s="326" t="s">
        <v>2092</v>
      </c>
      <c r="J129" s="326">
        <v>20</v>
      </c>
      <c r="K129" s="346"/>
    </row>
    <row r="130" spans="2:11" ht="15" customHeight="1">
      <c r="B130" s="344"/>
      <c r="C130" s="326" t="s">
        <v>2107</v>
      </c>
      <c r="D130" s="326"/>
      <c r="E130" s="326"/>
      <c r="F130" s="327" t="s">
        <v>2096</v>
      </c>
      <c r="G130" s="326"/>
      <c r="H130" s="326" t="s">
        <v>2108</v>
      </c>
      <c r="I130" s="326" t="s">
        <v>2092</v>
      </c>
      <c r="J130" s="326">
        <v>20</v>
      </c>
      <c r="K130" s="346"/>
    </row>
    <row r="131" spans="2:11" ht="15" customHeight="1">
      <c r="B131" s="344"/>
      <c r="C131" s="305" t="s">
        <v>2095</v>
      </c>
      <c r="D131" s="305"/>
      <c r="E131" s="305"/>
      <c r="F131" s="324" t="s">
        <v>2096</v>
      </c>
      <c r="G131" s="305"/>
      <c r="H131" s="305" t="s">
        <v>2129</v>
      </c>
      <c r="I131" s="305" t="s">
        <v>2092</v>
      </c>
      <c r="J131" s="305">
        <v>50</v>
      </c>
      <c r="K131" s="346"/>
    </row>
    <row r="132" spans="2:11" ht="15" customHeight="1">
      <c r="B132" s="344"/>
      <c r="C132" s="305" t="s">
        <v>2109</v>
      </c>
      <c r="D132" s="305"/>
      <c r="E132" s="305"/>
      <c r="F132" s="324" t="s">
        <v>2096</v>
      </c>
      <c r="G132" s="305"/>
      <c r="H132" s="305" t="s">
        <v>2129</v>
      </c>
      <c r="I132" s="305" t="s">
        <v>2092</v>
      </c>
      <c r="J132" s="305">
        <v>50</v>
      </c>
      <c r="K132" s="346"/>
    </row>
    <row r="133" spans="2:11" ht="15" customHeight="1">
      <c r="B133" s="344"/>
      <c r="C133" s="305" t="s">
        <v>2115</v>
      </c>
      <c r="D133" s="305"/>
      <c r="E133" s="305"/>
      <c r="F133" s="324" t="s">
        <v>2096</v>
      </c>
      <c r="G133" s="305"/>
      <c r="H133" s="305" t="s">
        <v>2129</v>
      </c>
      <c r="I133" s="305" t="s">
        <v>2092</v>
      </c>
      <c r="J133" s="305">
        <v>50</v>
      </c>
      <c r="K133" s="346"/>
    </row>
    <row r="134" spans="2:11" ht="15" customHeight="1">
      <c r="B134" s="344"/>
      <c r="C134" s="305" t="s">
        <v>2117</v>
      </c>
      <c r="D134" s="305"/>
      <c r="E134" s="305"/>
      <c r="F134" s="324" t="s">
        <v>2096</v>
      </c>
      <c r="G134" s="305"/>
      <c r="H134" s="305" t="s">
        <v>2129</v>
      </c>
      <c r="I134" s="305" t="s">
        <v>2092</v>
      </c>
      <c r="J134" s="305">
        <v>50</v>
      </c>
      <c r="K134" s="346"/>
    </row>
    <row r="135" spans="2:11" ht="15" customHeight="1">
      <c r="B135" s="344"/>
      <c r="C135" s="305" t="s">
        <v>190</v>
      </c>
      <c r="D135" s="305"/>
      <c r="E135" s="305"/>
      <c r="F135" s="324" t="s">
        <v>2096</v>
      </c>
      <c r="G135" s="305"/>
      <c r="H135" s="305" t="s">
        <v>2142</v>
      </c>
      <c r="I135" s="305" t="s">
        <v>2092</v>
      </c>
      <c r="J135" s="305">
        <v>255</v>
      </c>
      <c r="K135" s="346"/>
    </row>
    <row r="136" spans="2:11" ht="15" customHeight="1">
      <c r="B136" s="344"/>
      <c r="C136" s="305" t="s">
        <v>2119</v>
      </c>
      <c r="D136" s="305"/>
      <c r="E136" s="305"/>
      <c r="F136" s="324" t="s">
        <v>89</v>
      </c>
      <c r="G136" s="305"/>
      <c r="H136" s="305" t="s">
        <v>2143</v>
      </c>
      <c r="I136" s="305" t="s">
        <v>2121</v>
      </c>
      <c r="J136" s="305"/>
      <c r="K136" s="346"/>
    </row>
    <row r="137" spans="2:11" ht="15" customHeight="1">
      <c r="B137" s="344"/>
      <c r="C137" s="305" t="s">
        <v>2122</v>
      </c>
      <c r="D137" s="305"/>
      <c r="E137" s="305"/>
      <c r="F137" s="324" t="s">
        <v>89</v>
      </c>
      <c r="G137" s="305"/>
      <c r="H137" s="305" t="s">
        <v>2144</v>
      </c>
      <c r="I137" s="305" t="s">
        <v>2124</v>
      </c>
      <c r="J137" s="305"/>
      <c r="K137" s="346"/>
    </row>
    <row r="138" spans="2:11" ht="15" customHeight="1">
      <c r="B138" s="344"/>
      <c r="C138" s="305" t="s">
        <v>2125</v>
      </c>
      <c r="D138" s="305"/>
      <c r="E138" s="305"/>
      <c r="F138" s="324" t="s">
        <v>89</v>
      </c>
      <c r="G138" s="305"/>
      <c r="H138" s="305" t="s">
        <v>2125</v>
      </c>
      <c r="I138" s="305" t="s">
        <v>2124</v>
      </c>
      <c r="J138" s="305"/>
      <c r="K138" s="346"/>
    </row>
    <row r="139" spans="2:11" ht="15" customHeight="1">
      <c r="B139" s="344"/>
      <c r="C139" s="305" t="s">
        <v>51</v>
      </c>
      <c r="D139" s="305"/>
      <c r="E139" s="305"/>
      <c r="F139" s="324" t="s">
        <v>89</v>
      </c>
      <c r="G139" s="305"/>
      <c r="H139" s="305" t="s">
        <v>2145</v>
      </c>
      <c r="I139" s="305" t="s">
        <v>2124</v>
      </c>
      <c r="J139" s="305"/>
      <c r="K139" s="346"/>
    </row>
    <row r="140" spans="2:11" ht="15" customHeight="1">
      <c r="B140" s="344"/>
      <c r="C140" s="305" t="s">
        <v>2146</v>
      </c>
      <c r="D140" s="305"/>
      <c r="E140" s="305"/>
      <c r="F140" s="324" t="s">
        <v>89</v>
      </c>
      <c r="G140" s="305"/>
      <c r="H140" s="305" t="s">
        <v>2147</v>
      </c>
      <c r="I140" s="305" t="s">
        <v>2124</v>
      </c>
      <c r="J140" s="305"/>
      <c r="K140" s="346"/>
    </row>
    <row r="141" spans="2:11" ht="15" customHeight="1">
      <c r="B141" s="347"/>
      <c r="C141" s="348"/>
      <c r="D141" s="348"/>
      <c r="E141" s="348"/>
      <c r="F141" s="348"/>
      <c r="G141" s="348"/>
      <c r="H141" s="348"/>
      <c r="I141" s="348"/>
      <c r="J141" s="348"/>
      <c r="K141" s="349"/>
    </row>
    <row r="142" spans="2:11" ht="18.75" customHeight="1">
      <c r="B142" s="301"/>
      <c r="C142" s="301"/>
      <c r="D142" s="301"/>
      <c r="E142" s="301"/>
      <c r="F142" s="336"/>
      <c r="G142" s="301"/>
      <c r="H142" s="301"/>
      <c r="I142" s="301"/>
      <c r="J142" s="301"/>
      <c r="K142" s="301"/>
    </row>
    <row r="143" spans="2:11" ht="18.75" customHeight="1">
      <c r="B143" s="311"/>
      <c r="C143" s="311"/>
      <c r="D143" s="311"/>
      <c r="E143" s="311"/>
      <c r="F143" s="311"/>
      <c r="G143" s="311"/>
      <c r="H143" s="311"/>
      <c r="I143" s="311"/>
      <c r="J143" s="311"/>
      <c r="K143" s="311"/>
    </row>
    <row r="144" spans="2:11" ht="7.5" customHeight="1">
      <c r="B144" s="312"/>
      <c r="C144" s="313"/>
      <c r="D144" s="313"/>
      <c r="E144" s="313"/>
      <c r="F144" s="313"/>
      <c r="G144" s="313"/>
      <c r="H144" s="313"/>
      <c r="I144" s="313"/>
      <c r="J144" s="313"/>
      <c r="K144" s="314"/>
    </row>
    <row r="145" spans="2:11" ht="45" customHeight="1">
      <c r="B145" s="315"/>
      <c r="C145" s="427" t="s">
        <v>2148</v>
      </c>
      <c r="D145" s="427"/>
      <c r="E145" s="427"/>
      <c r="F145" s="427"/>
      <c r="G145" s="427"/>
      <c r="H145" s="427"/>
      <c r="I145" s="427"/>
      <c r="J145" s="427"/>
      <c r="K145" s="316"/>
    </row>
    <row r="146" spans="2:11" ht="17.25" customHeight="1">
      <c r="B146" s="315"/>
      <c r="C146" s="317" t="s">
        <v>2085</v>
      </c>
      <c r="D146" s="317"/>
      <c r="E146" s="317"/>
      <c r="F146" s="317" t="s">
        <v>2086</v>
      </c>
      <c r="G146" s="318"/>
      <c r="H146" s="317" t="s">
        <v>185</v>
      </c>
      <c r="I146" s="317" t="s">
        <v>70</v>
      </c>
      <c r="J146" s="317" t="s">
        <v>2087</v>
      </c>
      <c r="K146" s="316"/>
    </row>
    <row r="147" spans="2:11" ht="17.25" customHeight="1">
      <c r="B147" s="315"/>
      <c r="C147" s="319" t="s">
        <v>2088</v>
      </c>
      <c r="D147" s="319"/>
      <c r="E147" s="319"/>
      <c r="F147" s="320" t="s">
        <v>2089</v>
      </c>
      <c r="G147" s="321"/>
      <c r="H147" s="319"/>
      <c r="I147" s="319"/>
      <c r="J147" s="319" t="s">
        <v>2090</v>
      </c>
      <c r="K147" s="316"/>
    </row>
    <row r="148" spans="2:11" ht="5.25" customHeight="1">
      <c r="B148" s="325"/>
      <c r="C148" s="322"/>
      <c r="D148" s="322"/>
      <c r="E148" s="322"/>
      <c r="F148" s="322"/>
      <c r="G148" s="323"/>
      <c r="H148" s="322"/>
      <c r="I148" s="322"/>
      <c r="J148" s="322"/>
      <c r="K148" s="346"/>
    </row>
    <row r="149" spans="2:11" ht="15" customHeight="1">
      <c r="B149" s="325"/>
      <c r="C149" s="350" t="s">
        <v>2093</v>
      </c>
      <c r="D149" s="305"/>
      <c r="E149" s="305"/>
      <c r="F149" s="351" t="s">
        <v>89</v>
      </c>
      <c r="G149" s="305"/>
      <c r="H149" s="350" t="s">
        <v>2129</v>
      </c>
      <c r="I149" s="350" t="s">
        <v>2092</v>
      </c>
      <c r="J149" s="350">
        <v>120</v>
      </c>
      <c r="K149" s="346"/>
    </row>
    <row r="150" spans="2:11" ht="15" customHeight="1">
      <c r="B150" s="325"/>
      <c r="C150" s="350" t="s">
        <v>2138</v>
      </c>
      <c r="D150" s="305"/>
      <c r="E150" s="305"/>
      <c r="F150" s="351" t="s">
        <v>89</v>
      </c>
      <c r="G150" s="305"/>
      <c r="H150" s="350" t="s">
        <v>2149</v>
      </c>
      <c r="I150" s="350" t="s">
        <v>2092</v>
      </c>
      <c r="J150" s="350" t="s">
        <v>2140</v>
      </c>
      <c r="K150" s="346"/>
    </row>
    <row r="151" spans="2:11" ht="15" customHeight="1">
      <c r="B151" s="325"/>
      <c r="C151" s="350" t="s">
        <v>96</v>
      </c>
      <c r="D151" s="305"/>
      <c r="E151" s="305"/>
      <c r="F151" s="351" t="s">
        <v>89</v>
      </c>
      <c r="G151" s="305"/>
      <c r="H151" s="350" t="s">
        <v>2150</v>
      </c>
      <c r="I151" s="350" t="s">
        <v>2092</v>
      </c>
      <c r="J151" s="350" t="s">
        <v>2140</v>
      </c>
      <c r="K151" s="346"/>
    </row>
    <row r="152" spans="2:11" ht="15" customHeight="1">
      <c r="B152" s="325"/>
      <c r="C152" s="350" t="s">
        <v>2095</v>
      </c>
      <c r="D152" s="305"/>
      <c r="E152" s="305"/>
      <c r="F152" s="351" t="s">
        <v>2096</v>
      </c>
      <c r="G152" s="305"/>
      <c r="H152" s="350" t="s">
        <v>2129</v>
      </c>
      <c r="I152" s="350" t="s">
        <v>2092</v>
      </c>
      <c r="J152" s="350">
        <v>50</v>
      </c>
      <c r="K152" s="346"/>
    </row>
    <row r="153" spans="2:11" ht="15" customHeight="1">
      <c r="B153" s="325"/>
      <c r="C153" s="350" t="s">
        <v>2098</v>
      </c>
      <c r="D153" s="305"/>
      <c r="E153" s="305"/>
      <c r="F153" s="351" t="s">
        <v>89</v>
      </c>
      <c r="G153" s="305"/>
      <c r="H153" s="350" t="s">
        <v>2129</v>
      </c>
      <c r="I153" s="350" t="s">
        <v>2100</v>
      </c>
      <c r="J153" s="350"/>
      <c r="K153" s="346"/>
    </row>
    <row r="154" spans="2:11" ht="15" customHeight="1">
      <c r="B154" s="325"/>
      <c r="C154" s="350" t="s">
        <v>2109</v>
      </c>
      <c r="D154" s="305"/>
      <c r="E154" s="305"/>
      <c r="F154" s="351" t="s">
        <v>2096</v>
      </c>
      <c r="G154" s="305"/>
      <c r="H154" s="350" t="s">
        <v>2129</v>
      </c>
      <c r="I154" s="350" t="s">
        <v>2092</v>
      </c>
      <c r="J154" s="350">
        <v>50</v>
      </c>
      <c r="K154" s="346"/>
    </row>
    <row r="155" spans="2:11" ht="15" customHeight="1">
      <c r="B155" s="325"/>
      <c r="C155" s="350" t="s">
        <v>2117</v>
      </c>
      <c r="D155" s="305"/>
      <c r="E155" s="305"/>
      <c r="F155" s="351" t="s">
        <v>2096</v>
      </c>
      <c r="G155" s="305"/>
      <c r="H155" s="350" t="s">
        <v>2129</v>
      </c>
      <c r="I155" s="350" t="s">
        <v>2092</v>
      </c>
      <c r="J155" s="350">
        <v>50</v>
      </c>
      <c r="K155" s="346"/>
    </row>
    <row r="156" spans="2:11" ht="15" customHeight="1">
      <c r="B156" s="325"/>
      <c r="C156" s="350" t="s">
        <v>2115</v>
      </c>
      <c r="D156" s="305"/>
      <c r="E156" s="305"/>
      <c r="F156" s="351" t="s">
        <v>2096</v>
      </c>
      <c r="G156" s="305"/>
      <c r="H156" s="350" t="s">
        <v>2129</v>
      </c>
      <c r="I156" s="350" t="s">
        <v>2092</v>
      </c>
      <c r="J156" s="350">
        <v>50</v>
      </c>
      <c r="K156" s="346"/>
    </row>
    <row r="157" spans="2:11" ht="15" customHeight="1">
      <c r="B157" s="325"/>
      <c r="C157" s="350" t="s">
        <v>172</v>
      </c>
      <c r="D157" s="305"/>
      <c r="E157" s="305"/>
      <c r="F157" s="351" t="s">
        <v>89</v>
      </c>
      <c r="G157" s="305"/>
      <c r="H157" s="350" t="s">
        <v>2151</v>
      </c>
      <c r="I157" s="350" t="s">
        <v>2092</v>
      </c>
      <c r="J157" s="350" t="s">
        <v>2152</v>
      </c>
      <c r="K157" s="346"/>
    </row>
    <row r="158" spans="2:11" ht="15" customHeight="1">
      <c r="B158" s="325"/>
      <c r="C158" s="350" t="s">
        <v>2153</v>
      </c>
      <c r="D158" s="305"/>
      <c r="E158" s="305"/>
      <c r="F158" s="351" t="s">
        <v>89</v>
      </c>
      <c r="G158" s="305"/>
      <c r="H158" s="350" t="s">
        <v>2154</v>
      </c>
      <c r="I158" s="350" t="s">
        <v>2124</v>
      </c>
      <c r="J158" s="350"/>
      <c r="K158" s="346"/>
    </row>
    <row r="159" spans="2:11" ht="15" customHeight="1">
      <c r="B159" s="352"/>
      <c r="C159" s="334"/>
      <c r="D159" s="334"/>
      <c r="E159" s="334"/>
      <c r="F159" s="334"/>
      <c r="G159" s="334"/>
      <c r="H159" s="334"/>
      <c r="I159" s="334"/>
      <c r="J159" s="334"/>
      <c r="K159" s="353"/>
    </row>
    <row r="160" spans="2:11" ht="18.75" customHeight="1">
      <c r="B160" s="301"/>
      <c r="C160" s="305"/>
      <c r="D160" s="305"/>
      <c r="E160" s="305"/>
      <c r="F160" s="324"/>
      <c r="G160" s="305"/>
      <c r="H160" s="305"/>
      <c r="I160" s="305"/>
      <c r="J160" s="305"/>
      <c r="K160" s="301"/>
    </row>
    <row r="161" spans="2:11" ht="18.75" customHeight="1">
      <c r="B161" s="311"/>
      <c r="C161" s="311"/>
      <c r="D161" s="311"/>
      <c r="E161" s="311"/>
      <c r="F161" s="311"/>
      <c r="G161" s="311"/>
      <c r="H161" s="311"/>
      <c r="I161" s="311"/>
      <c r="J161" s="311"/>
      <c r="K161" s="311"/>
    </row>
    <row r="162" spans="2:11" ht="7.5" customHeight="1">
      <c r="B162" s="293"/>
      <c r="C162" s="294"/>
      <c r="D162" s="294"/>
      <c r="E162" s="294"/>
      <c r="F162" s="294"/>
      <c r="G162" s="294"/>
      <c r="H162" s="294"/>
      <c r="I162" s="294"/>
      <c r="J162" s="294"/>
      <c r="K162" s="295"/>
    </row>
    <row r="163" spans="2:11" ht="45" customHeight="1">
      <c r="B163" s="296"/>
      <c r="C163" s="426" t="s">
        <v>2155</v>
      </c>
      <c r="D163" s="426"/>
      <c r="E163" s="426"/>
      <c r="F163" s="426"/>
      <c r="G163" s="426"/>
      <c r="H163" s="426"/>
      <c r="I163" s="426"/>
      <c r="J163" s="426"/>
      <c r="K163" s="297"/>
    </row>
    <row r="164" spans="2:11" ht="17.25" customHeight="1">
      <c r="B164" s="296"/>
      <c r="C164" s="317" t="s">
        <v>2085</v>
      </c>
      <c r="D164" s="317"/>
      <c r="E164" s="317"/>
      <c r="F164" s="317" t="s">
        <v>2086</v>
      </c>
      <c r="G164" s="354"/>
      <c r="H164" s="355" t="s">
        <v>185</v>
      </c>
      <c r="I164" s="355" t="s">
        <v>70</v>
      </c>
      <c r="J164" s="317" t="s">
        <v>2087</v>
      </c>
      <c r="K164" s="297"/>
    </row>
    <row r="165" spans="2:11" ht="17.25" customHeight="1">
      <c r="B165" s="298"/>
      <c r="C165" s="319" t="s">
        <v>2088</v>
      </c>
      <c r="D165" s="319"/>
      <c r="E165" s="319"/>
      <c r="F165" s="320" t="s">
        <v>2089</v>
      </c>
      <c r="G165" s="356"/>
      <c r="H165" s="357"/>
      <c r="I165" s="357"/>
      <c r="J165" s="319" t="s">
        <v>2090</v>
      </c>
      <c r="K165" s="299"/>
    </row>
    <row r="166" spans="2:11" ht="5.25" customHeight="1">
      <c r="B166" s="325"/>
      <c r="C166" s="322"/>
      <c r="D166" s="322"/>
      <c r="E166" s="322"/>
      <c r="F166" s="322"/>
      <c r="G166" s="323"/>
      <c r="H166" s="322"/>
      <c r="I166" s="322"/>
      <c r="J166" s="322"/>
      <c r="K166" s="346"/>
    </row>
    <row r="167" spans="2:11" ht="15" customHeight="1">
      <c r="B167" s="325"/>
      <c r="C167" s="305" t="s">
        <v>2093</v>
      </c>
      <c r="D167" s="305"/>
      <c r="E167" s="305"/>
      <c r="F167" s="324" t="s">
        <v>89</v>
      </c>
      <c r="G167" s="305"/>
      <c r="H167" s="305" t="s">
        <v>2129</v>
      </c>
      <c r="I167" s="305" t="s">
        <v>2092</v>
      </c>
      <c r="J167" s="305">
        <v>120</v>
      </c>
      <c r="K167" s="346"/>
    </row>
    <row r="168" spans="2:11" ht="15" customHeight="1">
      <c r="B168" s="325"/>
      <c r="C168" s="305" t="s">
        <v>2138</v>
      </c>
      <c r="D168" s="305"/>
      <c r="E168" s="305"/>
      <c r="F168" s="324" t="s">
        <v>89</v>
      </c>
      <c r="G168" s="305"/>
      <c r="H168" s="305" t="s">
        <v>2139</v>
      </c>
      <c r="I168" s="305" t="s">
        <v>2092</v>
      </c>
      <c r="J168" s="305" t="s">
        <v>2140</v>
      </c>
      <c r="K168" s="346"/>
    </row>
    <row r="169" spans="2:11" ht="15" customHeight="1">
      <c r="B169" s="325"/>
      <c r="C169" s="305" t="s">
        <v>96</v>
      </c>
      <c r="D169" s="305"/>
      <c r="E169" s="305"/>
      <c r="F169" s="324" t="s">
        <v>89</v>
      </c>
      <c r="G169" s="305"/>
      <c r="H169" s="305" t="s">
        <v>2156</v>
      </c>
      <c r="I169" s="305" t="s">
        <v>2092</v>
      </c>
      <c r="J169" s="305" t="s">
        <v>2140</v>
      </c>
      <c r="K169" s="346"/>
    </row>
    <row r="170" spans="2:11" ht="15" customHeight="1">
      <c r="B170" s="325"/>
      <c r="C170" s="305" t="s">
        <v>2095</v>
      </c>
      <c r="D170" s="305"/>
      <c r="E170" s="305"/>
      <c r="F170" s="324" t="s">
        <v>2096</v>
      </c>
      <c r="G170" s="305"/>
      <c r="H170" s="305" t="s">
        <v>2156</v>
      </c>
      <c r="I170" s="305" t="s">
        <v>2092</v>
      </c>
      <c r="J170" s="305">
        <v>50</v>
      </c>
      <c r="K170" s="346"/>
    </row>
    <row r="171" spans="2:11" ht="15" customHeight="1">
      <c r="B171" s="325"/>
      <c r="C171" s="305" t="s">
        <v>2098</v>
      </c>
      <c r="D171" s="305"/>
      <c r="E171" s="305"/>
      <c r="F171" s="324" t="s">
        <v>89</v>
      </c>
      <c r="G171" s="305"/>
      <c r="H171" s="305" t="s">
        <v>2156</v>
      </c>
      <c r="I171" s="305" t="s">
        <v>2100</v>
      </c>
      <c r="J171" s="305"/>
      <c r="K171" s="346"/>
    </row>
    <row r="172" spans="2:11" ht="15" customHeight="1">
      <c r="B172" s="325"/>
      <c r="C172" s="305" t="s">
        <v>2109</v>
      </c>
      <c r="D172" s="305"/>
      <c r="E172" s="305"/>
      <c r="F172" s="324" t="s">
        <v>2096</v>
      </c>
      <c r="G172" s="305"/>
      <c r="H172" s="305" t="s">
        <v>2156</v>
      </c>
      <c r="I172" s="305" t="s">
        <v>2092</v>
      </c>
      <c r="J172" s="305">
        <v>50</v>
      </c>
      <c r="K172" s="346"/>
    </row>
    <row r="173" spans="2:11" ht="15" customHeight="1">
      <c r="B173" s="325"/>
      <c r="C173" s="305" t="s">
        <v>2117</v>
      </c>
      <c r="D173" s="305"/>
      <c r="E173" s="305"/>
      <c r="F173" s="324" t="s">
        <v>2096</v>
      </c>
      <c r="G173" s="305"/>
      <c r="H173" s="305" t="s">
        <v>2156</v>
      </c>
      <c r="I173" s="305" t="s">
        <v>2092</v>
      </c>
      <c r="J173" s="305">
        <v>50</v>
      </c>
      <c r="K173" s="346"/>
    </row>
    <row r="174" spans="2:11" ht="15" customHeight="1">
      <c r="B174" s="325"/>
      <c r="C174" s="305" t="s">
        <v>2115</v>
      </c>
      <c r="D174" s="305"/>
      <c r="E174" s="305"/>
      <c r="F174" s="324" t="s">
        <v>2096</v>
      </c>
      <c r="G174" s="305"/>
      <c r="H174" s="305" t="s">
        <v>2156</v>
      </c>
      <c r="I174" s="305" t="s">
        <v>2092</v>
      </c>
      <c r="J174" s="305">
        <v>50</v>
      </c>
      <c r="K174" s="346"/>
    </row>
    <row r="175" spans="2:11" ht="15" customHeight="1">
      <c r="B175" s="325"/>
      <c r="C175" s="305" t="s">
        <v>184</v>
      </c>
      <c r="D175" s="305"/>
      <c r="E175" s="305"/>
      <c r="F175" s="324" t="s">
        <v>89</v>
      </c>
      <c r="G175" s="305"/>
      <c r="H175" s="305" t="s">
        <v>2157</v>
      </c>
      <c r="I175" s="305" t="s">
        <v>2158</v>
      </c>
      <c r="J175" s="305"/>
      <c r="K175" s="346"/>
    </row>
    <row r="176" spans="2:11" ht="15" customHeight="1">
      <c r="B176" s="325"/>
      <c r="C176" s="305" t="s">
        <v>70</v>
      </c>
      <c r="D176" s="305"/>
      <c r="E176" s="305"/>
      <c r="F176" s="324" t="s">
        <v>89</v>
      </c>
      <c r="G176" s="305"/>
      <c r="H176" s="305" t="s">
        <v>2159</v>
      </c>
      <c r="I176" s="305" t="s">
        <v>2160</v>
      </c>
      <c r="J176" s="305">
        <v>1</v>
      </c>
      <c r="K176" s="346"/>
    </row>
    <row r="177" spans="2:11" ht="15" customHeight="1">
      <c r="B177" s="325"/>
      <c r="C177" s="305" t="s">
        <v>66</v>
      </c>
      <c r="D177" s="305"/>
      <c r="E177" s="305"/>
      <c r="F177" s="324" t="s">
        <v>89</v>
      </c>
      <c r="G177" s="305"/>
      <c r="H177" s="305" t="s">
        <v>2161</v>
      </c>
      <c r="I177" s="305" t="s">
        <v>2092</v>
      </c>
      <c r="J177" s="305">
        <v>20</v>
      </c>
      <c r="K177" s="346"/>
    </row>
    <row r="178" spans="2:11" ht="15" customHeight="1">
      <c r="B178" s="325"/>
      <c r="C178" s="305" t="s">
        <v>185</v>
      </c>
      <c r="D178" s="305"/>
      <c r="E178" s="305"/>
      <c r="F178" s="324" t="s">
        <v>89</v>
      </c>
      <c r="G178" s="305"/>
      <c r="H178" s="305" t="s">
        <v>2162</v>
      </c>
      <c r="I178" s="305" t="s">
        <v>2092</v>
      </c>
      <c r="J178" s="305">
        <v>255</v>
      </c>
      <c r="K178" s="346"/>
    </row>
    <row r="179" spans="2:11" ht="15" customHeight="1">
      <c r="B179" s="325"/>
      <c r="C179" s="305" t="s">
        <v>186</v>
      </c>
      <c r="D179" s="305"/>
      <c r="E179" s="305"/>
      <c r="F179" s="324" t="s">
        <v>89</v>
      </c>
      <c r="G179" s="305"/>
      <c r="H179" s="305" t="s">
        <v>2056</v>
      </c>
      <c r="I179" s="305" t="s">
        <v>2092</v>
      </c>
      <c r="J179" s="305">
        <v>10</v>
      </c>
      <c r="K179" s="346"/>
    </row>
    <row r="180" spans="2:11" ht="15" customHeight="1">
      <c r="B180" s="325"/>
      <c r="C180" s="305" t="s">
        <v>187</v>
      </c>
      <c r="D180" s="305"/>
      <c r="E180" s="305"/>
      <c r="F180" s="324" t="s">
        <v>89</v>
      </c>
      <c r="G180" s="305"/>
      <c r="H180" s="305" t="s">
        <v>2163</v>
      </c>
      <c r="I180" s="305" t="s">
        <v>2124</v>
      </c>
      <c r="J180" s="305"/>
      <c r="K180" s="346"/>
    </row>
    <row r="181" spans="2:11" ht="15" customHeight="1">
      <c r="B181" s="325"/>
      <c r="C181" s="305" t="s">
        <v>2164</v>
      </c>
      <c r="D181" s="305"/>
      <c r="E181" s="305"/>
      <c r="F181" s="324" t="s">
        <v>89</v>
      </c>
      <c r="G181" s="305"/>
      <c r="H181" s="305" t="s">
        <v>2165</v>
      </c>
      <c r="I181" s="305" t="s">
        <v>2124</v>
      </c>
      <c r="J181" s="305"/>
      <c r="K181" s="346"/>
    </row>
    <row r="182" spans="2:11" ht="15" customHeight="1">
      <c r="B182" s="325"/>
      <c r="C182" s="305" t="s">
        <v>2153</v>
      </c>
      <c r="D182" s="305"/>
      <c r="E182" s="305"/>
      <c r="F182" s="324" t="s">
        <v>89</v>
      </c>
      <c r="G182" s="305"/>
      <c r="H182" s="305" t="s">
        <v>2166</v>
      </c>
      <c r="I182" s="305" t="s">
        <v>2124</v>
      </c>
      <c r="J182" s="305"/>
      <c r="K182" s="346"/>
    </row>
    <row r="183" spans="2:11" ht="15" customHeight="1">
      <c r="B183" s="325"/>
      <c r="C183" s="305" t="s">
        <v>189</v>
      </c>
      <c r="D183" s="305"/>
      <c r="E183" s="305"/>
      <c r="F183" s="324" t="s">
        <v>2096</v>
      </c>
      <c r="G183" s="305"/>
      <c r="H183" s="305" t="s">
        <v>2167</v>
      </c>
      <c r="I183" s="305" t="s">
        <v>2092</v>
      </c>
      <c r="J183" s="305">
        <v>50</v>
      </c>
      <c r="K183" s="346"/>
    </row>
    <row r="184" spans="2:11" ht="15" customHeight="1">
      <c r="B184" s="325"/>
      <c r="C184" s="305" t="s">
        <v>2168</v>
      </c>
      <c r="D184" s="305"/>
      <c r="E184" s="305"/>
      <c r="F184" s="324" t="s">
        <v>2096</v>
      </c>
      <c r="G184" s="305"/>
      <c r="H184" s="305" t="s">
        <v>2169</v>
      </c>
      <c r="I184" s="305" t="s">
        <v>2170</v>
      </c>
      <c r="J184" s="305"/>
      <c r="K184" s="346"/>
    </row>
    <row r="185" spans="2:11" ht="15" customHeight="1">
      <c r="B185" s="325"/>
      <c r="C185" s="305" t="s">
        <v>2171</v>
      </c>
      <c r="D185" s="305"/>
      <c r="E185" s="305"/>
      <c r="F185" s="324" t="s">
        <v>2096</v>
      </c>
      <c r="G185" s="305"/>
      <c r="H185" s="305" t="s">
        <v>2172</v>
      </c>
      <c r="I185" s="305" t="s">
        <v>2170</v>
      </c>
      <c r="J185" s="305"/>
      <c r="K185" s="346"/>
    </row>
    <row r="186" spans="2:11" ht="15" customHeight="1">
      <c r="B186" s="325"/>
      <c r="C186" s="305" t="s">
        <v>2173</v>
      </c>
      <c r="D186" s="305"/>
      <c r="E186" s="305"/>
      <c r="F186" s="324" t="s">
        <v>2096</v>
      </c>
      <c r="G186" s="305"/>
      <c r="H186" s="305" t="s">
        <v>2174</v>
      </c>
      <c r="I186" s="305" t="s">
        <v>2170</v>
      </c>
      <c r="J186" s="305"/>
      <c r="K186" s="346"/>
    </row>
    <row r="187" spans="2:11" ht="15" customHeight="1">
      <c r="B187" s="325"/>
      <c r="C187" s="358" t="s">
        <v>2175</v>
      </c>
      <c r="D187" s="305"/>
      <c r="E187" s="305"/>
      <c r="F187" s="324" t="s">
        <v>2096</v>
      </c>
      <c r="G187" s="305"/>
      <c r="H187" s="305" t="s">
        <v>2176</v>
      </c>
      <c r="I187" s="305" t="s">
        <v>2177</v>
      </c>
      <c r="J187" s="359" t="s">
        <v>2178</v>
      </c>
      <c r="K187" s="346"/>
    </row>
    <row r="188" spans="2:11" ht="15" customHeight="1">
      <c r="B188" s="325"/>
      <c r="C188" s="310" t="s">
        <v>55</v>
      </c>
      <c r="D188" s="305"/>
      <c r="E188" s="305"/>
      <c r="F188" s="324" t="s">
        <v>89</v>
      </c>
      <c r="G188" s="305"/>
      <c r="H188" s="301" t="s">
        <v>2179</v>
      </c>
      <c r="I188" s="305" t="s">
        <v>2180</v>
      </c>
      <c r="J188" s="305"/>
      <c r="K188" s="346"/>
    </row>
    <row r="189" spans="2:11" ht="15" customHeight="1">
      <c r="B189" s="325"/>
      <c r="C189" s="310" t="s">
        <v>2181</v>
      </c>
      <c r="D189" s="305"/>
      <c r="E189" s="305"/>
      <c r="F189" s="324" t="s">
        <v>89</v>
      </c>
      <c r="G189" s="305"/>
      <c r="H189" s="305" t="s">
        <v>2182</v>
      </c>
      <c r="I189" s="305" t="s">
        <v>2124</v>
      </c>
      <c r="J189" s="305"/>
      <c r="K189" s="346"/>
    </row>
    <row r="190" spans="2:11" ht="15" customHeight="1">
      <c r="B190" s="325"/>
      <c r="C190" s="310" t="s">
        <v>2183</v>
      </c>
      <c r="D190" s="305"/>
      <c r="E190" s="305"/>
      <c r="F190" s="324" t="s">
        <v>89</v>
      </c>
      <c r="G190" s="305"/>
      <c r="H190" s="305" t="s">
        <v>2184</v>
      </c>
      <c r="I190" s="305" t="s">
        <v>2124</v>
      </c>
      <c r="J190" s="305"/>
      <c r="K190" s="346"/>
    </row>
    <row r="191" spans="2:11" ht="15" customHeight="1">
      <c r="B191" s="325"/>
      <c r="C191" s="310" t="s">
        <v>2185</v>
      </c>
      <c r="D191" s="305"/>
      <c r="E191" s="305"/>
      <c r="F191" s="324" t="s">
        <v>2096</v>
      </c>
      <c r="G191" s="305"/>
      <c r="H191" s="305" t="s">
        <v>2186</v>
      </c>
      <c r="I191" s="305" t="s">
        <v>2124</v>
      </c>
      <c r="J191" s="305"/>
      <c r="K191" s="346"/>
    </row>
    <row r="192" spans="2:11" ht="15" customHeight="1">
      <c r="B192" s="352"/>
      <c r="C192" s="360"/>
      <c r="D192" s="334"/>
      <c r="E192" s="334"/>
      <c r="F192" s="334"/>
      <c r="G192" s="334"/>
      <c r="H192" s="334"/>
      <c r="I192" s="334"/>
      <c r="J192" s="334"/>
      <c r="K192" s="353"/>
    </row>
    <row r="193" spans="2:11" ht="18.75" customHeight="1">
      <c r="B193" s="301"/>
      <c r="C193" s="305"/>
      <c r="D193" s="305"/>
      <c r="E193" s="305"/>
      <c r="F193" s="324"/>
      <c r="G193" s="305"/>
      <c r="H193" s="305"/>
      <c r="I193" s="305"/>
      <c r="J193" s="305"/>
      <c r="K193" s="301"/>
    </row>
    <row r="194" spans="2:11" ht="18.75" customHeight="1">
      <c r="B194" s="301"/>
      <c r="C194" s="305"/>
      <c r="D194" s="305"/>
      <c r="E194" s="305"/>
      <c r="F194" s="324"/>
      <c r="G194" s="305"/>
      <c r="H194" s="305"/>
      <c r="I194" s="305"/>
      <c r="J194" s="305"/>
      <c r="K194" s="301"/>
    </row>
    <row r="195" spans="2:11" ht="18.75" customHeight="1">
      <c r="B195" s="311"/>
      <c r="C195" s="311"/>
      <c r="D195" s="311"/>
      <c r="E195" s="311"/>
      <c r="F195" s="311"/>
      <c r="G195" s="311"/>
      <c r="H195" s="311"/>
      <c r="I195" s="311"/>
      <c r="J195" s="311"/>
      <c r="K195" s="311"/>
    </row>
    <row r="196" spans="2:11" ht="409.6">
      <c r="B196" s="293"/>
      <c r="C196" s="294"/>
      <c r="D196" s="294"/>
      <c r="E196" s="294"/>
      <c r="F196" s="294"/>
      <c r="G196" s="294"/>
      <c r="H196" s="294"/>
      <c r="I196" s="294"/>
      <c r="J196" s="294"/>
      <c r="K196" s="295"/>
    </row>
    <row r="197" spans="2:11" ht="21">
      <c r="B197" s="296"/>
      <c r="C197" s="426" t="s">
        <v>2187</v>
      </c>
      <c r="D197" s="426"/>
      <c r="E197" s="426"/>
      <c r="F197" s="426"/>
      <c r="G197" s="426"/>
      <c r="H197" s="426"/>
      <c r="I197" s="426"/>
      <c r="J197" s="426"/>
      <c r="K197" s="297"/>
    </row>
    <row r="198" spans="2:11" ht="25.5" customHeight="1">
      <c r="B198" s="296"/>
      <c r="C198" s="361" t="s">
        <v>2188</v>
      </c>
      <c r="D198" s="361"/>
      <c r="E198" s="361"/>
      <c r="F198" s="361" t="s">
        <v>2189</v>
      </c>
      <c r="G198" s="362"/>
      <c r="H198" s="425" t="s">
        <v>2190</v>
      </c>
      <c r="I198" s="425"/>
      <c r="J198" s="425"/>
      <c r="K198" s="297"/>
    </row>
    <row r="199" spans="2:11" ht="5.25" customHeight="1">
      <c r="B199" s="325"/>
      <c r="C199" s="322"/>
      <c r="D199" s="322"/>
      <c r="E199" s="322"/>
      <c r="F199" s="322"/>
      <c r="G199" s="305"/>
      <c r="H199" s="322"/>
      <c r="I199" s="322"/>
      <c r="J199" s="322"/>
      <c r="K199" s="346"/>
    </row>
    <row r="200" spans="2:11" ht="15" customHeight="1">
      <c r="B200" s="325"/>
      <c r="C200" s="305" t="s">
        <v>2180</v>
      </c>
      <c r="D200" s="305"/>
      <c r="E200" s="305"/>
      <c r="F200" s="324" t="s">
        <v>56</v>
      </c>
      <c r="G200" s="305"/>
      <c r="H200" s="423" t="s">
        <v>2191</v>
      </c>
      <c r="I200" s="423"/>
      <c r="J200" s="423"/>
      <c r="K200" s="346"/>
    </row>
    <row r="201" spans="2:11" ht="15" customHeight="1">
      <c r="B201" s="325"/>
      <c r="C201" s="331"/>
      <c r="D201" s="305"/>
      <c r="E201" s="305"/>
      <c r="F201" s="324" t="s">
        <v>57</v>
      </c>
      <c r="G201" s="305"/>
      <c r="H201" s="423" t="s">
        <v>2192</v>
      </c>
      <c r="I201" s="423"/>
      <c r="J201" s="423"/>
      <c r="K201" s="346"/>
    </row>
    <row r="202" spans="2:11" ht="15" customHeight="1">
      <c r="B202" s="325"/>
      <c r="C202" s="331"/>
      <c r="D202" s="305"/>
      <c r="E202" s="305"/>
      <c r="F202" s="324" t="s">
        <v>60</v>
      </c>
      <c r="G202" s="305"/>
      <c r="H202" s="423" t="s">
        <v>2193</v>
      </c>
      <c r="I202" s="423"/>
      <c r="J202" s="423"/>
      <c r="K202" s="346"/>
    </row>
    <row r="203" spans="2:11" ht="15" customHeight="1">
      <c r="B203" s="325"/>
      <c r="C203" s="305"/>
      <c r="D203" s="305"/>
      <c r="E203" s="305"/>
      <c r="F203" s="324" t="s">
        <v>58</v>
      </c>
      <c r="G203" s="305"/>
      <c r="H203" s="423" t="s">
        <v>2194</v>
      </c>
      <c r="I203" s="423"/>
      <c r="J203" s="423"/>
      <c r="K203" s="346"/>
    </row>
    <row r="204" spans="2:11" ht="15" customHeight="1">
      <c r="B204" s="325"/>
      <c r="C204" s="305"/>
      <c r="D204" s="305"/>
      <c r="E204" s="305"/>
      <c r="F204" s="324" t="s">
        <v>59</v>
      </c>
      <c r="G204" s="305"/>
      <c r="H204" s="423" t="s">
        <v>2195</v>
      </c>
      <c r="I204" s="423"/>
      <c r="J204" s="423"/>
      <c r="K204" s="346"/>
    </row>
    <row r="205" spans="2:11" ht="15" customHeight="1">
      <c r="B205" s="325"/>
      <c r="C205" s="305"/>
      <c r="D205" s="305"/>
      <c r="E205" s="305"/>
      <c r="F205" s="324"/>
      <c r="G205" s="305"/>
      <c r="H205" s="305"/>
      <c r="I205" s="305"/>
      <c r="J205" s="305"/>
      <c r="K205" s="346"/>
    </row>
    <row r="206" spans="2:11" ht="15" customHeight="1">
      <c r="B206" s="325"/>
      <c r="C206" s="305" t="s">
        <v>2136</v>
      </c>
      <c r="D206" s="305"/>
      <c r="E206" s="305"/>
      <c r="F206" s="324" t="s">
        <v>91</v>
      </c>
      <c r="G206" s="305"/>
      <c r="H206" s="423" t="s">
        <v>2196</v>
      </c>
      <c r="I206" s="423"/>
      <c r="J206" s="423"/>
      <c r="K206" s="346"/>
    </row>
    <row r="207" spans="2:11" ht="15" customHeight="1">
      <c r="B207" s="325"/>
      <c r="C207" s="331"/>
      <c r="D207" s="305"/>
      <c r="E207" s="305"/>
      <c r="F207" s="324" t="s">
        <v>2037</v>
      </c>
      <c r="G207" s="305"/>
      <c r="H207" s="423" t="s">
        <v>2038</v>
      </c>
      <c r="I207" s="423"/>
      <c r="J207" s="423"/>
      <c r="K207" s="346"/>
    </row>
    <row r="208" spans="2:11" ht="15" customHeight="1">
      <c r="B208" s="325"/>
      <c r="C208" s="305"/>
      <c r="D208" s="305"/>
      <c r="E208" s="305"/>
      <c r="F208" s="324" t="s">
        <v>2035</v>
      </c>
      <c r="G208" s="305"/>
      <c r="H208" s="423" t="s">
        <v>2197</v>
      </c>
      <c r="I208" s="423"/>
      <c r="J208" s="423"/>
      <c r="K208" s="346"/>
    </row>
    <row r="209" spans="2:11" ht="15" customHeight="1">
      <c r="B209" s="363"/>
      <c r="C209" s="331"/>
      <c r="D209" s="331"/>
      <c r="E209" s="331"/>
      <c r="F209" s="324" t="s">
        <v>2039</v>
      </c>
      <c r="G209" s="310"/>
      <c r="H209" s="424" t="s">
        <v>2040</v>
      </c>
      <c r="I209" s="424"/>
      <c r="J209" s="424"/>
      <c r="K209" s="364"/>
    </row>
    <row r="210" spans="2:11" ht="15" customHeight="1">
      <c r="B210" s="363"/>
      <c r="C210" s="331"/>
      <c r="D210" s="331"/>
      <c r="E210" s="331"/>
      <c r="F210" s="324" t="s">
        <v>1855</v>
      </c>
      <c r="G210" s="310"/>
      <c r="H210" s="424" t="s">
        <v>2198</v>
      </c>
      <c r="I210" s="424"/>
      <c r="J210" s="424"/>
      <c r="K210" s="364"/>
    </row>
    <row r="211" spans="2:11" ht="15" customHeight="1">
      <c r="B211" s="363"/>
      <c r="C211" s="331"/>
      <c r="D211" s="331"/>
      <c r="E211" s="331"/>
      <c r="F211" s="365"/>
      <c r="G211" s="310"/>
      <c r="H211" s="366"/>
      <c r="I211" s="366"/>
      <c r="J211" s="366"/>
      <c r="K211" s="364"/>
    </row>
    <row r="212" spans="2:11" ht="15" customHeight="1">
      <c r="B212" s="363"/>
      <c r="C212" s="305" t="s">
        <v>2160</v>
      </c>
      <c r="D212" s="331"/>
      <c r="E212" s="331"/>
      <c r="F212" s="324">
        <v>1</v>
      </c>
      <c r="G212" s="310"/>
      <c r="H212" s="424" t="s">
        <v>2199</v>
      </c>
      <c r="I212" s="424"/>
      <c r="J212" s="424"/>
      <c r="K212" s="364"/>
    </row>
    <row r="213" spans="2:11" ht="15" customHeight="1">
      <c r="B213" s="363"/>
      <c r="C213" s="331"/>
      <c r="D213" s="331"/>
      <c r="E213" s="331"/>
      <c r="F213" s="324">
        <v>2</v>
      </c>
      <c r="G213" s="310"/>
      <c r="H213" s="424" t="s">
        <v>2200</v>
      </c>
      <c r="I213" s="424"/>
      <c r="J213" s="424"/>
      <c r="K213" s="364"/>
    </row>
    <row r="214" spans="2:11" ht="15" customHeight="1">
      <c r="B214" s="363"/>
      <c r="C214" s="331"/>
      <c r="D214" s="331"/>
      <c r="E214" s="331"/>
      <c r="F214" s="324">
        <v>3</v>
      </c>
      <c r="G214" s="310"/>
      <c r="H214" s="424" t="s">
        <v>2201</v>
      </c>
      <c r="I214" s="424"/>
      <c r="J214" s="424"/>
      <c r="K214" s="364"/>
    </row>
    <row r="215" spans="2:11" ht="15" customHeight="1">
      <c r="B215" s="363"/>
      <c r="C215" s="331"/>
      <c r="D215" s="331"/>
      <c r="E215" s="331"/>
      <c r="F215" s="324">
        <v>4</v>
      </c>
      <c r="G215" s="310"/>
      <c r="H215" s="424" t="s">
        <v>2202</v>
      </c>
      <c r="I215" s="424"/>
      <c r="J215" s="424"/>
      <c r="K215" s="364"/>
    </row>
    <row r="216" spans="2:11" ht="12.75" customHeight="1">
      <c r="B216" s="367"/>
      <c r="C216" s="368"/>
      <c r="D216" s="368"/>
      <c r="E216" s="368"/>
      <c r="F216" s="368"/>
      <c r="G216" s="368"/>
      <c r="H216" s="368"/>
      <c r="I216" s="368"/>
      <c r="J216" s="368"/>
      <c r="K216" s="369"/>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1-1 - Vjezdy, chodníky a ...</vt:lpstr>
      <vt:lpstr>2-1 - Nástupiště BUS - so...</vt:lpstr>
      <vt:lpstr>3-1 - Cyklostezka vedená ...</vt:lpstr>
      <vt:lpstr>6-1 - Vegetační úpravy-so...</vt:lpstr>
      <vt:lpstr>9-1 - Stojany na kola-sou...</vt:lpstr>
      <vt:lpstr>4-1 - Cyklostezka vedená ...</vt:lpstr>
      <vt:lpstr>5-1 - Vozovka  silnice II...</vt:lpstr>
      <vt:lpstr>7-1 - Náhradní výsadba-so...</vt:lpstr>
      <vt:lpstr>10-1 - Vedlejší rozpočtov...</vt:lpstr>
      <vt:lpstr>Pokyny pro vyplnění</vt:lpstr>
      <vt:lpstr>'10-1 - Vedlejší rozpočtov...'!Názvy_tisku</vt:lpstr>
      <vt:lpstr>'1-1 - Vjezdy, chodníky a ...'!Názvy_tisku</vt:lpstr>
      <vt:lpstr>'2-1 - Nástupiště BUS - so...'!Názvy_tisku</vt:lpstr>
      <vt:lpstr>'3-1 - Cyklostezka vedená ...'!Názvy_tisku</vt:lpstr>
      <vt:lpstr>'4-1 - Cyklostezka vedená ...'!Názvy_tisku</vt:lpstr>
      <vt:lpstr>'5-1 - Vozovka  silnice II...'!Názvy_tisku</vt:lpstr>
      <vt:lpstr>'6-1 - Vegetační úpravy-so...'!Názvy_tisku</vt:lpstr>
      <vt:lpstr>'7-1 - Náhradní výsadba-so...'!Názvy_tisku</vt:lpstr>
      <vt:lpstr>'9-1 - Stojany na kola-sou...'!Názvy_tisku</vt:lpstr>
      <vt:lpstr>'Rekapitulace stavby'!Názvy_tisku</vt:lpstr>
      <vt:lpstr>'10-1 - Vedlejší rozpočtov...'!Oblast_tisku</vt:lpstr>
      <vt:lpstr>'1-1 - Vjezdy, chodníky a ...'!Oblast_tisku</vt:lpstr>
      <vt:lpstr>'2-1 - Nástupiště BUS - so...'!Oblast_tisku</vt:lpstr>
      <vt:lpstr>'3-1 - Cyklostezka vedená ...'!Oblast_tisku</vt:lpstr>
      <vt:lpstr>'4-1 - Cyklostezka vedená ...'!Oblast_tisku</vt:lpstr>
      <vt:lpstr>'5-1 - Vozovka  silnice II...'!Oblast_tisku</vt:lpstr>
      <vt:lpstr>'6-1 - Vegetační úpravy-so...'!Oblast_tisku</vt:lpstr>
      <vt:lpstr>'7-1 - Náhradní výsadba-so...'!Oblast_tisku</vt:lpstr>
      <vt:lpstr>'9-1 - Stojany na kola-sou...'!Oblast_tisku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DESKTOP-2JHV8B0\Michal</dc:creator>
  <cp:lastModifiedBy>Michal</cp:lastModifiedBy>
  <dcterms:created xsi:type="dcterms:W3CDTF">2017-02-22T07:35:30Z</dcterms:created>
  <dcterms:modified xsi:type="dcterms:W3CDTF">2017-02-22T07:35:55Z</dcterms:modified>
</cp:coreProperties>
</file>